
<file path=[Content_Types].xml><?xml version="1.0" encoding="utf-8"?>
<Types xmlns="http://schemas.openxmlformats.org/package/2006/content-types">
  <Default ContentType="application/vnd.openxmlformats-officedocument.model+data" Extension="data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iki\Desktop\Programar\SteamGamesService\SteamGames-Service\"/>
    </mc:Choice>
  </mc:AlternateContent>
  <xr:revisionPtr revIDLastSave="0" documentId="13_ncr:1_{8099F698-9FD7-47E2-8E04-224F016DB0D2}" xr6:coauthVersionLast="47" xr6:coauthVersionMax="47" xr10:uidLastSave="{00000000-0000-0000-0000-000000000000}"/>
  <bookViews>
    <workbookView xWindow="-108" yWindow="-108" windowWidth="23256" windowHeight="12576" xr2:uid="{3E73BAE3-27C7-4FE2-9CA6-1050056D9AB4}"/>
  </bookViews>
  <sheets>
    <sheet name="Cortos" sheetId="6" r:id="rId1"/>
    <sheet name="Medianos" sheetId="7" r:id="rId2"/>
    <sheet name="Largos" sheetId="8" r:id="rId3"/>
    <sheet name="Stats" sheetId="9" r:id="rId4"/>
    <sheet name="Graficos" sheetId="14" r:id="rId5"/>
    <sheet name="Algun dia" sheetId="4" r:id="rId6"/>
    <sheet name="Tengo que comprar" sheetId="5" r:id="rId7"/>
  </sheets>
  <definedNames>
    <definedName name="_xlcn.WorksheetConnection_StatsA2E41" hidden="1">Stats!$A$2:$E$4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1" name="Rango 1" connection="WorksheetConnection_Stats!$A$2:$E$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AC2EA9-64AB-4E89-A5D4-AC572AB89805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5FDB49-8BB2-4225-99E5-295EA77D0900}" name="WorksheetConnection_Stats!$A$2:$E$4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StatsA2E41"/>
        </x15:connection>
      </ext>
    </extLst>
  </connection>
</connections>
</file>

<file path=xl/sharedStrings.xml><?xml version="1.0" encoding="utf-8"?>
<sst xmlns="http://schemas.openxmlformats.org/spreadsheetml/2006/main" count="199" uniqueCount="199">
  <si>
    <t>Juego</t>
  </si>
  <si>
    <t>Hs Estimadas</t>
  </si>
  <si>
    <t>Hs Jugadas</t>
  </si>
  <si>
    <t>Estado</t>
  </si>
  <si>
    <t>Año</t>
  </si>
  <si>
    <t>Valoracion</t>
  </si>
  <si>
    <t>Descripcion</t>
  </si>
  <si>
    <t>Chronos Before the Ashes</t>
  </si>
  <si>
    <t>Pendiente</t>
  </si>
  <si>
    <t>Tails of Iron</t>
  </si>
  <si>
    <t>Bleak Sword Dx</t>
  </si>
  <si>
    <t>River City Girls</t>
  </si>
  <si>
    <t>Moving Out</t>
  </si>
  <si>
    <t>Lucah: Born of a dream</t>
  </si>
  <si>
    <t>Morbid</t>
  </si>
  <si>
    <t>Titanfall® 2: Ultimate Edition</t>
  </si>
  <si>
    <t>No place for bravery</t>
  </si>
  <si>
    <t>Call Of The Sea</t>
  </si>
  <si>
    <t>Coffee Talk</t>
  </si>
  <si>
    <t>En Garde!</t>
  </si>
  <si>
    <t>Hotshot Racing</t>
  </si>
  <si>
    <t>Dejado</t>
  </si>
  <si>
    <t>Meh</t>
  </si>
  <si>
    <t>Me esperaba otra cosa. Zafa pero meh.</t>
  </si>
  <si>
    <t>Stray</t>
  </si>
  <si>
    <t>ViewFinder</t>
  </si>
  <si>
    <t>Gato Roboto</t>
  </si>
  <si>
    <t>Gris</t>
  </si>
  <si>
    <t>Pizza Possum</t>
  </si>
  <si>
    <t>Sayonara WildHearts</t>
  </si>
  <si>
    <t>The Purring Quest</t>
  </si>
  <si>
    <t>Florence</t>
  </si>
  <si>
    <t>Furi</t>
  </si>
  <si>
    <t>Pasado</t>
  </si>
  <si>
    <t>Zafable para mtar bosses pero repetitivo.</t>
  </si>
  <si>
    <t>Kill The Crows</t>
  </si>
  <si>
    <t>Bueno</t>
  </si>
  <si>
    <t>Esta copado pero le falta contenido</t>
  </si>
  <si>
    <t>Project Warlock</t>
  </si>
  <si>
    <t>Shooter falopa, como el post void pero con magia y un poquiiiito menos de merca jajajaja. Muy copado.</t>
  </si>
  <si>
    <t>Superliminal</t>
  </si>
  <si>
    <t>Indie interesante</t>
  </si>
  <si>
    <t>Titan Souls</t>
  </si>
  <si>
    <t>Zafa.</t>
  </si>
  <si>
    <t>Super Hot</t>
  </si>
  <si>
    <t>Buen fps.</t>
  </si>
  <si>
    <t>Shovel Knight dig</t>
  </si>
  <si>
    <t>Zafa. Pense que era un plataformer y es mas un roguelite o algo asi. Ni en pedo me saco el true ending.</t>
  </si>
  <si>
    <t>Severed Steel</t>
  </si>
  <si>
    <t>Un shooter frenetico entretenido. Satisfactorio diria. Estuvo bien.</t>
  </si>
  <si>
    <t>Fishy</t>
  </si>
  <si>
    <t>Entretenido y cortito, silly</t>
  </si>
  <si>
    <t>Post void</t>
  </si>
  <si>
    <t>Rejugar</t>
  </si>
  <si>
    <t>FPS falopaaaaa mal. Te deja con ganas de mas la verdad jajajaja.</t>
  </si>
  <si>
    <t>One Deck Dungeon</t>
  </si>
  <si>
    <t>No lo creo pasar.</t>
  </si>
  <si>
    <t>Thief of thieves</t>
  </si>
  <si>
    <t>Malo</t>
  </si>
  <si>
    <t>No lo creo pasar. No es para mi.</t>
  </si>
  <si>
    <t>The Vale</t>
  </si>
  <si>
    <t>No lo creo pasar. Le quedaran 3hs, lindas mecanicas pero aburre.</t>
  </si>
  <si>
    <t>Destroy All Humans</t>
  </si>
  <si>
    <t>No lo creo pasar. Aburrido por ser remake del 1</t>
  </si>
  <si>
    <t>Cat Quest</t>
  </si>
  <si>
    <t>Cat Quest II</t>
  </si>
  <si>
    <t>God's Trigger</t>
  </si>
  <si>
    <t>Ember Knights</t>
  </si>
  <si>
    <t>Ni a palo lo platino, son un monton de horas al pedo. Ta weno igual.</t>
  </si>
  <si>
    <t>Bleak Sword DX</t>
  </si>
  <si>
    <t>2023</t>
  </si>
  <si>
    <t>Spider-Man</t>
  </si>
  <si>
    <t>Exanima</t>
  </si>
  <si>
    <t>Mortal Shell</t>
  </si>
  <si>
    <t>The Last Stand: Aftermath</t>
  </si>
  <si>
    <t>The Ascent</t>
  </si>
  <si>
    <t>Into The Breach</t>
  </si>
  <si>
    <t>Zombie Army Trilogy</t>
  </si>
  <si>
    <t>Blasphemus</t>
  </si>
  <si>
    <t>Cult of the Lamb</t>
  </si>
  <si>
    <t>Children of Morta</t>
  </si>
  <si>
    <t>Alan Wake</t>
  </si>
  <si>
    <t>Serious Sam 3 VR</t>
  </si>
  <si>
    <t>¿?¿?</t>
  </si>
  <si>
    <t>Lost In Random</t>
  </si>
  <si>
    <t>Masquerade: Songs and Shadows</t>
  </si>
  <si>
    <t>MoonScars</t>
  </si>
  <si>
    <t>Inscryption</t>
  </si>
  <si>
    <t>Book of Demons</t>
  </si>
  <si>
    <t>Iron Dangers</t>
  </si>
  <si>
    <t>Dome Keeper</t>
  </si>
  <si>
    <t>Deaths Door</t>
  </si>
  <si>
    <t>Undertale</t>
  </si>
  <si>
    <t>HellBlade</t>
  </si>
  <si>
    <t>Hack Gu</t>
  </si>
  <si>
    <t>Ghost Runner</t>
  </si>
  <si>
    <t>Mirrors Edge 2</t>
  </si>
  <si>
    <t>Ehm… mecanicas buggeadas, historia pete, meh.</t>
  </si>
  <si>
    <t>Thymesia</t>
  </si>
  <si>
    <t>DarkSouls and Sekiro's child. Tuvo bueno y saque todos los logros.</t>
  </si>
  <si>
    <t>Resident Evil 7</t>
  </si>
  <si>
    <t>Meh, jugable hasta ahí, lo termine obligado pero me envicie un poco.</t>
  </si>
  <si>
    <t>20 minutes till dawn</t>
  </si>
  <si>
    <t>Infinite game cheto, repetitivo pero por 10 horitas va bien</t>
  </si>
  <si>
    <t>High On Life</t>
  </si>
  <si>
    <t>Un shooter poco ambicioso, corto, con gameplay que se acerca a borderlands pero sin looter ni rpg. Meh.</t>
  </si>
  <si>
    <t>Wizard of Legend</t>
  </si>
  <si>
    <t>Interesantes mecanicas, no mas que eso</t>
  </si>
  <si>
    <t>Super Hot 2</t>
  </si>
  <si>
    <t>No creo pasarlo, jugue 5hs y me aburrio. Repetitivo.</t>
  </si>
  <si>
    <t>Rad</t>
  </si>
  <si>
    <t>Jugarlo se siente raro como hacerse una paja con la mano izquierda. Y el diseño del ultimo nivel es tan rupestre, incomodo y anticlimatico como tu vieja entrando al cuarto mientras te pajeas.</t>
  </si>
  <si>
    <t>Wolfestein Youngblood</t>
  </si>
  <si>
    <t>Demasiado pensado para ser Coop. Muy incomodo de jugar solo.</t>
  </si>
  <si>
    <t>Immortal Planet</t>
  </si>
  <si>
    <t>Death Loop</t>
  </si>
  <si>
    <t>Elden Ring</t>
  </si>
  <si>
    <t>Baldurs Gate 3</t>
  </si>
  <si>
    <t>Hollow Knight</t>
  </si>
  <si>
    <t>Hand of Fate 2</t>
  </si>
  <si>
    <t>No se</t>
  </si>
  <si>
    <t>Sekiroh</t>
  </si>
  <si>
    <t>Remnant 2</t>
  </si>
  <si>
    <t>Curse of the dead gods</t>
  </si>
  <si>
    <t>Liberte</t>
  </si>
  <si>
    <t>Nier Automata</t>
  </si>
  <si>
    <t>Warhammer Mechanicus</t>
  </si>
  <si>
    <t>GreedFall</t>
  </si>
  <si>
    <t>Ash of Gods</t>
  </si>
  <si>
    <t>Dreamscaper</t>
  </si>
  <si>
    <t>Forager</t>
  </si>
  <si>
    <t>Victor Vran</t>
  </si>
  <si>
    <t>VRising</t>
  </si>
  <si>
    <t>Como Valheim, con vampiros, de los creadores de Battlerite</t>
  </si>
  <si>
    <t>Borderlands 3</t>
  </si>
  <si>
    <t>JUEGO DE MIERDA. El end game parece copado</t>
  </si>
  <si>
    <t>Horizon zero down</t>
  </si>
  <si>
    <t>._. Mundo interesante, mecanicas piola, repetitivo</t>
  </si>
  <si>
    <t>Dark Souls 3</t>
  </si>
  <si>
    <t>Otro Dark Souls.</t>
  </si>
  <si>
    <t>Rogue Legacy 2</t>
  </si>
  <si>
    <t>Me cago en el true ending.</t>
  </si>
  <si>
    <t>Far Cry 5q</t>
  </si>
  <si>
    <t>Simulador de ser secuestrado. Zafa para rushear y con el helicoptero.</t>
  </si>
  <si>
    <t>Divinity Original Sin 2</t>
  </si>
  <si>
    <t>No creo pasarlo</t>
  </si>
  <si>
    <t>fall of the dungeon</t>
  </si>
  <si>
    <t>Tiny Tina's Wonderland</t>
  </si>
  <si>
    <t>Rocket League</t>
  </si>
  <si>
    <t>Cortos</t>
  </si>
  <si>
    <t>Medianos</t>
  </si>
  <si>
    <t>Largos</t>
  </si>
  <si>
    <t>Totales</t>
  </si>
  <si>
    <t>Pasados</t>
  </si>
  <si>
    <t>Pendientes</t>
  </si>
  <si>
    <t>Dejados</t>
  </si>
  <si>
    <t>Hs Pendientes</t>
  </si>
  <si>
    <t>Cortos 2022</t>
  </si>
  <si>
    <t>Cortos 2023</t>
  </si>
  <si>
    <t>Medianos 2022</t>
  </si>
  <si>
    <t>Medianos 2023</t>
  </si>
  <si>
    <t>Largos 2022</t>
  </si>
  <si>
    <t>Largos 2023</t>
  </si>
  <si>
    <t>Nombre</t>
  </si>
  <si>
    <t>Duracion</t>
  </si>
  <si>
    <t>Resultado</t>
  </si>
  <si>
    <t>Ash of gods</t>
  </si>
  <si>
    <t>30hs</t>
  </si>
  <si>
    <t>Blasphemous</t>
  </si>
  <si>
    <t>20hs</t>
  </si>
  <si>
    <t>Zombie army trilogy</t>
  </si>
  <si>
    <t>Masquerada: Songs and Shadows</t>
  </si>
  <si>
    <t>15hs</t>
  </si>
  <si>
    <t xml:space="preserve"> </t>
  </si>
  <si>
    <t>10hs</t>
  </si>
  <si>
    <t>Eastern exorsist</t>
  </si>
  <si>
    <t>Heroes of the Monkey Tavern</t>
  </si>
  <si>
    <t xml:space="preserve">6hs  </t>
  </si>
  <si>
    <t>Moss 1 (vr)</t>
  </si>
  <si>
    <t>Moss 2 (vr)</t>
  </si>
  <si>
    <t>King Arthur Knight's Tale</t>
  </si>
  <si>
    <t>40hs</t>
  </si>
  <si>
    <t>Potion Permit</t>
  </si>
  <si>
    <t>Chronos: Before the Ashes</t>
  </si>
  <si>
    <t>Tails of iron</t>
  </si>
  <si>
    <t>Bravery and Greed</t>
  </si>
  <si>
    <t>10hs?</t>
  </si>
  <si>
    <t>4hs</t>
  </si>
  <si>
    <t>Banners of ruin (amazon)</t>
  </si>
  <si>
    <t>Los Bioshock</t>
  </si>
  <si>
    <t>Journey</t>
  </si>
  <si>
    <t>2.3hs</t>
  </si>
  <si>
    <t>12hs</t>
  </si>
  <si>
    <t>Ocho</t>
  </si>
  <si>
    <t>Hotline Miami like</t>
  </si>
  <si>
    <t>RavensWatch</t>
  </si>
  <si>
    <t>Ehm… rpg accion isometrico muy bueno roguelike</t>
  </si>
  <si>
    <t>Atomic Heart</t>
  </si>
  <si>
    <t>Howarts 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</si>
</sst>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4E1FF"/>
        <bgColor indexed="64"/>
      </patternFill>
    </fill>
    <fill>
      <patternFill patternType="solid">
        <fgColor rgb="FFFDFCB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applyFont="1" fillId="0" borderId="0" xfId="0"/>
    <xf numFmtId="0" fontId="0" fillId="3" applyFill="1" borderId="0" xfId="0"/>
    <xf numFmtId="9" applyNumberFormat="1" fontId="0" fillId="0" borderId="0" xfId="0"/>
    <xf numFmtId="0" fontId="0" fillId="3" applyFill="1" borderId="0" xfId="0" applyAlignment="1">
      <alignment vertical="top"/>
    </xf>
    <xf numFmtId="0" fontId="0" fillId="3" applyFill="1" borderId="0" xfId="0" applyAlignment="1">
      <alignment vertical="top" wrapText="1"/>
    </xf>
    <xf numFmtId="0" fontId="0" fillId="4" applyFill="1" borderId="0" xfId="0"/>
    <xf numFmtId="0" fontId="0" fillId="5" applyFill="1" borderId="0" xfId="0"/>
    <xf numFmtId="49" applyNumberFormat="1" fontId="0" fillId="3" applyFill="1" borderId="0" xfId="0" applyAlignment="1">
      <alignment vertical="top"/>
    </xf>
    <xf numFmtId="0" fontId="0" fillId="3" applyFill="1" borderId="0" xfId="0" applyAlignment="1">
      <alignment horizontal="left" vertical="top"/>
    </xf>
    <xf numFmtId="0" fontId="0" fillId="0" borderId="0" xfId="0" applyAlignment="1">
      <alignment vertical="top"/>
    </xf>
    <xf numFmtId="0" fontId="0" fillId="5" applyFill="1" borderId="0" xfId="0" applyAlignment="1">
      <alignment vertical="top"/>
    </xf>
    <xf numFmtId="0" fontId="0" fillId="5" applyFill="1" borderId="0" xfId="0" applyAlignment="1">
      <alignment horizontal="left" vertical="top"/>
    </xf>
    <xf numFmtId="49" applyNumberFormat="1" fontId="0" fillId="5" applyFill="1" borderId="0" xfId="0" applyAlignment="1">
      <alignment vertical="top"/>
    </xf>
    <xf numFmtId="0" fontId="2" applyFont="1" fillId="5" applyFill="1" borderId="0" xfId="0" applyAlignment="1">
      <alignment horizontal="left" vertical="top"/>
    </xf>
    <xf numFmtId="0" fontId="0" fillId="2" applyFill="1" borderId="0" xfId="0" applyAlignment="1">
      <alignment vertical="top"/>
    </xf>
    <xf numFmtId="0" fontId="0" fillId="2" applyFill="1" borderId="0" xfId="0" applyAlignment="1">
      <alignment horizontal="left" vertical="top"/>
    </xf>
    <xf numFmtId="49" applyNumberFormat="1" fontId="0" fillId="2" applyFill="1" borderId="0" xfId="0" applyAlignment="1">
      <alignment vertical="top"/>
    </xf>
    <xf numFmtId="0" fontId="0" fillId="6" applyFill="1" borderId="0" xfId="0" applyAlignment="1">
      <alignment horizontal="left" vertical="top"/>
    </xf>
    <xf numFmtId="0" fontId="0" fillId="7" applyFill="1" borderId="0" xfId="0" applyAlignment="1">
      <alignment vertical="top"/>
    </xf>
    <xf numFmtId="0" fontId="0" fillId="7" applyFill="1" borderId="0" xfId="0" applyAlignment="1">
      <alignment horizontal="left" vertical="top"/>
    </xf>
    <xf numFmtId="0" fontId="0" fillId="2" applyFill="1" borderId="0" xfId="0"/>
  </cellXfs>
  <cellStyles count="1">
    <cellStyle name="Normal" xfId="0" builtinId="0"/>
  </cellStyles>
  <dxfs count="9">
    <dxf>
      <font>
        <color theme="1" tint="0.499984740745262"/>
      </font>
    </dxf>
    <dxf>
      <font>
        <color theme="9" tint="-0.24994659260841701"/>
      </font>
    </dxf>
    <dxf>
      <font>
        <color rgb="FFC00000"/>
      </font>
    </dxf>
    <dxf>
      <font>
        <color theme="1" tint="0.499984740745262"/>
      </font>
    </dxf>
    <dxf>
      <font>
        <color theme="9" tint="-0.24994659260841701"/>
      </font>
    </dxf>
    <dxf>
      <font>
        <color rgb="FFC00000"/>
      </font>
    </dxf>
    <dxf>
      <font>
        <color theme="1" tint="0.499984740745262"/>
      </font>
    </dxf>
    <dxf>
      <font>
        <color theme="9" tint="-0.24994659260841701"/>
      </font>
    </dxf>
    <dxf>
      <font>
        <color rgb="FFC00000"/>
      </font>
    </dxf>
  </dxfs>
  <tableStyles count="0" defaultTableStyle="TableStyleMedium2" defaultPivotStyle="PivotStyleLight16"/>
  <colors>
    <mruColors>
      <color rgb="FFF4E1FF"/>
      <color rgb="FFECCBFF"/>
      <color rgb="FFFDFC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14153643190107E-2"/>
          <c:y val="2.3921207279084464E-2"/>
          <c:w val="0.4549606872616318"/>
          <c:h val="0.36884299175639668"/>
        </c:manualLayout>
      </c:layout>
      <c:barChart>
        <c:barDir val="bar"/>
        <c:grouping val="clustered"/>
        <c:varyColors val="0"/>
        <c:ser>
          <c:idx val="0"/>
          <c:order val="0"/>
          <c:tx>
            <c:v>Pasados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Stats!$F$2:$G$2</c:f>
              <c:numCache>
                <c:formatCode>General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0-414E-9313-5593541ADE8E}"/>
            </c:ext>
          </c:extLst>
        </c:ser>
        <c:ser>
          <c:idx val="1"/>
          <c:order val="1"/>
          <c:tx>
            <c:v>Pendientes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Stats!$F$3:$G$3</c:f>
              <c:numCache>
                <c:formatCode>General</c:formatCode>
                <c:ptCount val="2"/>
                <c:pt idx="0">
                  <c:v>6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0-414E-9313-5593541ADE8E}"/>
            </c:ext>
          </c:extLst>
        </c:ser>
        <c:ser>
          <c:idx val="2"/>
          <c:order val="2"/>
          <c:tx>
            <c:v>Dejados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Stats!$F$4:$G$4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0-414E-9313-5593541A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36653695"/>
        <c:axId val="1168277295"/>
        <c:extLst>
          <c:ext xmlns:c15="http://schemas.microsoft.com/office/drawing/2012/chart" uri="{02D57815-91ED-43cb-92C2-25804820EDAC}">
            <c15:filteredBarSeries>
              <c15:ser>
                <c:idx val="5"/>
                <c:order val="3"/>
                <c:tx>
                  <c:v>Pasados Cortos</c:v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2"/>
                    <c:pt idx="0">
                      <c:v>2022</c:v>
                    </c:pt>
                    <c:pt idx="1">
                      <c:v>2023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Graficos!$B$17:$B$18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620-414E-9313-5593541ADE8E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Pasados Medianos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2"/>
                    <c:pt idx="0">
                      <c:v>2022</c:v>
                    </c:pt>
                    <c:pt idx="1">
                      <c:v>2023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Graficos!$B$19:$B$20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20-414E-9313-5593541ADE8E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v>Pasados Largos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2"/>
                    <c:pt idx="0">
                      <c:v>2022</c:v>
                    </c:pt>
                    <c:pt idx="1">
                      <c:v>2023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Graficos!$B$21:$B$22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20-414E-9313-5593541ADE8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Pendientes Cortos</c:v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Graficos!$C$17:$C$18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20-414E-9313-5593541AD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Pendientes Medianos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Graficos!$C$19:$C$20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20-414E-9313-5593541ADE8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Pendientes Largos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Graficos!$C$21:$C$22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</c:v>
                      </c:pt>
                      <c:pt idx="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20-414E-9313-5593541AD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Dejados Cortos</c:v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Graficos!$D$17:$D$18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20-414E-9313-5593541AD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Dejados Medianos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Graficos!$D$19:$D$20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20-414E-9313-5593541ADE8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Dejados Largos</c:v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Graficos!$D$21:$D$22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20-414E-9313-5593541ADE8E}"/>
                  </c:ext>
                </c:extLst>
              </c15:ser>
            </c15:filteredBarSeries>
          </c:ext>
        </c:extLst>
      </c:barChart>
      <c:catAx>
        <c:axId val="21366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8277295"/>
        <c:crosses val="autoZero"/>
        <c:auto val="1"/>
        <c:lblAlgn val="ctr"/>
        <c:lblOffset val="100"/>
        <c:noMultiLvlLbl val="0"/>
      </c:catAx>
      <c:valAx>
        <c:axId val="116827729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6653695"/>
        <c:crosses val="autoZero"/>
        <c:crossBetween val="between"/>
        <c:majorUnit val="2"/>
      </c:valAx>
      <c:spPr>
        <a:solidFill>
          <a:schemeClr val="bg1"/>
        </a:solidFill>
        <a:ln>
          <a:noFill/>
        </a:ln>
        <a:effectLst>
          <a:outerShdw sx="1000" sy="1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16137299144425632"/>
          <c:y val="0.48039080786059346"/>
          <c:w val="0.20547268781716754"/>
          <c:h val="6.274936665057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7414766576486E-2"/>
          <c:y val="2.4733521985038863E-3"/>
          <c:w val="0.90659230098658083"/>
          <c:h val="0.59400051668091358"/>
        </c:manualLayout>
      </c:layout>
      <c:barChart>
        <c:barDir val="bar"/>
        <c:grouping val="clustered"/>
        <c:varyColors val="0"/>
        <c:ser>
          <c:idx val="5"/>
          <c:order val="1"/>
          <c:tx>
            <c:v>Pasados Cortos</c:v>
          </c:tx>
          <c:spPr>
            <a:gradFill flip="none" rotWithShape="1">
              <a:gsLst>
                <a:gs pos="15000">
                  <a:srgbClr val="F4E1FF"/>
                </a:gs>
                <a:gs pos="28000">
                  <a:srgbClr val="CDDABA"/>
                </a:gs>
                <a:gs pos="53000">
                  <a:srgbClr val="92D05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15000">
                    <a:srgbClr val="F4E1FF"/>
                  </a:gs>
                  <a:gs pos="28000">
                    <a:srgbClr val="CDDABA"/>
                  </a:gs>
                  <a:gs pos="53000">
                    <a:srgbClr val="92D050"/>
                  </a:gs>
                </a:gsLst>
                <a:lin ang="0" scaled="1"/>
                <a:tileRect/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F-47AC-97FE-ADCD25545398}"/>
              </c:ext>
            </c:extLst>
          </c:dPt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Graficos!$B$17:$B$18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90F-47AC-97FE-ADCD25545398}"/>
            </c:ext>
          </c:extLst>
        </c:ser>
        <c:ser>
          <c:idx val="3"/>
          <c:order val="2"/>
          <c:tx>
            <c:v>Pasados Medianos</c:v>
          </c:tx>
          <c:spPr>
            <a:gradFill>
              <a:gsLst>
                <a:gs pos="18000">
                  <a:schemeClr val="accent2">
                    <a:lumMod val="20000"/>
                    <a:lumOff val="80000"/>
                  </a:schemeClr>
                </a:gs>
                <a:gs pos="38000">
                  <a:srgbClr val="B9D882"/>
                </a:gs>
                <a:gs pos="80000">
                  <a:srgbClr val="92D050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8000">
                    <a:schemeClr val="accent2">
                      <a:lumMod val="20000"/>
                      <a:lumOff val="80000"/>
                    </a:schemeClr>
                  </a:gs>
                  <a:gs pos="34000">
                    <a:srgbClr val="B9D882"/>
                  </a:gs>
                  <a:gs pos="56000">
                    <a:srgbClr val="92D050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0F-47AC-97FE-ADCD25545398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8000">
                    <a:schemeClr val="accent2">
                      <a:lumMod val="20000"/>
                      <a:lumOff val="80000"/>
                    </a:schemeClr>
                  </a:gs>
                  <a:gs pos="38000">
                    <a:srgbClr val="B9D882"/>
                  </a:gs>
                  <a:gs pos="80000">
                    <a:srgbClr val="92D050"/>
                  </a:gs>
                </a:gsLst>
                <a:lin ang="0" scaled="1"/>
              </a:gra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0F-47AC-97FE-ADCD25545398}"/>
              </c:ext>
            </c:extLst>
          </c:dPt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Graficos!$B$19:$B$20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90F-47AC-97FE-ADCD25545398}"/>
            </c:ext>
          </c:extLst>
        </c:ser>
        <c:ser>
          <c:idx val="4"/>
          <c:order val="3"/>
          <c:tx>
            <c:v>Pasados Largos</c:v>
          </c:tx>
          <c:spPr>
            <a:gradFill>
              <a:gsLst>
                <a:gs pos="35000">
                  <a:srgbClr val="B7DAA3"/>
                </a:gs>
                <a:gs pos="21000">
                  <a:schemeClr val="accent1">
                    <a:lumMod val="20000"/>
                    <a:lumOff val="80000"/>
                  </a:schemeClr>
                </a:gs>
                <a:gs pos="65000">
                  <a:srgbClr val="92D050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2022</c:v>
              </c:pt>
              <c:pt idx="1">
                <c:v>2023</c:v>
              </c:pt>
            </c:numLit>
          </c:cat>
          <c:val>
            <c:numRef>
              <c:f>Graficos!$B$21:$B$22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E90F-47AC-97FE-ADCD25545398}"/>
            </c:ext>
          </c:extLst>
        </c:ser>
        <c:ser>
          <c:idx val="6"/>
          <c:order val="4"/>
          <c:tx>
            <c:v>Pendientes Cortos</c:v>
          </c:tx>
          <c:spPr>
            <a:gradFill flip="none" rotWithShape="1">
              <a:gsLst>
                <a:gs pos="47000">
                  <a:srgbClr val="C9C0CE"/>
                </a:gs>
                <a:gs pos="28000">
                  <a:srgbClr val="F4E1FF"/>
                </a:gs>
                <a:gs pos="69000">
                  <a:schemeClr val="bg1">
                    <a:lumMod val="6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Graficos!$C$17:$C$18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90F-47AC-97FE-ADCD25545398}"/>
            </c:ext>
          </c:extLst>
        </c:ser>
        <c:ser>
          <c:idx val="7"/>
          <c:order val="5"/>
          <c:tx>
            <c:v>Pendientes Medianos</c:v>
          </c:tx>
          <c:spPr>
            <a:gradFill>
              <a:gsLst>
                <a:gs pos="25000">
                  <a:srgbClr val="CEC4BD"/>
                </a:gs>
                <a:gs pos="10000">
                  <a:schemeClr val="accent2">
                    <a:lumMod val="20000"/>
                    <a:lumOff val="80000"/>
                  </a:schemeClr>
                </a:gs>
                <a:gs pos="45000">
                  <a:schemeClr val="bg1">
                    <a:lumMod val="65000"/>
                  </a:scheme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val>
            <c:numRef>
              <c:f>Graficos!$C$19:$C$20</c:f>
              <c:numCache>
                <c:formatCode>General</c:formatCode>
                <c:ptCount val="2"/>
                <c:pt idx="0">
                  <c:v>4</c:v>
                </c:pt>
                <c:pt idx="1">
                  <c:v>22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90F-47AC-97FE-ADCD25545398}"/>
            </c:ext>
          </c:extLst>
        </c:ser>
        <c:ser>
          <c:idx val="8"/>
          <c:order val="6"/>
          <c:tx>
            <c:v>Pendientes Largos</c:v>
          </c:tx>
          <c:spPr>
            <a:gradFill>
              <a:gsLst>
                <a:gs pos="22000">
                  <a:schemeClr val="accent1">
                    <a:lumMod val="20000"/>
                    <a:lumOff val="80000"/>
                  </a:schemeClr>
                </a:gs>
                <a:gs pos="41000">
                  <a:srgbClr val="BBBFC5"/>
                </a:gs>
                <a:gs pos="51000">
                  <a:schemeClr val="bg1">
                    <a:lumMod val="65000"/>
                  </a:scheme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6000">
                    <a:schemeClr val="accent1">
                      <a:lumMod val="20000"/>
                      <a:lumOff val="80000"/>
                    </a:schemeClr>
                  </a:gs>
                  <a:gs pos="30000">
                    <a:srgbClr val="BBBFC5"/>
                  </a:gs>
                  <a:gs pos="51000">
                    <a:schemeClr val="bg1">
                      <a:lumMod val="65000"/>
                    </a:schemeClr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90F-47AC-97FE-ADCD25545398}"/>
              </c:ext>
            </c:extLst>
          </c:dPt>
          <c:val>
            <c:numRef>
              <c:f>Graficos!$C$21:$C$22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90F-47AC-97FE-ADCD25545398}"/>
            </c:ext>
          </c:extLst>
        </c:ser>
        <c:ser>
          <c:idx val="9"/>
          <c:order val="7"/>
          <c:tx>
            <c:v>Dejados Cortos</c:v>
          </c:tx>
          <c:spPr>
            <a:gradFill flip="none" rotWithShape="1">
              <a:gsLst>
                <a:gs pos="18000">
                  <a:srgbClr val="F4E1FF"/>
                </a:gs>
                <a:gs pos="39000">
                  <a:srgbClr val="D76572"/>
                </a:gs>
                <a:gs pos="66000">
                  <a:srgbClr val="C0000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Graficos!$D$17:$D$18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90F-47AC-97FE-ADCD25545398}"/>
            </c:ext>
          </c:extLst>
        </c:ser>
        <c:ser>
          <c:idx val="10"/>
          <c:order val="8"/>
          <c:tx>
            <c:v>Dejados Medianos</c:v>
          </c:tx>
          <c:spPr>
            <a:gradFill flip="none" rotWithShape="1">
              <a:gsLst>
                <a:gs pos="9000">
                  <a:schemeClr val="accent2">
                    <a:lumMod val="20000"/>
                    <a:lumOff val="80000"/>
                  </a:schemeClr>
                </a:gs>
                <a:gs pos="70000">
                  <a:srgbClr val="DF7871"/>
                </a:gs>
                <a:gs pos="100000">
                  <a:srgbClr val="C0000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50000">
                    <a:schemeClr val="accent2">
                      <a:lumMod val="20000"/>
                      <a:lumOff val="80000"/>
                    </a:schemeClr>
                  </a:gs>
                  <a:gs pos="76000">
                    <a:srgbClr val="DF7871"/>
                  </a:gs>
                  <a:gs pos="100000">
                    <a:srgbClr val="C00000"/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90F-47AC-97FE-ADCD25545398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27000">
                    <a:schemeClr val="accent2">
                      <a:lumMod val="20000"/>
                      <a:lumOff val="80000"/>
                    </a:schemeClr>
                  </a:gs>
                  <a:gs pos="52000">
                    <a:srgbClr val="DF7871"/>
                  </a:gs>
                  <a:gs pos="62000">
                    <a:srgbClr val="C00000"/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90F-47AC-97FE-ADCD25545398}"/>
              </c:ext>
            </c:extLst>
          </c:dPt>
          <c:val>
            <c:numRef>
              <c:f>Graficos!$D$19:$D$20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90F-47AC-97FE-ADCD25545398}"/>
            </c:ext>
          </c:extLst>
        </c:ser>
        <c:ser>
          <c:idx val="11"/>
          <c:order val="9"/>
          <c:tx>
            <c:v>Dejados Largos</c:v>
          </c:tx>
          <c:spPr>
            <a:gradFill>
              <a:gsLst>
                <a:gs pos="30000">
                  <a:schemeClr val="accent1">
                    <a:lumMod val="20000"/>
                    <a:lumOff val="80000"/>
                  </a:schemeClr>
                </a:gs>
                <a:gs pos="46000">
                  <a:srgbClr val="C95156"/>
                </a:gs>
                <a:gs pos="71000">
                  <a:srgbClr val="C00000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val>
            <c:numRef>
              <c:f>Graficos!$D$21:$D$22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E90F-47AC-97FE-ADCD2554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36653695"/>
        <c:axId val="1168277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Pasados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2"/>
                    <c:pt idx="0">
                      <c:v>2022</c:v>
                    </c:pt>
                    <c:pt idx="1">
                      <c:v>2023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Stats!$F$2:$G$2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</c:v>
                      </c:pt>
                      <c:pt idx="1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E90F-47AC-97FE-ADCD25545398}"/>
                  </c:ext>
                </c:extLst>
              </c15:ser>
            </c15:filteredBarSeries>
          </c:ext>
        </c:extLst>
      </c:barChart>
      <c:catAx>
        <c:axId val="21366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8277295"/>
        <c:crosses val="autoZero"/>
        <c:auto val="1"/>
        <c:lblAlgn val="ctr"/>
        <c:lblOffset val="100"/>
        <c:noMultiLvlLbl val="0"/>
      </c:catAx>
      <c:valAx>
        <c:axId val="116827729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6653695"/>
        <c:crosses val="autoZero"/>
        <c:crossBetween val="between"/>
        <c:majorUnit val="1"/>
      </c:valAx>
      <c:spPr>
        <a:solidFill>
          <a:schemeClr val="bg1"/>
        </a:solidFill>
        <a:ln>
          <a:noFill/>
        </a:ln>
        <a:effectLst>
          <a:outerShdw sx="1000" sy="1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12297208757910311"/>
          <c:y val="0.69743236546912746"/>
          <c:w val="0.80274405882022859"/>
          <c:h val="0.22453320320142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17</xdr:col>
      <xdr:colOff>0</xdr:colOff>
      <xdr:row>22</xdr:row>
      <xdr:rowOff>164499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D9A18-38A4-4AD8-9864-513880F10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>
    <xdr:from>
      <xdr:col>8</xdr:col>
      <xdr:colOff>195429</xdr:colOff>
      <xdr:row>0</xdr:row>
      <xdr:rowOff>57823</xdr:rowOff>
    </xdr:from>
    <xdr:to>
      <xdr:col>17</xdr:col>
      <xdr:colOff>0</xdr:colOff>
      <xdr:row>22</xdr:row>
      <xdr:rowOff>149262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94E4C5-F150-4B61-8F7D-803C0F7DC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B38A-1E39-43C4-9F39-B254197AEE0A}">
  <sheetPr codeName="Hoja1"/>
  <dimension ref="A1:G41"/>
  <sheetViews>
    <sheetView tabSelected="1" topLeftCell="A19" workbookViewId="0">
      <selection activeCell="E45" sqref="E45"/>
    </sheetView>
  </sheetViews>
  <sheetFormatPr baseColWidth="10" defaultRowHeight="14.4" x14ac:dyDescent="0.3"/>
  <cols>
    <col min="1" max="1" width="26.88671875" customWidth="1" style="11"/>
    <col min="2" max="2" width="13.33203125" customWidth="1" style="12"/>
    <col min="3" max="3" width="15" customWidth="1" style="12"/>
    <col min="4" max="4" width="13.5546875" customWidth="1" style="11"/>
    <col min="5" max="5" width="11.109375" customWidth="1" style="12"/>
    <col min="6" max="6" width="20.88671875" customWidth="1" style="11"/>
    <col min="7" max="7" width="105.88671875" customWidth="1" style="11"/>
    <col min="8" max="10" width="11.5546875" customWidth="1" style="10"/>
    <col min="11" max="16384" width="11.5546875" customWidth="1" style="10"/>
  </cols>
  <sheetData>
    <row r="1">
      <c r="A1" s="19" t="s">
        <v>0</v>
      </c>
      <c r="B1" s="20" t="s">
        <v>1</v>
      </c>
      <c r="C1" s="20" t="s">
        <v>2</v>
      </c>
      <c r="D1" s="19" t="s">
        <v>3</v>
      </c>
      <c r="E1" s="20" t="s">
        <v>4</v>
      </c>
      <c r="F1" s="19" t="s">
        <v>5</v>
      </c>
      <c r="G1" s="19" t="s">
        <v>6</v>
      </c>
    </row>
    <row r="2">
      <c r="A2" s="11" t="s">
        <v>7</v>
      </c>
      <c r="B2" s="12">
        <v>10</v>
      </c>
      <c r="D2" s="11" t="s">
        <v>8</v>
      </c>
      <c r="E2" s="12">
        <v>2023</v>
      </c>
    </row>
    <row r="3">
      <c r="A3" s="11" t="s">
        <v>9</v>
      </c>
      <c r="B3" s="12">
        <v>10</v>
      </c>
      <c r="D3" s="11" t="s">
        <v>8</v>
      </c>
      <c r="E3" s="12">
        <v>2023</v>
      </c>
    </row>
    <row r="4">
      <c r="A4" s="11" t="s">
        <v>10</v>
      </c>
      <c r="B4" s="12">
        <v>10</v>
      </c>
      <c r="D4" s="11" t="s">
        <v>8</v>
      </c>
      <c r="E4" s="12">
        <v>2023</v>
      </c>
    </row>
    <row r="5">
      <c r="A5" s="11" t="s">
        <v>11</v>
      </c>
      <c r="B5" s="12">
        <v>10</v>
      </c>
      <c r="D5" s="11" t="s">
        <v>8</v>
      </c>
      <c r="E5" s="12">
        <v>2023</v>
      </c>
    </row>
    <row r="6">
      <c r="A6" s="11" t="s">
        <v>12</v>
      </c>
      <c r="B6" s="12">
        <v>10</v>
      </c>
      <c r="D6" s="11" t="s">
        <v>8</v>
      </c>
      <c r="E6" s="12">
        <v>2023</v>
      </c>
    </row>
    <row r="7">
      <c r="A7" s="11" t="s">
        <v>13</v>
      </c>
      <c r="B7" s="12">
        <v>10</v>
      </c>
      <c r="D7" s="11" t="s">
        <v>8</v>
      </c>
      <c r="E7" s="12">
        <v>2023</v>
      </c>
    </row>
    <row r="8">
      <c r="A8" s="11" t="s">
        <v>14</v>
      </c>
      <c r="B8" s="12">
        <v>10</v>
      </c>
      <c r="D8" s="11" t="s">
        <v>8</v>
      </c>
      <c r="E8" s="12">
        <v>2023</v>
      </c>
    </row>
    <row r="9">
      <c r="A9" s="11" t="s">
        <v>15</v>
      </c>
      <c r="B9" s="12">
        <v>8</v>
      </c>
      <c r="D9" s="13" t="s">
        <v>8</v>
      </c>
      <c r="E9" s="14">
        <v>2023</v>
      </c>
    </row>
    <row r="10">
      <c r="A10" s="11" t="s">
        <v>16</v>
      </c>
      <c r="B10" s="12">
        <v>8</v>
      </c>
      <c r="D10" s="13" t="s">
        <v>8</v>
      </c>
      <c r="E10" s="14">
        <v>2023</v>
      </c>
    </row>
    <row r="11">
      <c r="A11" s="11" t="s">
        <v>17</v>
      </c>
      <c r="B11" s="12">
        <v>7</v>
      </c>
      <c r="D11" s="13" t="s">
        <v>8</v>
      </c>
      <c r="E11" s="14">
        <v>2023</v>
      </c>
    </row>
    <row r="12">
      <c r="A12" s="11" t="s">
        <v>18</v>
      </c>
      <c r="B12" s="12">
        <v>6</v>
      </c>
      <c r="D12" s="11" t="s">
        <v>8</v>
      </c>
      <c r="E12" s="12">
        <v>2023</v>
      </c>
    </row>
    <row r="13">
      <c r="A13" s="11" t="s">
        <v>19</v>
      </c>
      <c r="B13" s="12">
        <v>6</v>
      </c>
      <c r="D13" s="11" t="s">
        <v>8</v>
      </c>
      <c r="E13" s="12">
        <v>2023</v>
      </c>
    </row>
    <row r="14">
      <c r="A14" s="11" t="s">
        <v>20</v>
      </c>
      <c r="B14" s="12">
        <v>5</v>
      </c>
      <c r="D14" s="11" t="s">
        <v>21</v>
      </c>
      <c r="E14" s="12">
        <v>2023</v>
      </c>
      <c r="F14" s="11" t="s">
        <v>22</v>
      </c>
      <c r="G14" s="11" t="s">
        <v>23</v>
      </c>
    </row>
    <row r="15">
      <c r="A15" s="11" t="s">
        <v>24</v>
      </c>
      <c r="B15" s="12">
        <v>4</v>
      </c>
      <c r="D15" s="13" t="s">
        <v>8</v>
      </c>
      <c r="E15" s="14">
        <v>2023</v>
      </c>
    </row>
    <row r="16">
      <c r="A16" s="11" t="s">
        <v>25</v>
      </c>
      <c r="B16" s="12">
        <v>4</v>
      </c>
      <c r="D16" s="13" t="s">
        <v>8</v>
      </c>
      <c r="E16" s="14">
        <v>2023</v>
      </c>
    </row>
    <row r="17">
      <c r="A17" s="11" t="s">
        <v>26</v>
      </c>
      <c r="B17" s="12">
        <v>4</v>
      </c>
      <c r="D17" s="11" t="s">
        <v>8</v>
      </c>
      <c r="E17" s="12">
        <v>2023</v>
      </c>
    </row>
    <row r="18">
      <c r="A18" s="11" t="s">
        <v>27</v>
      </c>
      <c r="B18" s="12">
        <v>4</v>
      </c>
      <c r="D18" s="11" t="s">
        <v>8</v>
      </c>
      <c r="E18" s="12">
        <v>2023</v>
      </c>
    </row>
    <row r="19">
      <c r="A19" s="11" t="s">
        <v>28</v>
      </c>
      <c r="B19" s="12">
        <v>4</v>
      </c>
      <c r="D19" s="11" t="s">
        <v>8</v>
      </c>
      <c r="E19" s="12">
        <v>2023</v>
      </c>
    </row>
    <row r="20">
      <c r="A20" s="11" t="s">
        <v>29</v>
      </c>
      <c r="B20" s="12">
        <v>3</v>
      </c>
      <c r="D20" s="11" t="s">
        <v>8</v>
      </c>
      <c r="E20" s="12">
        <v>2023</v>
      </c>
    </row>
    <row r="21">
      <c r="A21" s="11" t="s">
        <v>30</v>
      </c>
      <c r="B21" s="12">
        <v>3</v>
      </c>
      <c r="D21" s="11" t="s">
        <v>8</v>
      </c>
      <c r="E21" s="12">
        <v>2023</v>
      </c>
    </row>
    <row r="22">
      <c r="A22" s="11" t="s">
        <v>31</v>
      </c>
      <c r="B22" s="12">
        <v>1</v>
      </c>
      <c r="D22" s="11" t="s">
        <v>8</v>
      </c>
      <c r="E22" s="12">
        <v>2023</v>
      </c>
    </row>
    <row r="23">
      <c r="A23" s="11" t="s">
        <v>32</v>
      </c>
      <c r="B23" s="12">
        <v>10</v>
      </c>
      <c r="C23" s="12">
        <v>10</v>
      </c>
      <c r="D23" s="13" t="s">
        <v>33</v>
      </c>
      <c r="E23" s="14">
        <v>2022</v>
      </c>
      <c r="F23" s="11" t="s">
        <v>22</v>
      </c>
      <c r="G23" s="11" t="s">
        <v>34</v>
      </c>
    </row>
    <row r="24">
      <c r="A24" s="11" t="s">
        <v>35</v>
      </c>
      <c r="B24" s="12">
        <v>10</v>
      </c>
      <c r="C24" s="12">
        <v>10</v>
      </c>
      <c r="D24" s="11" t="s">
        <v>33</v>
      </c>
      <c r="E24" s="12">
        <v>2023</v>
      </c>
      <c r="F24" s="11" t="s">
        <v>36</v>
      </c>
      <c r="G24" s="11" t="s">
        <v>37</v>
      </c>
    </row>
    <row r="25">
      <c r="A25" s="11" t="s">
        <v>38</v>
      </c>
      <c r="B25" s="12">
        <v>8</v>
      </c>
      <c r="C25" s="12">
        <v>10</v>
      </c>
      <c r="D25" s="13" t="s">
        <v>33</v>
      </c>
      <c r="E25" s="14">
        <v>2022</v>
      </c>
      <c r="F25" s="11" t="s">
        <v>36</v>
      </c>
      <c r="G25" s="11" t="s">
        <v>39</v>
      </c>
    </row>
    <row r="26">
      <c r="A26" s="11" t="s">
        <v>40</v>
      </c>
      <c r="B26" s="12">
        <v>5</v>
      </c>
      <c r="C26" s="12">
        <v>5</v>
      </c>
      <c r="D26" s="13" t="s">
        <v>33</v>
      </c>
      <c r="E26" s="14">
        <v>2022</v>
      </c>
      <c r="F26" s="11" t="s">
        <v>36</v>
      </c>
      <c r="G26" s="11" t="s">
        <v>41</v>
      </c>
    </row>
    <row r="27">
      <c r="A27" s="11" t="s">
        <v>42</v>
      </c>
      <c r="B27" s="12">
        <v>5</v>
      </c>
      <c r="C27" s="12">
        <v>5</v>
      </c>
      <c r="D27" s="13" t="s">
        <v>33</v>
      </c>
      <c r="E27" s="14">
        <v>2022</v>
      </c>
      <c r="F27" s="11" t="s">
        <v>36</v>
      </c>
      <c r="G27" s="11" t="s">
        <v>43</v>
      </c>
    </row>
    <row r="28">
      <c r="A28" s="11" t="s">
        <v>44</v>
      </c>
      <c r="B28" s="12">
        <v>4</v>
      </c>
      <c r="C28" s="12">
        <v>4</v>
      </c>
      <c r="D28" s="13" t="s">
        <v>33</v>
      </c>
      <c r="E28" s="14">
        <v>2023</v>
      </c>
      <c r="F28" s="11" t="s">
        <v>36</v>
      </c>
      <c r="G28" s="11" t="s">
        <v>45</v>
      </c>
    </row>
    <row r="29">
      <c r="A29" s="11" t="s">
        <v>46</v>
      </c>
      <c r="B29" s="12">
        <v>8</v>
      </c>
      <c r="C29" s="12">
        <v>3</v>
      </c>
      <c r="D29" s="13" t="s">
        <v>33</v>
      </c>
      <c r="E29" s="14">
        <v>2023</v>
      </c>
      <c r="F29" s="11" t="s">
        <v>22</v>
      </c>
      <c r="G29" s="11" t="s">
        <v>47</v>
      </c>
    </row>
    <row r="30">
      <c r="A30" s="11" t="s">
        <v>48</v>
      </c>
      <c r="B30" s="12">
        <v>6</v>
      </c>
      <c r="C30" s="12">
        <v>3</v>
      </c>
      <c r="D30" s="13" t="s">
        <v>33</v>
      </c>
      <c r="E30" s="14">
        <v>2023</v>
      </c>
      <c r="F30" s="11" t="s">
        <v>36</v>
      </c>
      <c r="G30" s="11" t="s">
        <v>49</v>
      </c>
    </row>
    <row r="31">
      <c r="A31" s="11" t="s">
        <v>50</v>
      </c>
      <c r="B31" s="12">
        <v>3</v>
      </c>
      <c r="C31" s="12">
        <v>3</v>
      </c>
      <c r="D31" s="11" t="s">
        <v>33</v>
      </c>
      <c r="E31" s="12">
        <v>2023</v>
      </c>
      <c r="F31" s="11" t="s">
        <v>36</v>
      </c>
      <c r="G31" s="11" t="s">
        <v>51</v>
      </c>
    </row>
    <row r="32">
      <c r="A32" s="11" t="s">
        <v>52</v>
      </c>
      <c r="B32" s="12">
        <v>2</v>
      </c>
      <c r="C32" s="12">
        <v>1</v>
      </c>
      <c r="D32" s="13" t="s">
        <v>33</v>
      </c>
      <c r="E32" s="14">
        <v>2023</v>
      </c>
      <c r="F32" s="11" t="s">
        <v>53</v>
      </c>
      <c r="G32" s="11" t="s">
        <v>54</v>
      </c>
    </row>
    <row r="33">
      <c r="A33" s="11" t="s">
        <v>55</v>
      </c>
      <c r="B33" s="12">
        <v>8</v>
      </c>
      <c r="C33" s="12">
        <v>8</v>
      </c>
      <c r="D33" s="13" t="s">
        <v>21</v>
      </c>
      <c r="E33" s="14">
        <v>2022</v>
      </c>
      <c r="G33" s="11" t="s">
        <v>56</v>
      </c>
    </row>
    <row r="34">
      <c r="A34" s="11" t="s">
        <v>57</v>
      </c>
      <c r="B34" s="12">
        <v>8</v>
      </c>
      <c r="C34" s="12">
        <v>8</v>
      </c>
      <c r="D34" s="13" t="s">
        <v>21</v>
      </c>
      <c r="E34" s="14">
        <v>2022</v>
      </c>
      <c r="F34" s="11" t="s">
        <v>58</v>
      </c>
      <c r="G34" s="11" t="s">
        <v>59</v>
      </c>
    </row>
    <row r="35">
      <c r="A35" s="11" t="s">
        <v>60</v>
      </c>
      <c r="B35" s="12">
        <v>6</v>
      </c>
      <c r="C35" s="12">
        <v>6</v>
      </c>
      <c r="D35" s="13" t="s">
        <v>21</v>
      </c>
      <c r="E35" s="14">
        <v>2022</v>
      </c>
      <c r="F35" s="11" t="s">
        <v>22</v>
      </c>
      <c r="G35" s="11" t="s">
        <v>61</v>
      </c>
    </row>
    <row r="36">
      <c r="A36" s="11" t="s">
        <v>62</v>
      </c>
      <c r="B36" s="12">
        <v>5</v>
      </c>
      <c r="C36" s="12">
        <v>5</v>
      </c>
      <c r="D36" s="13" t="s">
        <v>21</v>
      </c>
      <c r="E36" s="14">
        <v>2022</v>
      </c>
      <c r="F36" s="11" t="s">
        <v>58</v>
      </c>
      <c r="G36" s="11" t="s">
        <v>63</v>
      </c>
    </row>
    <row r="37">
      <c r="A37" s="11" t="s">
        <v>64</v>
      </c>
      <c r="B37" s="12">
        <v>10</v>
      </c>
      <c r="D37" s="11" t="s">
        <v>8</v>
      </c>
      <c r="E37" s="12">
        <v>2023</v>
      </c>
    </row>
    <row r="38">
      <c r="A38" s="11" t="s">
        <v>65</v>
      </c>
      <c r="B38" s="12">
        <v>10</v>
      </c>
      <c r="D38" s="11" t="s">
        <v>8</v>
      </c>
      <c r="E38" s="12">
        <v>2023</v>
      </c>
    </row>
    <row r="39">
      <c r="A39" s="11" t="s">
        <v>66</v>
      </c>
      <c r="B39" s="12">
        <v>10</v>
      </c>
      <c r="D39" s="11" t="s">
        <v>8</v>
      </c>
      <c r="E39" s="12">
        <v>2023</v>
      </c>
    </row>
    <row r="40">
      <c r="A40" s="11" t="s">
        <v>67</v>
      </c>
      <c r="B40" s="12">
        <v>10</v>
      </c>
      <c r="C40" s="12">
        <v>10</v>
      </c>
      <c r="D40" s="11" t="s">
        <v>33</v>
      </c>
      <c r="E40" s="12">
        <v>2023</v>
      </c>
      <c r="F40" s="11" t="s">
        <v>36</v>
      </c>
      <c r="G40" s="11" t="s">
        <v>68</v>
      </c>
    </row>
    <row r="41">
      <c r="A41" s="11" t="s">
        <v>69</v>
      </c>
      <c r="B41" s="12">
        <v>7</v>
      </c>
      <c r="D41" s="11" t="s">
        <v>8</v>
      </c>
      <c r="E41" s="12" t="s">
        <v>70</v>
      </c>
    </row>
  </sheetData>
  <sortState xmlns:xlrd2="http://schemas.microsoft.com/office/spreadsheetml/2017/richdata2" ref="A2:G36">
    <sortCondition descending="1" ref="D2:D36"/>
    <sortCondition descending="1" ref="C2:C36"/>
    <sortCondition descending="1" ref="B2:B36"/>
  </sortState>
  <conditionalFormatting sqref="D1:D1048576">
    <cfRule type="cellIs" dxfId="2" priority="1" operator="equal">
      <formula>"Dejado"</formula>
    </cfRule>
    <cfRule type="cellIs" dxfId="1" priority="2" operator="equal">
      <formula>"Pasado"</formula>
    </cfRule>
    <cfRule type="cellIs" dxfId="0" priority="3" operator="equal">
      <formula>"Pendiente"</formula>
    </cfRule>
  </conditionalFormatting>
  <dataValidations count="2">
    <dataValidation type="list" allowBlank="1" showInputMessage="1" showErrorMessage="1" sqref="D1:D1048576" xr:uid="{656BE1EE-B86F-4360-A0A2-2085923F0FF1}">
      <formula1>"Pasado, Pendiente, Dejado, Estado"</formula1>
    </dataValidation>
    <dataValidation type="list" allowBlank="1" showInputMessage="1" showErrorMessage="1" sqref="F1:F1048576" xr:uid="{DA455466-EC58-48AA-90BF-A39BBF2E19B6}">
      <formula1>"Rejugar, Bueno, Malo, Meh, Valoracion"</formula1>
    </dataValidation>
  </dataValidation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8B83-BBE9-4CEF-B48F-AE35689375C2}">
  <sheetPr codeName="Hoja2"/>
  <dimension ref="A1:G36"/>
  <sheetViews>
    <sheetView topLeftCell="A25" workbookViewId="0">
      <selection activeCell="F36" sqref="F36"/>
    </sheetView>
  </sheetViews>
  <sheetFormatPr baseColWidth="10" defaultRowHeight="14.4" x14ac:dyDescent="0.3"/>
  <cols>
    <col min="1" max="1" width="29.21875" customWidth="1" style="4"/>
    <col min="2" max="2" width="12.6640625" customWidth="1" style="9"/>
    <col min="3" max="3" width="12.44140625" customWidth="1" style="9"/>
    <col min="4" max="4" width="11.5546875" customWidth="1" style="4"/>
    <col min="5" max="5" width="9.77734375" customWidth="1" style="9"/>
    <col min="6" max="6" width="13.6640625" customWidth="1" style="4"/>
    <col min="7" max="7" width="118.33203125" customWidth="1" style="4"/>
    <col min="8" max="10" width="11.5546875" customWidth="1" style="10"/>
    <col min="11" max="16384" width="11.5546875" customWidth="1" style="10"/>
  </cols>
  <sheetData>
    <row r="1">
      <c r="A1" s="19" t="s">
        <v>0</v>
      </c>
      <c r="B1" s="20" t="s">
        <v>1</v>
      </c>
      <c r="C1" s="20" t="s">
        <v>2</v>
      </c>
      <c r="D1" s="19" t="s">
        <v>3</v>
      </c>
      <c r="E1" s="20" t="s">
        <v>4</v>
      </c>
      <c r="F1" s="19" t="s">
        <v>5</v>
      </c>
      <c r="G1" s="19" t="s">
        <v>6</v>
      </c>
    </row>
    <row r="2">
      <c r="A2" s="4" t="s">
        <v>71</v>
      </c>
      <c r="B2" s="9">
        <v>25</v>
      </c>
      <c r="D2" s="4" t="s">
        <v>8</v>
      </c>
      <c r="E2" s="9">
        <v>2023</v>
      </c>
    </row>
    <row r="3">
      <c r="A3" s="4" t="s">
        <v>72</v>
      </c>
      <c r="B3" s="9">
        <v>20</v>
      </c>
      <c r="D3" s="4" t="s">
        <v>8</v>
      </c>
      <c r="E3" s="9">
        <v>2023</v>
      </c>
    </row>
    <row r="4">
      <c r="A4" s="4" t="s">
        <v>73</v>
      </c>
      <c r="B4" s="9">
        <v>20</v>
      </c>
      <c r="D4" s="8" t="s">
        <v>8</v>
      </c>
      <c r="E4" s="9">
        <v>2023</v>
      </c>
    </row>
    <row r="5">
      <c r="A5" s="4" t="s">
        <v>74</v>
      </c>
      <c r="B5" s="9">
        <v>20</v>
      </c>
      <c r="D5" s="8" t="s">
        <v>8</v>
      </c>
      <c r="E5" s="9">
        <v>2023</v>
      </c>
    </row>
    <row r="6">
      <c r="A6" s="4" t="s">
        <v>75</v>
      </c>
      <c r="B6" s="9">
        <v>20</v>
      </c>
      <c r="D6" s="4" t="s">
        <v>8</v>
      </c>
      <c r="E6" s="9">
        <v>2023</v>
      </c>
    </row>
    <row r="7">
      <c r="A7" s="4" t="s">
        <v>76</v>
      </c>
      <c r="B7" s="9">
        <v>20</v>
      </c>
      <c r="D7" s="4" t="s">
        <v>8</v>
      </c>
      <c r="E7" s="9">
        <v>2023</v>
      </c>
    </row>
    <row r="8">
      <c r="A8" s="4" t="s">
        <v>77</v>
      </c>
      <c r="B8" s="9">
        <v>20</v>
      </c>
      <c r="D8" s="4" t="s">
        <v>8</v>
      </c>
      <c r="E8" s="9">
        <v>2023</v>
      </c>
    </row>
    <row r="9">
      <c r="A9" s="4" t="s">
        <v>78</v>
      </c>
      <c r="B9" s="9">
        <v>20</v>
      </c>
      <c r="D9" s="4" t="s">
        <v>8</v>
      </c>
      <c r="E9" s="9">
        <v>2023</v>
      </c>
    </row>
    <row r="10">
      <c r="A10" s="4" t="s">
        <v>79</v>
      </c>
      <c r="B10" s="9">
        <v>20</v>
      </c>
      <c r="D10" s="4" t="s">
        <v>8</v>
      </c>
      <c r="E10" s="9">
        <v>2023</v>
      </c>
    </row>
    <row r="11">
      <c r="A11" s="4" t="s">
        <v>80</v>
      </c>
      <c r="B11" s="9">
        <v>20</v>
      </c>
      <c r="D11" s="4" t="s">
        <v>8</v>
      </c>
      <c r="E11" s="9">
        <v>2023</v>
      </c>
    </row>
    <row r="12">
      <c r="A12" s="4" t="s">
        <v>81</v>
      </c>
      <c r="B12" s="9">
        <v>20</v>
      </c>
      <c r="D12" s="4" t="s">
        <v>8</v>
      </c>
      <c r="E12" s="9">
        <v>2023</v>
      </c>
    </row>
    <row r="13">
      <c r="A13" s="4" t="s">
        <v>82</v>
      </c>
      <c r="B13" s="9">
        <v>15</v>
      </c>
      <c r="D13" s="8" t="s">
        <v>8</v>
      </c>
      <c r="E13" s="9">
        <v>2022</v>
      </c>
      <c r="G13" s="4" t="s">
        <v>83</v>
      </c>
    </row>
    <row r="14">
      <c r="A14" s="4" t="s">
        <v>84</v>
      </c>
      <c r="B14" s="9">
        <v>15</v>
      </c>
      <c r="D14" s="8" t="s">
        <v>8</v>
      </c>
      <c r="E14" s="9">
        <v>2023</v>
      </c>
    </row>
    <row r="15">
      <c r="A15" s="4" t="s">
        <v>85</v>
      </c>
      <c r="B15" s="9">
        <v>15</v>
      </c>
      <c r="D15" s="4" t="s">
        <v>8</v>
      </c>
      <c r="E15" s="9">
        <v>2023</v>
      </c>
    </row>
    <row r="16">
      <c r="A16" s="4" t="s">
        <v>86</v>
      </c>
      <c r="B16" s="9">
        <v>15</v>
      </c>
      <c r="D16" s="4" t="s">
        <v>8</v>
      </c>
      <c r="E16" s="9">
        <v>2023</v>
      </c>
    </row>
    <row r="17" ht="14.4" customHeight="1">
      <c r="A17" s="4" t="s">
        <v>87</v>
      </c>
      <c r="B17" s="9">
        <v>15</v>
      </c>
      <c r="D17" s="4" t="s">
        <v>8</v>
      </c>
      <c r="E17" s="9">
        <v>2023</v>
      </c>
    </row>
    <row r="18">
      <c r="A18" s="4" t="s">
        <v>88</v>
      </c>
      <c r="B18" s="9">
        <v>15</v>
      </c>
      <c r="D18" s="4" t="s">
        <v>8</v>
      </c>
      <c r="E18" s="9">
        <v>2023</v>
      </c>
    </row>
    <row r="19">
      <c r="A19" s="4" t="s">
        <v>89</v>
      </c>
      <c r="B19" s="9">
        <v>13</v>
      </c>
      <c r="D19" s="8" t="s">
        <v>8</v>
      </c>
      <c r="E19" s="9">
        <v>2022</v>
      </c>
    </row>
    <row r="20">
      <c r="A20" s="4" t="s">
        <v>90</v>
      </c>
      <c r="B20" s="9">
        <v>12</v>
      </c>
      <c r="D20" s="4" t="s">
        <v>8</v>
      </c>
      <c r="E20" s="9">
        <v>2023</v>
      </c>
    </row>
    <row r="21">
      <c r="A21" s="4" t="s">
        <v>91</v>
      </c>
      <c r="B21" s="9">
        <v>12</v>
      </c>
      <c r="D21" s="4" t="s">
        <v>8</v>
      </c>
      <c r="E21" s="9">
        <v>2023</v>
      </c>
    </row>
    <row r="22">
      <c r="A22" s="4" t="s">
        <v>92</v>
      </c>
      <c r="B22" s="9">
        <v>12</v>
      </c>
      <c r="D22" s="4" t="s">
        <v>8</v>
      </c>
      <c r="E22" s="9">
        <v>2023</v>
      </c>
    </row>
    <row r="23">
      <c r="A23" s="4" t="s">
        <v>93</v>
      </c>
      <c r="B23" s="9">
        <v>10</v>
      </c>
      <c r="D23" s="8" t="s">
        <v>8</v>
      </c>
      <c r="E23" s="9">
        <v>2022</v>
      </c>
    </row>
    <row r="24">
      <c r="A24" s="4" t="s">
        <v>94</v>
      </c>
      <c r="B24" s="9">
        <v>10</v>
      </c>
      <c r="D24" s="8" t="s">
        <v>8</v>
      </c>
      <c r="E24" s="9">
        <v>2022</v>
      </c>
    </row>
    <row r="25">
      <c r="A25" s="4" t="s">
        <v>95</v>
      </c>
      <c r="B25" s="9">
        <v>10</v>
      </c>
      <c r="D25" s="8" t="s">
        <v>8</v>
      </c>
      <c r="E25" s="9">
        <v>2023</v>
      </c>
    </row>
    <row r="26">
      <c r="A26" s="4" t="s">
        <v>96</v>
      </c>
      <c r="B26" s="9">
        <v>10</v>
      </c>
      <c r="C26" s="9">
        <v>24</v>
      </c>
      <c r="D26" s="8" t="s">
        <v>33</v>
      </c>
      <c r="E26" s="9">
        <v>2022</v>
      </c>
      <c r="F26" s="4" t="s">
        <v>22</v>
      </c>
      <c r="G26" s="4" t="s">
        <v>97</v>
      </c>
    </row>
    <row r="27">
      <c r="A27" s="4" t="s">
        <v>98</v>
      </c>
      <c r="B27" s="9">
        <v>10</v>
      </c>
      <c r="C27" s="9">
        <v>20</v>
      </c>
      <c r="D27" s="8" t="s">
        <v>33</v>
      </c>
      <c r="E27" s="9">
        <v>2023</v>
      </c>
      <c r="F27" s="4" t="s">
        <v>53</v>
      </c>
      <c r="G27" s="4" t="s">
        <v>99</v>
      </c>
    </row>
    <row r="28">
      <c r="A28" s="4" t="s">
        <v>100</v>
      </c>
      <c r="B28" s="9">
        <v>15</v>
      </c>
      <c r="C28" s="9">
        <v>13</v>
      </c>
      <c r="D28" s="8" t="s">
        <v>33</v>
      </c>
      <c r="E28" s="9">
        <v>2022</v>
      </c>
      <c r="F28" s="4" t="s">
        <v>22</v>
      </c>
      <c r="G28" s="4" t="s">
        <v>101</v>
      </c>
    </row>
    <row r="29">
      <c r="A29" s="4" t="s">
        <v>102</v>
      </c>
      <c r="B29" s="9">
        <v>10</v>
      </c>
      <c r="C29" s="9">
        <v>11</v>
      </c>
      <c r="D29" s="8" t="s">
        <v>33</v>
      </c>
      <c r="E29" s="9">
        <v>2022</v>
      </c>
      <c r="F29" s="4" t="s">
        <v>36</v>
      </c>
      <c r="G29" s="4" t="s">
        <v>103</v>
      </c>
    </row>
    <row r="30">
      <c r="A30" s="4" t="s">
        <v>104</v>
      </c>
      <c r="B30" s="9">
        <v>10</v>
      </c>
      <c r="C30" s="9">
        <v>8</v>
      </c>
      <c r="D30" s="8" t="s">
        <v>33</v>
      </c>
      <c r="E30" s="9">
        <v>2023</v>
      </c>
      <c r="F30" s="4" t="s">
        <v>22</v>
      </c>
      <c r="G30" s="4" t="s">
        <v>105</v>
      </c>
    </row>
    <row r="31">
      <c r="A31" s="4" t="s">
        <v>106</v>
      </c>
      <c r="B31" s="9">
        <v>7</v>
      </c>
      <c r="C31" s="9">
        <v>7</v>
      </c>
      <c r="D31" s="8" t="s">
        <v>33</v>
      </c>
      <c r="E31" s="9">
        <v>2022</v>
      </c>
      <c r="F31" s="4" t="s">
        <v>36</v>
      </c>
      <c r="G31" s="4" t="s">
        <v>107</v>
      </c>
    </row>
    <row r="32">
      <c r="A32" s="4" t="s">
        <v>108</v>
      </c>
      <c r="B32" s="9">
        <v>15</v>
      </c>
      <c r="C32" s="9">
        <v>5</v>
      </c>
      <c r="D32" s="8" t="s">
        <v>21</v>
      </c>
      <c r="E32" s="9">
        <v>2022</v>
      </c>
      <c r="F32" s="4" t="s">
        <v>58</v>
      </c>
      <c r="G32" s="4" t="s">
        <v>109</v>
      </c>
    </row>
    <row r="33" ht="28.8">
      <c r="A33" s="4" t="s">
        <v>110</v>
      </c>
      <c r="B33" s="9">
        <v>10</v>
      </c>
      <c r="C33" s="9">
        <v>2</v>
      </c>
      <c r="D33" s="8" t="s">
        <v>21</v>
      </c>
      <c r="E33" s="9">
        <v>2023</v>
      </c>
      <c r="F33" s="4" t="s">
        <v>58</v>
      </c>
      <c r="G33" s="5" t="s">
        <v>111</v>
      </c>
    </row>
    <row r="34">
      <c r="A34" s="4" t="s">
        <v>112</v>
      </c>
      <c r="B34" s="9">
        <v>15</v>
      </c>
      <c r="C34" s="9">
        <v>1</v>
      </c>
      <c r="D34" s="8" t="s">
        <v>21</v>
      </c>
      <c r="E34" s="9">
        <v>2023</v>
      </c>
      <c r="F34" s="4" t="s">
        <v>58</v>
      </c>
      <c r="G34" s="4" t="s">
        <v>113</v>
      </c>
    </row>
    <row r="35">
      <c r="A35" s="4" t="s">
        <v>114</v>
      </c>
      <c r="B35" s="9">
        <v>15</v>
      </c>
      <c r="D35" s="4" t="s">
        <v>8</v>
      </c>
      <c r="E35" s="9">
        <v>2023</v>
      </c>
    </row>
    <row r="36">
      <c r="A36" s="4" t="s">
        <v>115</v>
      </c>
      <c r="B36" s="9">
        <v>25</v>
      </c>
      <c r="D36" s="4" t="s">
        <v>8</v>
      </c>
      <c r="E36" s="9">
        <v>2023</v>
      </c>
    </row>
  </sheetData>
  <sortState xmlns:xlrd2="http://schemas.microsoft.com/office/spreadsheetml/2017/richdata2" ref="A2:G35">
    <sortCondition descending="1" ref="D2:D35"/>
    <sortCondition descending="1" ref="C2:C35"/>
    <sortCondition descending="1" ref="B2:B35"/>
  </sortState>
  <conditionalFormatting sqref="D1:D1048576">
    <cfRule type="cellIs" dxfId="2" priority="1" operator="equal">
      <formula>"Dejado"</formula>
    </cfRule>
    <cfRule type="cellIs" dxfId="1" priority="2" operator="equal">
      <formula>"Pasado"</formula>
    </cfRule>
    <cfRule type="cellIs" dxfId="0" priority="3" operator="equal">
      <formula>"Pendiente"</formula>
    </cfRule>
  </conditionalFormatting>
  <dataValidations count="2">
    <dataValidation type="list" allowBlank="1" showInputMessage="1" showErrorMessage="1" sqref="D1:D1048576" xr:uid="{24E8D92B-D5E1-4494-B082-A8FE69444A6A}">
      <formula1>"Pasado, Pendiente, Dejado, Estado"</formula1>
    </dataValidation>
    <dataValidation type="list" allowBlank="1" showInputMessage="1" showErrorMessage="1" sqref="F1:F1048576" xr:uid="{DDA70492-F88B-4EE3-B484-70D94424CED2}">
      <formula1>"Rejugar, Bueno, Malo, Meh, Valoracion"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0FC6-334D-4161-90B2-D20EC241EA7F}">
  <sheetPr codeName="Hoja3"/>
  <dimension ref="A1:G27"/>
  <sheetViews>
    <sheetView topLeftCell="A10" workbookViewId="0">
      <selection activeCell="E34" sqref="E34"/>
    </sheetView>
  </sheetViews>
  <sheetFormatPr baseColWidth="10" defaultRowHeight="14.4" x14ac:dyDescent="0.3"/>
  <cols>
    <col min="1" max="1" width="28.44140625" customWidth="1" style="15"/>
    <col min="2" max="3" width="11.5546875" customWidth="1" style="16"/>
    <col min="4" max="4" width="13.109375" customWidth="1" style="15"/>
    <col min="5" max="5" width="11.5546875" customWidth="1" style="16"/>
    <col min="6" max="6" width="35.44140625" customWidth="1" style="15"/>
    <col min="7" max="7" width="95" customWidth="1" style="15"/>
    <col min="8" max="10" width="11.5546875" customWidth="1" style="10"/>
    <col min="11" max="16384" width="11.5546875" customWidth="1" style="10"/>
  </cols>
  <sheetData>
    <row r="1">
      <c r="A1" s="19" t="s">
        <v>0</v>
      </c>
      <c r="B1" s="20" t="s">
        <v>1</v>
      </c>
      <c r="C1" s="20" t="s">
        <v>2</v>
      </c>
      <c r="D1" s="19" t="s">
        <v>3</v>
      </c>
      <c r="E1" s="20" t="s">
        <v>4</v>
      </c>
      <c r="F1" s="19" t="s">
        <v>5</v>
      </c>
      <c r="G1" s="19" t="s">
        <v>6</v>
      </c>
    </row>
    <row r="2">
      <c r="A2" s="15" t="s">
        <v>116</v>
      </c>
      <c r="B2" s="16">
        <v>100</v>
      </c>
      <c r="D2" s="17" t="s">
        <v>8</v>
      </c>
      <c r="E2" s="16">
        <v>2023</v>
      </c>
    </row>
    <row r="3">
      <c r="A3" s="15" t="s">
        <v>117</v>
      </c>
      <c r="B3" s="16">
        <v>100</v>
      </c>
      <c r="D3" s="15" t="s">
        <v>8</v>
      </c>
      <c r="E3" s="16">
        <v>2023</v>
      </c>
    </row>
    <row r="4">
      <c r="A4" s="15" t="s">
        <v>118</v>
      </c>
      <c r="B4" s="16">
        <v>45</v>
      </c>
      <c r="D4" s="17" t="s">
        <v>8</v>
      </c>
      <c r="E4" s="16">
        <v>2022</v>
      </c>
      <c r="G4" s="15" t="s">
        <v>8</v>
      </c>
    </row>
    <row r="5">
      <c r="A5" s="15" t="s">
        <v>119</v>
      </c>
      <c r="B5" s="16">
        <v>40</v>
      </c>
      <c r="D5" s="17" t="s">
        <v>8</v>
      </c>
      <c r="E5" s="16">
        <v>2022</v>
      </c>
      <c r="G5" s="15" t="s">
        <v>120</v>
      </c>
    </row>
    <row r="6">
      <c r="A6" s="15" t="s">
        <v>121</v>
      </c>
      <c r="B6" s="16">
        <v>40</v>
      </c>
      <c r="D6" s="17" t="s">
        <v>8</v>
      </c>
      <c r="E6" s="16">
        <v>2023</v>
      </c>
    </row>
    <row r="7">
      <c r="A7" s="15" t="s">
        <v>122</v>
      </c>
      <c r="B7" s="16">
        <v>40</v>
      </c>
      <c r="D7" s="17" t="s">
        <v>8</v>
      </c>
      <c r="E7" s="16">
        <v>2023</v>
      </c>
    </row>
    <row r="8">
      <c r="A8" s="15" t="s">
        <v>123</v>
      </c>
      <c r="B8" s="16">
        <v>40</v>
      </c>
      <c r="D8" s="15" t="s">
        <v>8</v>
      </c>
      <c r="E8" s="16">
        <v>2023</v>
      </c>
    </row>
    <row r="9">
      <c r="A9" s="15" t="s">
        <v>124</v>
      </c>
      <c r="B9" s="16">
        <v>40</v>
      </c>
      <c r="D9" s="15" t="s">
        <v>8</v>
      </c>
      <c r="E9" s="16">
        <v>2023</v>
      </c>
    </row>
    <row r="10">
      <c r="A10" s="15" t="s">
        <v>125</v>
      </c>
      <c r="B10" s="16">
        <v>40</v>
      </c>
      <c r="D10" s="15" t="s">
        <v>8</v>
      </c>
      <c r="E10" s="16">
        <v>2023</v>
      </c>
    </row>
    <row r="11">
      <c r="A11" s="15" t="s">
        <v>126</v>
      </c>
      <c r="B11" s="16">
        <v>30</v>
      </c>
      <c r="D11" s="17" t="s">
        <v>8</v>
      </c>
      <c r="E11" s="16">
        <v>2023</v>
      </c>
    </row>
    <row r="12">
      <c r="A12" s="15" t="s">
        <v>127</v>
      </c>
      <c r="B12" s="16">
        <v>30</v>
      </c>
      <c r="D12" s="15" t="s">
        <v>8</v>
      </c>
      <c r="E12" s="16">
        <v>2023</v>
      </c>
    </row>
    <row r="13">
      <c r="A13" s="15" t="s">
        <v>128</v>
      </c>
      <c r="B13" s="16">
        <v>30</v>
      </c>
      <c r="D13" s="15" t="s">
        <v>8</v>
      </c>
      <c r="E13" s="16">
        <v>2023</v>
      </c>
    </row>
    <row r="14">
      <c r="A14" s="15" t="s">
        <v>129</v>
      </c>
      <c r="B14" s="16">
        <v>30</v>
      </c>
      <c r="D14" s="15" t="s">
        <v>8</v>
      </c>
      <c r="E14" s="16">
        <v>2023</v>
      </c>
    </row>
    <row r="15">
      <c r="A15" s="15" t="s">
        <v>130</v>
      </c>
      <c r="B15" s="16">
        <v>25</v>
      </c>
      <c r="D15" s="15" t="s">
        <v>8</v>
      </c>
      <c r="E15" s="16">
        <v>2023</v>
      </c>
    </row>
    <row r="16">
      <c r="A16" s="15" t="s">
        <v>131</v>
      </c>
      <c r="B16" s="16">
        <v>25</v>
      </c>
      <c r="D16" s="15" t="s">
        <v>8</v>
      </c>
      <c r="E16" s="16">
        <v>2023</v>
      </c>
    </row>
    <row r="17">
      <c r="A17" s="15" t="s">
        <v>132</v>
      </c>
      <c r="B17" s="16">
        <v>50</v>
      </c>
      <c r="C17" s="16">
        <v>68</v>
      </c>
      <c r="D17" s="17" t="s">
        <v>33</v>
      </c>
      <c r="E17" s="16">
        <v>2022</v>
      </c>
      <c r="F17" s="15" t="s">
        <v>53</v>
      </c>
      <c r="G17" s="15" t="s">
        <v>133</v>
      </c>
    </row>
    <row r="18">
      <c r="A18" s="15" t="s">
        <v>134</v>
      </c>
      <c r="B18" s="16">
        <v>50</v>
      </c>
      <c r="C18" s="16">
        <v>58</v>
      </c>
      <c r="D18" s="17" t="s">
        <v>33</v>
      </c>
      <c r="E18" s="16">
        <v>2022</v>
      </c>
      <c r="F18" s="15" t="s">
        <v>58</v>
      </c>
      <c r="G18" s="15" t="s">
        <v>135</v>
      </c>
    </row>
    <row r="19">
      <c r="A19" s="15" t="s">
        <v>136</v>
      </c>
      <c r="B19" s="16">
        <v>45</v>
      </c>
      <c r="C19" s="16">
        <v>53</v>
      </c>
      <c r="D19" s="17" t="s">
        <v>33</v>
      </c>
      <c r="E19" s="16">
        <v>2022</v>
      </c>
      <c r="F19" s="15" t="s">
        <v>36</v>
      </c>
      <c r="G19" s="15" t="s">
        <v>137</v>
      </c>
    </row>
    <row r="20">
      <c r="A20" s="15" t="s">
        <v>138</v>
      </c>
      <c r="B20" s="16">
        <v>46</v>
      </c>
      <c r="C20" s="16">
        <v>46</v>
      </c>
      <c r="D20" s="17" t="s">
        <v>33</v>
      </c>
      <c r="E20" s="16">
        <v>2022</v>
      </c>
      <c r="F20" s="15" t="s">
        <v>36</v>
      </c>
      <c r="G20" s="15" t="s">
        <v>139</v>
      </c>
    </row>
    <row r="21">
      <c r="A21" s="15" t="s">
        <v>140</v>
      </c>
      <c r="B21" s="16">
        <v>40</v>
      </c>
      <c r="C21" s="16">
        <v>40</v>
      </c>
      <c r="D21" s="17" t="s">
        <v>33</v>
      </c>
      <c r="E21" s="16">
        <v>2023</v>
      </c>
      <c r="F21" s="15" t="s">
        <v>36</v>
      </c>
      <c r="G21" s="15" t="s">
        <v>141</v>
      </c>
    </row>
    <row r="22">
      <c r="A22" s="15" t="s">
        <v>142</v>
      </c>
      <c r="B22" s="16">
        <v>30</v>
      </c>
      <c r="C22" s="16">
        <v>20</v>
      </c>
      <c r="D22" s="17" t="s">
        <v>33</v>
      </c>
      <c r="E22" s="16">
        <v>2023</v>
      </c>
      <c r="F22" s="15" t="s">
        <v>22</v>
      </c>
      <c r="G22" s="15" t="s">
        <v>143</v>
      </c>
    </row>
    <row r="23">
      <c r="A23" s="15" t="s">
        <v>144</v>
      </c>
      <c r="B23" s="16">
        <v>100</v>
      </c>
      <c r="D23" s="17" t="s">
        <v>21</v>
      </c>
      <c r="E23" s="16">
        <v>2022</v>
      </c>
      <c r="F23" s="15" t="s">
        <v>58</v>
      </c>
      <c r="G23" s="15" t="s">
        <v>145</v>
      </c>
    </row>
    <row r="24">
      <c r="A24" s="15" t="s">
        <v>146</v>
      </c>
      <c r="B24" s="16">
        <v>50</v>
      </c>
      <c r="D24" s="17" t="s">
        <v>21</v>
      </c>
      <c r="E24" s="16">
        <v>2022</v>
      </c>
      <c r="F24" s="15" t="s">
        <v>58</v>
      </c>
      <c r="G24" s="15" t="s">
        <v>145</v>
      </c>
    </row>
    <row r="25">
      <c r="A25" s="15" t="s">
        <v>147</v>
      </c>
      <c r="B25" s="16">
        <v>30</v>
      </c>
      <c r="D25" s="15" t="s">
        <v>8</v>
      </c>
      <c r="E25" s="16">
        <v>2023</v>
      </c>
    </row>
    <row r="26">
      <c r="A26" s="15" t="s">
        <v>148</v>
      </c>
      <c r="B26" s="16">
        <v>116</v>
      </c>
      <c r="D26" s="15" t="s">
        <v>8</v>
      </c>
      <c r="E26" s="16" t="s">
        <v>70</v>
      </c>
    </row>
    <row r="27">
      <c r="A27" s="15" t="s">
        <v>130</v>
      </c>
      <c r="B27" s="16">
        <v>24</v>
      </c>
      <c r="D27" s="15" t="s">
        <v>8</v>
      </c>
      <c r="E27" s="16" t="s">
        <v>70</v>
      </c>
    </row>
  </sheetData>
  <sortState xmlns:xlrd2="http://schemas.microsoft.com/office/spreadsheetml/2017/richdata2" ref="A2:G24">
    <sortCondition descending="1" ref="D2:D24"/>
    <sortCondition descending="1" ref="C2:C24"/>
    <sortCondition descending="1" ref="B2:B24"/>
  </sortState>
  <conditionalFormatting sqref="D1:D1048576">
    <cfRule type="cellIs" dxfId="2" priority="1" operator="equal">
      <formula>"Dejado"</formula>
    </cfRule>
    <cfRule type="cellIs" dxfId="1" priority="2" operator="equal">
      <formula>"Pasado"</formula>
    </cfRule>
    <cfRule type="cellIs" dxfId="0" priority="3" operator="equal">
      <formula>"Pendiente"</formula>
    </cfRule>
  </conditionalFormatting>
  <dataValidations count="2">
    <dataValidation type="list" allowBlank="1" showInputMessage="1" showErrorMessage="1" sqref="D1:D1048576" xr:uid="{C2DAD28F-63F2-40BC-8F88-960ABD5B42D3}">
      <formula1>"Pasado, Pendiente, Dejado, Estado"</formula1>
    </dataValidation>
    <dataValidation type="list" allowBlank="1" showInputMessage="1" showErrorMessage="1" sqref="F1:F1048576" xr:uid="{3EC2ED54-481B-49CD-8911-4FA96B4AD6E7}">
      <formula1>"Rejugar, Bueno, Malo, Meh, Valoracion"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E59E-6AC4-44A3-B6C1-1E776AFFDCC0}">
  <sheetPr codeName="Hoja5"/>
  <dimension ref="A1:G6"/>
  <sheetViews>
    <sheetView zoomScaleNormal="100" workbookViewId="0">
      <selection activeCell="E3" sqref="E3"/>
    </sheetView>
  </sheetViews>
  <sheetFormatPr baseColWidth="10" defaultRowHeight="14.4" x14ac:dyDescent="0.3"/>
  <cols>
    <col min="1" max="1" width="18.21875" customWidth="1"/>
  </cols>
  <sheetData>
    <row r="1">
      <c r="A1" s="6"/>
      <c r="B1" s="7" t="s">
        <v>149</v>
      </c>
      <c r="C1" s="2" t="s">
        <v>150</v>
      </c>
      <c r="D1" s="21" t="s">
        <v>151</v>
      </c>
      <c r="E1" s="18" t="s">
        <v>152</v>
      </c>
      <c r="F1" s="18">
        <v>2022</v>
      </c>
      <c r="G1" s="18">
        <v>2023</v>
      </c>
    </row>
    <row r="2">
      <c r="A2" s="6" t="s">
        <v>153</v>
      </c>
      <c r="B2" s="12">
        <f>COUNTIF(Cortos!D:D,"Pasado")</f>
        <v>11</v>
      </c>
      <c r="C2" s="9">
        <f>COUNTIF(Medianos!D:D, "Pasado")</f>
        <v>6</v>
      </c>
      <c r="D2" s="16">
        <f>COUNTIF(Largos!D:D,"Pasado")</f>
        <v>6</v>
      </c>
      <c r="E2" s="18">
        <f>SUM(B2, C2, D2)</f>
        <v>23</v>
      </c>
      <c r="F2" s="18">
        <f>SUM(COUNTIFS(Cortos!E:E,"2022",Cortos!D:D,"Pasado"),COUNTIFS(Medianos!E:E,"2022",Medianos!D:D,"Pasado"),COUNTIFS(Largos!E:E,"2022",Largos!D:D,"Pasado"))</f>
        <v>12</v>
      </c>
      <c r="G2" s="18">
        <f>SUM(COUNTIFS(Cortos!E:E,"2023",Cortos!D:D,"Pasado"),COUNTIFS(Medianos!E:E,"2023",Medianos!D:D,"Pasado"),COUNTIFS(Largos!E:E,"2023",Largos!D:D,"Pasado"))</f>
        <v>11</v>
      </c>
    </row>
    <row r="3">
      <c r="A3" s="6" t="s">
        <v>154</v>
      </c>
      <c r="B3" s="12">
        <f>COUNTIF(Cortos!D:D,"Pendiente")</f>
        <v>23</v>
      </c>
      <c r="C3" s="9">
        <f>COUNTIF(Medianos!D:D,"Pendiente")</f>
        <v>26</v>
      </c>
      <c r="D3" s="16">
        <f>COUNTIF(Largos!D:D,"Pendiente")</f>
        <v>16</v>
      </c>
      <c r="E3" s="18">
        <f>SUM(B3, C3, D3)</f>
        <v>65</v>
      </c>
      <c r="F3" s="18">
        <f>SUM(COUNTIFS(Cortos!E:E,"2022",Cortos!D:D,"Pendiente"),COUNTIFS(Medianos!E:E,"2022",Medianos!D:D,"Pendiente"),COUNTIFS(Largos!E:E,"2022",Largos!D:D,"Pendiente"))</f>
        <v>6</v>
      </c>
      <c r="G3" s="18">
        <f>SUM(COUNTIFS(Cortos!E:E,"2023",Cortos!D:D,"Pendiente"),COUNTIFS(Medianos!E:E,"2023",Medianos!D:D,"Pendiente"),COUNTIFS(Largos!E:E,"2023",Largos!D:D,"Pendiente"))</f>
        <v>59</v>
      </c>
    </row>
    <row r="4">
      <c r="A4" s="6" t="s">
        <v>155</v>
      </c>
      <c r="B4" s="12">
        <f>COUNTIF(Cortos!D:D,"Dejado")</f>
        <v>5</v>
      </c>
      <c r="C4" s="9">
        <f>COUNTIF(Medianos!D:D,"Dejado")</f>
        <v>3</v>
      </c>
      <c r="D4" s="16">
        <f>COUNTIF(Largos!D:D,"Dejado")</f>
        <v>2</v>
      </c>
      <c r="E4" s="18">
        <f>SUM(B4, C4, D4)</f>
        <v>10</v>
      </c>
      <c r="F4" s="18">
        <f>SUM(COUNTIFS(Cortos!E:E,"2022",Cortos!D:D,"Dejado"),COUNTIFS(Medianos!E:E,"2022",Medianos!D:D,"Dejado"),COUNTIFS(Largos!E:E,"2022",Largos!D:D,"Dejado"))</f>
        <v>7</v>
      </c>
      <c r="G4" s="18">
        <f>SUM(COUNTIFS(Cortos!E:E,"2023",Cortos!D:D,"Dejado"),COUNTIFS(Medianos!E:E,"2023",Medianos!D:D,"Dejado"),COUNTIFS(Largos!E:E,"2023",Largos!D:D,"Dejado"))</f>
        <v>3</v>
      </c>
    </row>
    <row r="5">
      <c r="A5" s="6" t="s">
        <v>2</v>
      </c>
      <c r="B5" s="12">
        <f>SUM(Cortos!C:C)</f>
        <v>91</v>
      </c>
      <c r="C5" s="9">
        <f>SUM(Medianos!C:C)</f>
        <v>91</v>
      </c>
      <c r="D5" s="16">
        <f>SUM(Largos!C:C)</f>
        <v>285</v>
      </c>
      <c r="E5" s="18">
        <f>SUM(B5, C5, D5)</f>
        <v>467</v>
      </c>
      <c r="F5" s="18">
        <f>SUM(SUMIF(Cortos!E:E,"2022", Cortos!C:C), SUMIF(Medianos!E:E,"2022", Medianos!C:C), SUMIF(Largos!E:E,"2022", Largos!C:C))</f>
        <v>342</v>
      </c>
      <c r="G5" s="18">
        <f>SUM(SUMIF(Cortos!E:E,"2023", Cortos!C:C), SUMIF(Medianos!E:E,"2023", Medianos!C:C), SUMIF(Largos!E:E,"2023", Largos!C:C))</f>
        <v>125</v>
      </c>
    </row>
    <row r="6">
      <c r="A6" s="6" t="s">
        <v>156</v>
      </c>
      <c r="B6" s="12">
        <f>SUMIF(Cortos!D:D, "Pendiente", Cortos!B:B)</f>
        <v>162</v>
      </c>
      <c r="C6" s="9">
        <f>SUMIF(Medianos!D:D, "Pendiente", Medianos!B:B)</f>
        <v>434</v>
      </c>
      <c r="D6" s="16">
        <f>SUMIF(Largos!D:D, "Pendiente", Largos!B:B)</f>
        <v>685</v>
      </c>
      <c r="E6" s="18">
        <f>SUM(B6, C6, D6)</f>
        <v>1281</v>
      </c>
      <c r="F6" s="18">
        <f>SUM(SUMIFS(Cortos!B:B,Cortos!E:E,"2022",Cortos!D:D,"Pendiente"), SUMIFS(Medianos!B:B,Medianos!E:E,"2022",Medianos!D:D,"Pendiente"),SUMIFS(Largos!B:B,Largos!E:E,"2022",Largos!D:D,"Pendiente"))</f>
        <v>133</v>
      </c>
      <c r="G6" s="18">
        <f>SUM(SUMIFS(Cortos!B:B,Cortos!E:E,"2023",Cortos!D:D,"Pendiente"), SUMIFS(Medianos!B:B,Medianos!E:E,"2023",Medianos!D:D,"Pendiente"),SUMIFS(Largos!B:B,Largos!E:E,"2023",Largos!D:D,"Pendiente"))</f>
        <v>1148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7868-B330-41A4-B965-D1E3A70C1104}">
  <dimension ref="A16:D22"/>
  <sheetViews>
    <sheetView workbookViewId="0">
      <selection activeCell="J27" sqref="J27"/>
    </sheetView>
  </sheetViews>
  <sheetFormatPr baseColWidth="10" defaultRowHeight="14.4" x14ac:dyDescent="0.3"/>
  <cols>
    <col min="1" max="1" width="20.77734375" customWidth="1"/>
  </cols>
  <sheetData>
    <row r="16">
      <c r="B16" s="0" t="s">
        <v>153</v>
      </c>
      <c r="C16" s="0" t="s">
        <v>154</v>
      </c>
      <c r="D16" s="0" t="s">
        <v>155</v>
      </c>
    </row>
    <row r="17">
      <c r="A17" s="0" t="s">
        <v>157</v>
      </c>
      <c r="B17" s="0">
        <f>COUNTIFS(Cortos!E:E,"2022",Cortos!D:D,"Pasado")</f>
        <v>4</v>
      </c>
      <c r="C17" s="0">
        <f>COUNTIFS(Cortos!E:E,"2022",Cortos!D:D,"Pendiente")</f>
        <v>0</v>
      </c>
      <c r="D17" s="0">
        <f>COUNTIFS(Cortos!E:E,"2022",Cortos!D:D,"Dejado")</f>
        <v>4</v>
      </c>
    </row>
    <row r="18">
      <c r="A18" s="0" t="s">
        <v>158</v>
      </c>
      <c r="B18" s="0">
        <f>COUNTIFS(Cortos!E:E,"2023",Cortos!D:D,"Pasado")</f>
        <v>7</v>
      </c>
      <c r="C18" s="0">
        <f>COUNTIFS(Cortos!E:E,"2023",Cortos!D:D,"Pendiente")</f>
        <v>23</v>
      </c>
      <c r="D18" s="0">
        <f>COUNTIFS(Cortos!E:E,"2023",Cortos!D:D,"Dejado")</f>
        <v>1</v>
      </c>
    </row>
    <row r="19">
      <c r="A19" s="0" t="s">
        <v>159</v>
      </c>
      <c r="B19" s="0">
        <f>COUNTIFS(Medianos!E:E,"2022",Medianos!D:D,"Pasado")</f>
        <v>4</v>
      </c>
      <c r="C19" s="0">
        <f>COUNTIFS(Medianos!E:E,"2022",Medianos!D:D,"Pendiente")</f>
        <v>4</v>
      </c>
      <c r="D19" s="0">
        <f>COUNTIFS(Medianos!E:E,"2022",Medianos!D:D,"Dejado")</f>
        <v>1</v>
      </c>
    </row>
    <row r="20">
      <c r="A20" s="0" t="s">
        <v>160</v>
      </c>
      <c r="B20" s="0">
        <f>COUNTIFS(Medianos!E:E,"2023",Medianos!D:D,"Pasado")</f>
        <v>2</v>
      </c>
      <c r="C20" s="0">
        <f>COUNTIFS(Medianos!E:E,"2023",Medianos!D:D,"Pendiente")</f>
        <v>22</v>
      </c>
      <c r="D20" s="0">
        <f>COUNTIFS(Medianos!E:E,"2023",Medianos!D:D,"Dejado")</f>
        <v>2</v>
      </c>
    </row>
    <row r="21">
      <c r="A21" s="0" t="s">
        <v>161</v>
      </c>
      <c r="B21" s="0">
        <f>COUNTIFS(Largos!E:E,"2022",Largos!D:D,"Pasado")</f>
        <v>4</v>
      </c>
      <c r="C21" s="0">
        <f>COUNTIFS(Largos!E:E,"2022",Largos!D:D,"Pendiente")</f>
        <v>2</v>
      </c>
      <c r="D21" s="0">
        <f>COUNTIFS(Largos!E:E,"2022",Largos!D:D,"Dejado")</f>
        <v>2</v>
      </c>
    </row>
    <row r="22">
      <c r="A22" s="0" t="s">
        <v>162</v>
      </c>
      <c r="B22" s="0">
        <f>COUNTIFS(Largos!E:E,"2023",Largos!D:D,"Pasado")</f>
        <v>2</v>
      </c>
      <c r="C22" s="0">
        <f>COUNTIFS(Largos!E:E,"2023",Largos!D:D,"Pendiente")</f>
        <v>14</v>
      </c>
      <c r="D22" s="0">
        <f>COUNTIFS(Largos!E:E,"2023",Largos!D:D,"Dejado")</f>
        <v>0</v>
      </c>
    </row>
  </sheetData>
  <phoneticPr fontId="0" type="noConversion"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143B-B835-4C29-B71C-87F9253A111C}">
  <sheetPr codeName="Hoja6"/>
  <dimension ref="A1:D25"/>
  <sheetViews>
    <sheetView workbookViewId="0">
      <selection activeCell="C17" sqref="C17"/>
    </sheetView>
  </sheetViews>
  <sheetFormatPr baseColWidth="10" defaultRowHeight="14.4" x14ac:dyDescent="0.3"/>
  <cols>
    <col min="1" max="1" width="34.21875" customWidth="1"/>
    <col min="2" max="2" width="17.5546875" customWidth="1"/>
    <col min="3" max="3" width="64.44140625" customWidth="1"/>
  </cols>
  <sheetData>
    <row r="1">
      <c r="A1" s="1" t="s">
        <v>163</v>
      </c>
      <c r="B1" s="1" t="s">
        <v>164</v>
      </c>
      <c r="C1" s="1" t="s">
        <v>165</v>
      </c>
    </row>
    <row r="2">
      <c r="A2" s="0" t="s">
        <v>166</v>
      </c>
      <c r="B2" s="0" t="s">
        <v>167</v>
      </c>
    </row>
    <row r="3">
      <c r="A3" s="0" t="s">
        <v>168</v>
      </c>
      <c r="B3" s="0" t="s">
        <v>169</v>
      </c>
    </row>
    <row r="4">
      <c r="A4" s="0" t="s">
        <v>170</v>
      </c>
    </row>
    <row r="5">
      <c r="A5" s="0" t="s">
        <v>171</v>
      </c>
      <c r="B5" s="0" t="s">
        <v>172</v>
      </c>
      <c r="C5" s="0" t="s">
        <v>173</v>
      </c>
    </row>
    <row r="6">
      <c r="A6" s="0" t="s">
        <v>90</v>
      </c>
      <c r="B6" s="0" t="s">
        <v>174</v>
      </c>
    </row>
    <row r="7">
      <c r="A7" s="0" t="s">
        <v>124</v>
      </c>
    </row>
    <row r="8">
      <c r="A8" s="0" t="s">
        <v>175</v>
      </c>
      <c r="B8" s="0" t="s">
        <v>174</v>
      </c>
    </row>
    <row r="9">
      <c r="A9" s="0" t="s">
        <v>176</v>
      </c>
      <c r="B9" s="0" t="s">
        <v>177</v>
      </c>
    </row>
    <row r="10">
      <c r="A10" s="0" t="s">
        <v>178</v>
      </c>
    </row>
    <row r="11">
      <c r="A11" s="0" t="s">
        <v>179</v>
      </c>
    </row>
    <row r="12">
      <c r="A12" s="0" t="s">
        <v>180</v>
      </c>
      <c r="B12" s="0" t="s">
        <v>181</v>
      </c>
    </row>
    <row r="13">
      <c r="A13" s="0" t="s">
        <v>127</v>
      </c>
      <c r="B13" s="0" t="s">
        <v>167</v>
      </c>
    </row>
    <row r="14">
      <c r="A14" s="0" t="s">
        <v>182</v>
      </c>
      <c r="B14" s="0" t="s">
        <v>167</v>
      </c>
    </row>
    <row r="15">
      <c r="A15" s="0" t="s">
        <v>183</v>
      </c>
      <c r="B15" s="0" t="s">
        <v>174</v>
      </c>
    </row>
    <row r="16">
      <c r="A16" s="0" t="s">
        <v>184</v>
      </c>
      <c r="B16" s="0" t="s">
        <v>174</v>
      </c>
      <c r="D16" s="3"/>
    </row>
    <row r="17">
      <c r="A17" s="0" t="s">
        <v>185</v>
      </c>
      <c r="B17" s="0" t="s">
        <v>186</v>
      </c>
      <c r="D17" s="3"/>
    </row>
    <row r="18">
      <c r="A18" s="0" t="s">
        <v>26</v>
      </c>
      <c r="B18" s="0" t="s">
        <v>187</v>
      </c>
      <c r="D18" s="3"/>
    </row>
    <row r="19">
      <c r="A19" s="0" t="s">
        <v>188</v>
      </c>
      <c r="D19" s="3"/>
    </row>
    <row r="20">
      <c r="D20" s="3"/>
    </row>
    <row r="21">
      <c r="D21" s="3"/>
    </row>
    <row r="25">
      <c r="A25" s="0" t="s">
        <v>189</v>
      </c>
    </row>
  </sheetData>
  <pageMargins left="0.7" right="0.7" top="0.75" bottom="0.75" header="0.3" footer="0.3"/>
  <pageSetup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D226-C920-438B-AB11-AD37F8C39F01}">
  <sheetPr codeName="Hoja7"/>
  <dimension ref="A1:C7"/>
  <sheetViews>
    <sheetView workbookViewId="0">
      <selection activeCell="E9" sqref="E9"/>
    </sheetView>
  </sheetViews>
  <sheetFormatPr baseColWidth="10" defaultRowHeight="14.4" x14ac:dyDescent="0.3"/>
  <cols>
    <col min="1" max="1" width="25.5546875" customWidth="1"/>
  </cols>
  <sheetData>
    <row r="1">
      <c r="A1" s="0" t="s">
        <v>190</v>
      </c>
      <c r="B1" s="0" t="s">
        <v>191</v>
      </c>
    </row>
    <row r="2">
      <c r="A2" s="0" t="s">
        <v>27</v>
      </c>
    </row>
    <row r="3">
      <c r="A3" s="0" t="s">
        <v>87</v>
      </c>
      <c r="B3" s="0" t="s">
        <v>192</v>
      </c>
    </row>
    <row r="4">
      <c r="A4" s="0" t="s">
        <v>193</v>
      </c>
      <c r="C4" s="0" t="s">
        <v>194</v>
      </c>
    </row>
    <row r="5">
      <c r="A5" s="0" t="s">
        <v>195</v>
      </c>
      <c r="C5" s="0" t="s">
        <v>196</v>
      </c>
    </row>
    <row r="6">
      <c r="A6" s="0" t="s">
        <v>197</v>
      </c>
    </row>
    <row r="7">
      <c r="A7" s="0" t="s">
        <v>198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Cortos</vt:lpstr>
      <vt:lpstr>Medianos</vt:lpstr>
      <vt:lpstr>Largos</vt:lpstr>
      <vt:lpstr>Stats</vt:lpstr>
      <vt:lpstr>Graficos</vt:lpstr>
      <vt:lpstr>Algun dia</vt:lpstr>
      <vt:lpstr>Tengo que comprar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Friki</dc:creator>
  <cp:lastModifiedBy>Federico Crovetto</cp:lastModifiedBy>
  <dcterms:created xsi:type="dcterms:W3CDTF">2022-12-23T05:33:07Z</dcterms:created>
  <dcterms:modified xsi:type="dcterms:W3CDTF">2023-12-01T22:31:10Z</dcterms:modified>
</cp:coreProperties>
</file>