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C8203C9-76C7-4819-92EB-D3FD7A37E2A3}" xr6:coauthVersionLast="36" xr6:coauthVersionMax="36" xr10:uidLastSave="{00000000-0000-0000-0000-000000000000}"/>
  <bookViews>
    <workbookView xWindow="0" yWindow="0" windowWidth="19200" windowHeight="8840" xr2:uid="{F8CE972B-7E7D-41C9-8F7A-67380331C78F}"/>
  </bookViews>
  <sheets>
    <sheet name="Data" sheetId="2" r:id="rId1"/>
    <sheet name="Fixtures" sheetId="4" r:id="rId2"/>
    <sheet name="GK" sheetId="5" r:id="rId3"/>
    <sheet name="DEF" sheetId="6" r:id="rId4"/>
    <sheet name="MID" sheetId="7" r:id="rId5"/>
    <sheet name="FWD" sheetId="8" r:id="rId6"/>
    <sheet name="Mapping" sheetId="3" r:id="rId7"/>
    <sheet name="CROWN FC" sheetId="1" r:id="rId8"/>
  </sheets>
  <definedNames>
    <definedName name="ExternalData_1" localSheetId="0" hidden="1">Data!$A$1:$CJ$617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0" i="1" l="1"/>
  <c r="U20" i="1"/>
  <c r="V20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C22" i="1"/>
  <c r="C23" i="1"/>
  <c r="C24" i="1"/>
  <c r="C25" i="1"/>
  <c r="C21" i="1"/>
  <c r="C15" i="1"/>
  <c r="C16" i="1"/>
  <c r="C17" i="1"/>
  <c r="C18" i="1"/>
  <c r="C19" i="1"/>
  <c r="C20" i="1"/>
  <c r="C14" i="1"/>
  <c r="C12" i="1"/>
  <c r="C13" i="1"/>
  <c r="O13" i="1"/>
  <c r="C8" i="1"/>
  <c r="C9" i="1"/>
  <c r="C10" i="1"/>
  <c r="C11" i="1"/>
  <c r="C7" i="1"/>
  <c r="C6" i="1"/>
  <c r="C5" i="1"/>
  <c r="C4" i="1"/>
  <c r="T6" i="1" l="1"/>
  <c r="O25" i="1"/>
  <c r="CK2" i="2"/>
  <c r="CK3" i="2"/>
  <c r="CK4" i="2"/>
  <c r="CK5" i="2"/>
  <c r="CK6" i="2"/>
  <c r="CK7" i="2"/>
  <c r="CK8" i="2"/>
  <c r="CK9" i="2"/>
  <c r="CK10" i="2"/>
  <c r="CK11" i="2"/>
  <c r="CK12" i="2"/>
  <c r="CK13" i="2"/>
  <c r="CK14" i="2"/>
  <c r="CK15" i="2"/>
  <c r="CK16" i="2"/>
  <c r="CK17" i="2"/>
  <c r="CK18" i="2"/>
  <c r="CK19" i="2"/>
  <c r="CK20" i="2"/>
  <c r="CK21" i="2"/>
  <c r="CK22" i="2"/>
  <c r="CK23" i="2"/>
  <c r="CK24" i="2"/>
  <c r="CK25" i="2"/>
  <c r="CK26" i="2"/>
  <c r="CK27" i="2"/>
  <c r="CK28" i="2"/>
  <c r="CK29" i="2"/>
  <c r="CK30" i="2"/>
  <c r="CK31" i="2"/>
  <c r="CK32" i="2"/>
  <c r="CK33" i="2"/>
  <c r="CK34" i="2"/>
  <c r="CK35" i="2"/>
  <c r="CK36" i="2"/>
  <c r="CK37" i="2"/>
  <c r="CK38" i="2"/>
  <c r="CK39" i="2"/>
  <c r="CK40" i="2"/>
  <c r="CK41" i="2"/>
  <c r="CK42" i="2"/>
  <c r="CK43" i="2"/>
  <c r="CK44" i="2"/>
  <c r="CK45" i="2"/>
  <c r="CK46" i="2"/>
  <c r="CK47" i="2"/>
  <c r="CK48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78" i="2"/>
  <c r="CK79" i="2"/>
  <c r="CK80" i="2"/>
  <c r="CK81" i="2"/>
  <c r="CK82" i="2"/>
  <c r="CK83" i="2"/>
  <c r="CK84" i="2"/>
  <c r="CK85" i="2"/>
  <c r="CK86" i="2"/>
  <c r="CK87" i="2"/>
  <c r="CK88" i="2"/>
  <c r="CK89" i="2"/>
  <c r="CK90" i="2"/>
  <c r="CK91" i="2"/>
  <c r="CK92" i="2"/>
  <c r="CK93" i="2"/>
  <c r="CK94" i="2"/>
  <c r="CK95" i="2"/>
  <c r="CK96" i="2"/>
  <c r="CK97" i="2"/>
  <c r="CK98" i="2"/>
  <c r="CK99" i="2"/>
  <c r="CK100" i="2"/>
  <c r="CK101" i="2"/>
  <c r="CK102" i="2"/>
  <c r="CK103" i="2"/>
  <c r="CK104" i="2"/>
  <c r="CK105" i="2"/>
  <c r="CK106" i="2"/>
  <c r="CK107" i="2"/>
  <c r="CK108" i="2"/>
  <c r="CK109" i="2"/>
  <c r="CK110" i="2"/>
  <c r="CK111" i="2"/>
  <c r="CK112" i="2"/>
  <c r="CK113" i="2"/>
  <c r="CK114" i="2"/>
  <c r="CK115" i="2"/>
  <c r="CK116" i="2"/>
  <c r="CK117" i="2"/>
  <c r="CK118" i="2"/>
  <c r="CK119" i="2"/>
  <c r="CK120" i="2"/>
  <c r="CK121" i="2"/>
  <c r="CK122" i="2"/>
  <c r="CK123" i="2"/>
  <c r="CK124" i="2"/>
  <c r="CK125" i="2"/>
  <c r="CK126" i="2"/>
  <c r="CK127" i="2"/>
  <c r="CK128" i="2"/>
  <c r="CK129" i="2"/>
  <c r="CK130" i="2"/>
  <c r="CK131" i="2"/>
  <c r="CK132" i="2"/>
  <c r="CK133" i="2"/>
  <c r="CK134" i="2"/>
  <c r="CK135" i="2"/>
  <c r="CK136" i="2"/>
  <c r="CK137" i="2"/>
  <c r="CK138" i="2"/>
  <c r="CK139" i="2"/>
  <c r="CK140" i="2"/>
  <c r="CK141" i="2"/>
  <c r="CK142" i="2"/>
  <c r="CK143" i="2"/>
  <c r="CK144" i="2"/>
  <c r="CK145" i="2"/>
  <c r="CK146" i="2"/>
  <c r="CK147" i="2"/>
  <c r="CK148" i="2"/>
  <c r="CK149" i="2"/>
  <c r="CK150" i="2"/>
  <c r="CK151" i="2"/>
  <c r="CK152" i="2"/>
  <c r="CK153" i="2"/>
  <c r="CK154" i="2"/>
  <c r="CK155" i="2"/>
  <c r="CK156" i="2"/>
  <c r="CK157" i="2"/>
  <c r="CK158" i="2"/>
  <c r="CK159" i="2"/>
  <c r="CK160" i="2"/>
  <c r="CK161" i="2"/>
  <c r="CK162" i="2"/>
  <c r="CK163" i="2"/>
  <c r="CK164" i="2"/>
  <c r="CK165" i="2"/>
  <c r="CK166" i="2"/>
  <c r="CK167" i="2"/>
  <c r="CK168" i="2"/>
  <c r="CK169" i="2"/>
  <c r="CK170" i="2"/>
  <c r="CK171" i="2"/>
  <c r="CK172" i="2"/>
  <c r="CK173" i="2"/>
  <c r="CK174" i="2"/>
  <c r="CK175" i="2"/>
  <c r="CK176" i="2"/>
  <c r="CK177" i="2"/>
  <c r="CK178" i="2"/>
  <c r="CK179" i="2"/>
  <c r="CK180" i="2"/>
  <c r="CK181" i="2"/>
  <c r="CK182" i="2"/>
  <c r="CK183" i="2"/>
  <c r="CK184" i="2"/>
  <c r="CK185" i="2"/>
  <c r="CK186" i="2"/>
  <c r="CK187" i="2"/>
  <c r="CK188" i="2"/>
  <c r="CK189" i="2"/>
  <c r="CK190" i="2"/>
  <c r="CK191" i="2"/>
  <c r="CK192" i="2"/>
  <c r="CK193" i="2"/>
  <c r="CK194" i="2"/>
  <c r="CK195" i="2"/>
  <c r="CK196" i="2"/>
  <c r="CK197" i="2"/>
  <c r="CK198" i="2"/>
  <c r="CK199" i="2"/>
  <c r="CK200" i="2"/>
  <c r="CK201" i="2"/>
  <c r="CK202" i="2"/>
  <c r="CK203" i="2"/>
  <c r="CK204" i="2"/>
  <c r="CK205" i="2"/>
  <c r="CK206" i="2"/>
  <c r="CK207" i="2"/>
  <c r="CK208" i="2"/>
  <c r="CK209" i="2"/>
  <c r="CK210" i="2"/>
  <c r="CK211" i="2"/>
  <c r="CK212" i="2"/>
  <c r="CK213" i="2"/>
  <c r="CK214" i="2"/>
  <c r="CK215" i="2"/>
  <c r="CK216" i="2"/>
  <c r="CK217" i="2"/>
  <c r="CK218" i="2"/>
  <c r="CK219" i="2"/>
  <c r="CK220" i="2"/>
  <c r="CK221" i="2"/>
  <c r="CK222" i="2"/>
  <c r="CK223" i="2"/>
  <c r="CK224" i="2"/>
  <c r="CK225" i="2"/>
  <c r="CK226" i="2"/>
  <c r="CK227" i="2"/>
  <c r="CK228" i="2"/>
  <c r="CK229" i="2"/>
  <c r="CK230" i="2"/>
  <c r="CK231" i="2"/>
  <c r="CK232" i="2"/>
  <c r="CK233" i="2"/>
  <c r="CK234" i="2"/>
  <c r="CK235" i="2"/>
  <c r="CK236" i="2"/>
  <c r="CK237" i="2"/>
  <c r="CK238" i="2"/>
  <c r="CK239" i="2"/>
  <c r="CK240" i="2"/>
  <c r="CK241" i="2"/>
  <c r="CK242" i="2"/>
  <c r="CK243" i="2"/>
  <c r="CK244" i="2"/>
  <c r="CK245" i="2"/>
  <c r="CK246" i="2"/>
  <c r="CK247" i="2"/>
  <c r="CK248" i="2"/>
  <c r="CK249" i="2"/>
  <c r="CK250" i="2"/>
  <c r="CK251" i="2"/>
  <c r="CK252" i="2"/>
  <c r="CK253" i="2"/>
  <c r="CK254" i="2"/>
  <c r="CK255" i="2"/>
  <c r="CK256" i="2"/>
  <c r="CK257" i="2"/>
  <c r="CK258" i="2"/>
  <c r="CK259" i="2"/>
  <c r="CK260" i="2"/>
  <c r="CK261" i="2"/>
  <c r="CK262" i="2"/>
  <c r="CK263" i="2"/>
  <c r="CK264" i="2"/>
  <c r="CK265" i="2"/>
  <c r="CK266" i="2"/>
  <c r="CK267" i="2"/>
  <c r="CK268" i="2"/>
  <c r="CK269" i="2"/>
  <c r="CK270" i="2"/>
  <c r="CK271" i="2"/>
  <c r="CK272" i="2"/>
  <c r="CK273" i="2"/>
  <c r="CK274" i="2"/>
  <c r="CK275" i="2"/>
  <c r="CK276" i="2"/>
  <c r="CK277" i="2"/>
  <c r="CK278" i="2"/>
  <c r="CK279" i="2"/>
  <c r="CK280" i="2"/>
  <c r="CK281" i="2"/>
  <c r="CK282" i="2"/>
  <c r="CK283" i="2"/>
  <c r="CK284" i="2"/>
  <c r="CK285" i="2"/>
  <c r="CK286" i="2"/>
  <c r="CK287" i="2"/>
  <c r="CK288" i="2"/>
  <c r="CK289" i="2"/>
  <c r="CK290" i="2"/>
  <c r="CK291" i="2"/>
  <c r="CK292" i="2"/>
  <c r="CK293" i="2"/>
  <c r="CK294" i="2"/>
  <c r="CK295" i="2"/>
  <c r="CK296" i="2"/>
  <c r="CK297" i="2"/>
  <c r="CK298" i="2"/>
  <c r="CK299" i="2"/>
  <c r="CK300" i="2"/>
  <c r="CK301" i="2"/>
  <c r="CK302" i="2"/>
  <c r="CK303" i="2"/>
  <c r="CK304" i="2"/>
  <c r="CK305" i="2"/>
  <c r="CK306" i="2"/>
  <c r="CK307" i="2"/>
  <c r="CK308" i="2"/>
  <c r="CK309" i="2"/>
  <c r="CK310" i="2"/>
  <c r="CK311" i="2"/>
  <c r="CK312" i="2"/>
  <c r="CK313" i="2"/>
  <c r="CK314" i="2"/>
  <c r="CK315" i="2"/>
  <c r="CK316" i="2"/>
  <c r="CK317" i="2"/>
  <c r="CK318" i="2"/>
  <c r="CK319" i="2"/>
  <c r="CK320" i="2"/>
  <c r="CK321" i="2"/>
  <c r="CK322" i="2"/>
  <c r="CK323" i="2"/>
  <c r="CK324" i="2"/>
  <c r="CK325" i="2"/>
  <c r="CK326" i="2"/>
  <c r="CK327" i="2"/>
  <c r="CK328" i="2"/>
  <c r="CK329" i="2"/>
  <c r="CK330" i="2"/>
  <c r="CK331" i="2"/>
  <c r="CK332" i="2"/>
  <c r="CK333" i="2"/>
  <c r="CK334" i="2"/>
  <c r="CK335" i="2"/>
  <c r="CK336" i="2"/>
  <c r="CK337" i="2"/>
  <c r="CK338" i="2"/>
  <c r="CK339" i="2"/>
  <c r="CK340" i="2"/>
  <c r="CK341" i="2"/>
  <c r="CK342" i="2"/>
  <c r="CK343" i="2"/>
  <c r="CK344" i="2"/>
  <c r="CK345" i="2"/>
  <c r="CK346" i="2"/>
  <c r="CK347" i="2"/>
  <c r="CK348" i="2"/>
  <c r="CK349" i="2"/>
  <c r="CK350" i="2"/>
  <c r="CK351" i="2"/>
  <c r="CK352" i="2"/>
  <c r="CK353" i="2"/>
  <c r="CK354" i="2"/>
  <c r="CK355" i="2"/>
  <c r="CK356" i="2"/>
  <c r="CK357" i="2"/>
  <c r="CK358" i="2"/>
  <c r="CK359" i="2"/>
  <c r="CK360" i="2"/>
  <c r="CK361" i="2"/>
  <c r="CK362" i="2"/>
  <c r="CK363" i="2"/>
  <c r="CK364" i="2"/>
  <c r="CK365" i="2"/>
  <c r="CK366" i="2"/>
  <c r="CK367" i="2"/>
  <c r="CK368" i="2"/>
  <c r="CK369" i="2"/>
  <c r="CK370" i="2"/>
  <c r="CK371" i="2"/>
  <c r="CK372" i="2"/>
  <c r="CK373" i="2"/>
  <c r="CK374" i="2"/>
  <c r="CK375" i="2"/>
  <c r="CK376" i="2"/>
  <c r="CK377" i="2"/>
  <c r="CK378" i="2"/>
  <c r="CK379" i="2"/>
  <c r="CK380" i="2"/>
  <c r="CK381" i="2"/>
  <c r="CK382" i="2"/>
  <c r="CK383" i="2"/>
  <c r="CK384" i="2"/>
  <c r="CK385" i="2"/>
  <c r="CK386" i="2"/>
  <c r="CK387" i="2"/>
  <c r="CK388" i="2"/>
  <c r="CK389" i="2"/>
  <c r="CK390" i="2"/>
  <c r="CK391" i="2"/>
  <c r="CK392" i="2"/>
  <c r="CK393" i="2"/>
  <c r="CK394" i="2"/>
  <c r="CK395" i="2"/>
  <c r="CK396" i="2"/>
  <c r="CK397" i="2"/>
  <c r="CK398" i="2"/>
  <c r="CK399" i="2"/>
  <c r="CK400" i="2"/>
  <c r="CK401" i="2"/>
  <c r="CK402" i="2"/>
  <c r="CK403" i="2"/>
  <c r="CK404" i="2"/>
  <c r="CK405" i="2"/>
  <c r="CK406" i="2"/>
  <c r="CK407" i="2"/>
  <c r="CK408" i="2"/>
  <c r="CK409" i="2"/>
  <c r="CK410" i="2"/>
  <c r="CK411" i="2"/>
  <c r="CK412" i="2"/>
  <c r="CK413" i="2"/>
  <c r="CK414" i="2"/>
  <c r="CK415" i="2"/>
  <c r="CK416" i="2"/>
  <c r="CK417" i="2"/>
  <c r="CK418" i="2"/>
  <c r="CK419" i="2"/>
  <c r="CK420" i="2"/>
  <c r="CK421" i="2"/>
  <c r="CK422" i="2"/>
  <c r="CK423" i="2"/>
  <c r="CK424" i="2"/>
  <c r="CK425" i="2"/>
  <c r="CK426" i="2"/>
  <c r="CK427" i="2"/>
  <c r="CK428" i="2"/>
  <c r="CK429" i="2"/>
  <c r="CK430" i="2"/>
  <c r="CK431" i="2"/>
  <c r="CK432" i="2"/>
  <c r="CK433" i="2"/>
  <c r="CK434" i="2"/>
  <c r="CK435" i="2"/>
  <c r="CK436" i="2"/>
  <c r="CK437" i="2"/>
  <c r="CK438" i="2"/>
  <c r="CK439" i="2"/>
  <c r="CK440" i="2"/>
  <c r="CK441" i="2"/>
  <c r="CK442" i="2"/>
  <c r="CK443" i="2"/>
  <c r="CK444" i="2"/>
  <c r="CK445" i="2"/>
  <c r="CK446" i="2"/>
  <c r="CK447" i="2"/>
  <c r="CK448" i="2"/>
  <c r="CK449" i="2"/>
  <c r="CK450" i="2"/>
  <c r="CK451" i="2"/>
  <c r="CK452" i="2"/>
  <c r="CK453" i="2"/>
  <c r="CK454" i="2"/>
  <c r="CK455" i="2"/>
  <c r="CK456" i="2"/>
  <c r="CK457" i="2"/>
  <c r="CK458" i="2"/>
  <c r="CK459" i="2"/>
  <c r="CK460" i="2"/>
  <c r="CK461" i="2"/>
  <c r="CK462" i="2"/>
  <c r="CK463" i="2"/>
  <c r="CK464" i="2"/>
  <c r="CK465" i="2"/>
  <c r="CK466" i="2"/>
  <c r="CK467" i="2"/>
  <c r="CK468" i="2"/>
  <c r="CK469" i="2"/>
  <c r="CK470" i="2"/>
  <c r="CK471" i="2"/>
  <c r="CK472" i="2"/>
  <c r="CK473" i="2"/>
  <c r="CK474" i="2"/>
  <c r="CK475" i="2"/>
  <c r="CK476" i="2"/>
  <c r="CK477" i="2"/>
  <c r="CK478" i="2"/>
  <c r="CK479" i="2"/>
  <c r="CK480" i="2"/>
  <c r="CK481" i="2"/>
  <c r="CK482" i="2"/>
  <c r="CK483" i="2"/>
  <c r="CK484" i="2"/>
  <c r="CK485" i="2"/>
  <c r="CK486" i="2"/>
  <c r="CK487" i="2"/>
  <c r="CK488" i="2"/>
  <c r="CK489" i="2"/>
  <c r="CK490" i="2"/>
  <c r="CK491" i="2"/>
  <c r="CK492" i="2"/>
  <c r="CK493" i="2"/>
  <c r="CK494" i="2"/>
  <c r="CK495" i="2"/>
  <c r="CK496" i="2"/>
  <c r="CK497" i="2"/>
  <c r="CK498" i="2"/>
  <c r="CK499" i="2"/>
  <c r="CK500" i="2"/>
  <c r="CK501" i="2"/>
  <c r="CK502" i="2"/>
  <c r="CK503" i="2"/>
  <c r="CK504" i="2"/>
  <c r="CK505" i="2"/>
  <c r="CK506" i="2"/>
  <c r="CK507" i="2"/>
  <c r="CK508" i="2"/>
  <c r="CK509" i="2"/>
  <c r="CK510" i="2"/>
  <c r="CK511" i="2"/>
  <c r="CK512" i="2"/>
  <c r="CK513" i="2"/>
  <c r="CK514" i="2"/>
  <c r="CK515" i="2"/>
  <c r="CK516" i="2"/>
  <c r="CK517" i="2"/>
  <c r="CK518" i="2"/>
  <c r="CK519" i="2"/>
  <c r="CK520" i="2"/>
  <c r="CK521" i="2"/>
  <c r="CK522" i="2"/>
  <c r="CK523" i="2"/>
  <c r="CK524" i="2"/>
  <c r="CK525" i="2"/>
  <c r="CK526" i="2"/>
  <c r="CK527" i="2"/>
  <c r="CK528" i="2"/>
  <c r="CK529" i="2"/>
  <c r="CK530" i="2"/>
  <c r="CK531" i="2"/>
  <c r="CK532" i="2"/>
  <c r="CK533" i="2"/>
  <c r="CK534" i="2"/>
  <c r="CK535" i="2"/>
  <c r="CK536" i="2"/>
  <c r="CK537" i="2"/>
  <c r="CK538" i="2"/>
  <c r="CK539" i="2"/>
  <c r="CK540" i="2"/>
  <c r="CK541" i="2"/>
  <c r="CK542" i="2"/>
  <c r="CK543" i="2"/>
  <c r="CK544" i="2"/>
  <c r="CK545" i="2"/>
  <c r="CK546" i="2"/>
  <c r="CK547" i="2"/>
  <c r="CK548" i="2"/>
  <c r="CK549" i="2"/>
  <c r="CK550" i="2"/>
  <c r="CK551" i="2"/>
  <c r="CK552" i="2"/>
  <c r="CK553" i="2"/>
  <c r="CK554" i="2"/>
  <c r="CK555" i="2"/>
  <c r="CK556" i="2"/>
  <c r="CK557" i="2"/>
  <c r="CK558" i="2"/>
  <c r="CK559" i="2"/>
  <c r="CK560" i="2"/>
  <c r="CK561" i="2"/>
  <c r="CK562" i="2"/>
  <c r="CK563" i="2"/>
  <c r="CK564" i="2"/>
  <c r="CK565" i="2"/>
  <c r="CK566" i="2"/>
  <c r="CK567" i="2"/>
  <c r="CK568" i="2"/>
  <c r="CK569" i="2"/>
  <c r="CK570" i="2"/>
  <c r="CK571" i="2"/>
  <c r="CK572" i="2"/>
  <c r="CK573" i="2"/>
  <c r="CK574" i="2"/>
  <c r="CK575" i="2"/>
  <c r="CK576" i="2"/>
  <c r="CK577" i="2"/>
  <c r="CK578" i="2"/>
  <c r="CK579" i="2"/>
  <c r="CK580" i="2"/>
  <c r="CK581" i="2"/>
  <c r="CK582" i="2"/>
  <c r="CK583" i="2"/>
  <c r="CK584" i="2"/>
  <c r="CK585" i="2"/>
  <c r="CK586" i="2"/>
  <c r="CK587" i="2"/>
  <c r="CK588" i="2"/>
  <c r="CK589" i="2"/>
  <c r="CK590" i="2"/>
  <c r="CK591" i="2"/>
  <c r="CK592" i="2"/>
  <c r="CK593" i="2"/>
  <c r="CK594" i="2"/>
  <c r="CK595" i="2"/>
  <c r="CK596" i="2"/>
  <c r="CK597" i="2"/>
  <c r="CK598" i="2"/>
  <c r="CK599" i="2"/>
  <c r="CK600" i="2"/>
  <c r="CK601" i="2"/>
  <c r="CK602" i="2"/>
  <c r="CK603" i="2"/>
  <c r="CK604" i="2"/>
  <c r="CK605" i="2"/>
  <c r="CK606" i="2"/>
  <c r="CK607" i="2"/>
  <c r="CK608" i="2"/>
  <c r="CK609" i="2"/>
  <c r="CK610" i="2"/>
  <c r="CK611" i="2"/>
  <c r="CK612" i="2"/>
  <c r="CK613" i="2"/>
  <c r="CK614" i="2"/>
  <c r="CK615" i="2"/>
  <c r="CK616" i="2"/>
  <c r="CK617" i="2"/>
  <c r="CL2" i="2"/>
  <c r="CL3" i="2"/>
  <c r="CL4" i="2"/>
  <c r="CL5" i="2"/>
  <c r="CL6" i="2"/>
  <c r="CL7" i="2"/>
  <c r="CL8" i="2"/>
  <c r="CL9" i="2"/>
  <c r="CL10" i="2"/>
  <c r="CL11" i="2"/>
  <c r="CL12" i="2"/>
  <c r="CL13" i="2"/>
  <c r="CL14" i="2"/>
  <c r="CL15" i="2"/>
  <c r="CL16" i="2"/>
  <c r="CL17" i="2"/>
  <c r="CL18" i="2"/>
  <c r="CL19" i="2"/>
  <c r="CL20" i="2"/>
  <c r="CL21" i="2"/>
  <c r="CL22" i="2"/>
  <c r="CL23" i="2"/>
  <c r="CL24" i="2"/>
  <c r="CL25" i="2"/>
  <c r="CL26" i="2"/>
  <c r="CL27" i="2"/>
  <c r="CL28" i="2"/>
  <c r="CL29" i="2"/>
  <c r="CL30" i="2"/>
  <c r="CL31" i="2"/>
  <c r="CL32" i="2"/>
  <c r="CL33" i="2"/>
  <c r="CL34" i="2"/>
  <c r="CL35" i="2"/>
  <c r="CL36" i="2"/>
  <c r="CL37" i="2"/>
  <c r="CL38" i="2"/>
  <c r="CL39" i="2"/>
  <c r="CL40" i="2"/>
  <c r="CL41" i="2"/>
  <c r="CL42" i="2"/>
  <c r="CL43" i="2"/>
  <c r="CL44" i="2"/>
  <c r="CL45" i="2"/>
  <c r="CL46" i="2"/>
  <c r="CL47" i="2"/>
  <c r="CL48" i="2"/>
  <c r="CL49" i="2"/>
  <c r="CL50" i="2"/>
  <c r="CL51" i="2"/>
  <c r="CL52" i="2"/>
  <c r="CL53" i="2"/>
  <c r="CL54" i="2"/>
  <c r="CL55" i="2"/>
  <c r="CL56" i="2"/>
  <c r="CL57" i="2"/>
  <c r="CL58" i="2"/>
  <c r="CL59" i="2"/>
  <c r="CL60" i="2"/>
  <c r="CL61" i="2"/>
  <c r="CL62" i="2"/>
  <c r="CL63" i="2"/>
  <c r="CL64" i="2"/>
  <c r="CL65" i="2"/>
  <c r="CL66" i="2"/>
  <c r="CL67" i="2"/>
  <c r="CL68" i="2"/>
  <c r="CL69" i="2"/>
  <c r="CL70" i="2"/>
  <c r="CL71" i="2"/>
  <c r="CL72" i="2"/>
  <c r="CL73" i="2"/>
  <c r="CL74" i="2"/>
  <c r="CL75" i="2"/>
  <c r="CL76" i="2"/>
  <c r="CL77" i="2"/>
  <c r="CL78" i="2"/>
  <c r="CL79" i="2"/>
  <c r="CL80" i="2"/>
  <c r="CL81" i="2"/>
  <c r="CL82" i="2"/>
  <c r="CL83" i="2"/>
  <c r="CL84" i="2"/>
  <c r="CL85" i="2"/>
  <c r="CL86" i="2"/>
  <c r="CL87" i="2"/>
  <c r="CL88" i="2"/>
  <c r="CL89" i="2"/>
  <c r="CL90" i="2"/>
  <c r="CL91" i="2"/>
  <c r="CL92" i="2"/>
  <c r="CL93" i="2"/>
  <c r="CL94" i="2"/>
  <c r="CL95" i="2"/>
  <c r="CL96" i="2"/>
  <c r="CL97" i="2"/>
  <c r="CL98" i="2"/>
  <c r="CL99" i="2"/>
  <c r="CL100" i="2"/>
  <c r="CL101" i="2"/>
  <c r="CL102" i="2"/>
  <c r="CL103" i="2"/>
  <c r="CL104" i="2"/>
  <c r="CL105" i="2"/>
  <c r="CL106" i="2"/>
  <c r="CL107" i="2"/>
  <c r="CL108" i="2"/>
  <c r="CL109" i="2"/>
  <c r="CL110" i="2"/>
  <c r="CL111" i="2"/>
  <c r="CL112" i="2"/>
  <c r="CL113" i="2"/>
  <c r="CL114" i="2"/>
  <c r="CL115" i="2"/>
  <c r="CL116" i="2"/>
  <c r="CL117" i="2"/>
  <c r="CL118" i="2"/>
  <c r="CL119" i="2"/>
  <c r="CL120" i="2"/>
  <c r="CL121" i="2"/>
  <c r="CL122" i="2"/>
  <c r="CL123" i="2"/>
  <c r="CL124" i="2"/>
  <c r="CL125" i="2"/>
  <c r="CL126" i="2"/>
  <c r="CL127" i="2"/>
  <c r="CL128" i="2"/>
  <c r="CL129" i="2"/>
  <c r="CL130" i="2"/>
  <c r="CL131" i="2"/>
  <c r="CL132" i="2"/>
  <c r="CL133" i="2"/>
  <c r="CL134" i="2"/>
  <c r="CL135" i="2"/>
  <c r="CL136" i="2"/>
  <c r="CL137" i="2"/>
  <c r="CL138" i="2"/>
  <c r="CL139" i="2"/>
  <c r="CL140" i="2"/>
  <c r="CL141" i="2"/>
  <c r="CL142" i="2"/>
  <c r="CL143" i="2"/>
  <c r="CL144" i="2"/>
  <c r="CL145" i="2"/>
  <c r="CL146" i="2"/>
  <c r="CL147" i="2"/>
  <c r="CL148" i="2"/>
  <c r="CL149" i="2"/>
  <c r="CL150" i="2"/>
  <c r="CL151" i="2"/>
  <c r="CL152" i="2"/>
  <c r="CL153" i="2"/>
  <c r="CL154" i="2"/>
  <c r="CL155" i="2"/>
  <c r="CL156" i="2"/>
  <c r="CL157" i="2"/>
  <c r="CL158" i="2"/>
  <c r="CL159" i="2"/>
  <c r="CL160" i="2"/>
  <c r="CL161" i="2"/>
  <c r="CL162" i="2"/>
  <c r="CL163" i="2"/>
  <c r="CL164" i="2"/>
  <c r="CL165" i="2"/>
  <c r="CL166" i="2"/>
  <c r="CL167" i="2"/>
  <c r="CL168" i="2"/>
  <c r="CL169" i="2"/>
  <c r="CL170" i="2"/>
  <c r="CL171" i="2"/>
  <c r="CL172" i="2"/>
  <c r="CL173" i="2"/>
  <c r="CL174" i="2"/>
  <c r="CL175" i="2"/>
  <c r="CL176" i="2"/>
  <c r="CL177" i="2"/>
  <c r="CL178" i="2"/>
  <c r="CL179" i="2"/>
  <c r="CL180" i="2"/>
  <c r="CL181" i="2"/>
  <c r="CL182" i="2"/>
  <c r="CL183" i="2"/>
  <c r="CL184" i="2"/>
  <c r="CL185" i="2"/>
  <c r="CL186" i="2"/>
  <c r="CL187" i="2"/>
  <c r="CL188" i="2"/>
  <c r="CL189" i="2"/>
  <c r="CL190" i="2"/>
  <c r="CL191" i="2"/>
  <c r="CL192" i="2"/>
  <c r="CL193" i="2"/>
  <c r="CL194" i="2"/>
  <c r="CL195" i="2"/>
  <c r="CL196" i="2"/>
  <c r="CL197" i="2"/>
  <c r="CL198" i="2"/>
  <c r="CL199" i="2"/>
  <c r="CL200" i="2"/>
  <c r="CL201" i="2"/>
  <c r="CL202" i="2"/>
  <c r="CL203" i="2"/>
  <c r="CL204" i="2"/>
  <c r="CL205" i="2"/>
  <c r="CL206" i="2"/>
  <c r="CL207" i="2"/>
  <c r="CL208" i="2"/>
  <c r="CL209" i="2"/>
  <c r="CL210" i="2"/>
  <c r="CL211" i="2"/>
  <c r="CL212" i="2"/>
  <c r="CL213" i="2"/>
  <c r="CL214" i="2"/>
  <c r="CL215" i="2"/>
  <c r="CL216" i="2"/>
  <c r="CL217" i="2"/>
  <c r="CL218" i="2"/>
  <c r="CL219" i="2"/>
  <c r="CL220" i="2"/>
  <c r="CL221" i="2"/>
  <c r="CL222" i="2"/>
  <c r="CL223" i="2"/>
  <c r="CL224" i="2"/>
  <c r="CL225" i="2"/>
  <c r="CL226" i="2"/>
  <c r="CL227" i="2"/>
  <c r="CL228" i="2"/>
  <c r="CL229" i="2"/>
  <c r="CL230" i="2"/>
  <c r="CL231" i="2"/>
  <c r="CL232" i="2"/>
  <c r="CL233" i="2"/>
  <c r="CL234" i="2"/>
  <c r="CL235" i="2"/>
  <c r="CL236" i="2"/>
  <c r="CL237" i="2"/>
  <c r="CL238" i="2"/>
  <c r="CL239" i="2"/>
  <c r="CL240" i="2"/>
  <c r="CL241" i="2"/>
  <c r="CL242" i="2"/>
  <c r="CL243" i="2"/>
  <c r="CL244" i="2"/>
  <c r="CL245" i="2"/>
  <c r="CL246" i="2"/>
  <c r="CL247" i="2"/>
  <c r="CL248" i="2"/>
  <c r="CL249" i="2"/>
  <c r="CL250" i="2"/>
  <c r="CL251" i="2"/>
  <c r="CL252" i="2"/>
  <c r="CL253" i="2"/>
  <c r="CL254" i="2"/>
  <c r="CL255" i="2"/>
  <c r="CL256" i="2"/>
  <c r="CL257" i="2"/>
  <c r="CL258" i="2"/>
  <c r="CL259" i="2"/>
  <c r="CL260" i="2"/>
  <c r="CL261" i="2"/>
  <c r="CL262" i="2"/>
  <c r="CL263" i="2"/>
  <c r="CL264" i="2"/>
  <c r="CL265" i="2"/>
  <c r="CL266" i="2"/>
  <c r="CL267" i="2"/>
  <c r="CL268" i="2"/>
  <c r="CL269" i="2"/>
  <c r="CL270" i="2"/>
  <c r="CL271" i="2"/>
  <c r="CL272" i="2"/>
  <c r="CL273" i="2"/>
  <c r="CL274" i="2"/>
  <c r="CL275" i="2"/>
  <c r="CL276" i="2"/>
  <c r="CL277" i="2"/>
  <c r="CL278" i="2"/>
  <c r="CL279" i="2"/>
  <c r="CL280" i="2"/>
  <c r="CL281" i="2"/>
  <c r="CL282" i="2"/>
  <c r="CL283" i="2"/>
  <c r="CL284" i="2"/>
  <c r="CL285" i="2"/>
  <c r="CL286" i="2"/>
  <c r="CL287" i="2"/>
  <c r="CL288" i="2"/>
  <c r="CL289" i="2"/>
  <c r="CL290" i="2"/>
  <c r="CL291" i="2"/>
  <c r="CL292" i="2"/>
  <c r="CL293" i="2"/>
  <c r="CL294" i="2"/>
  <c r="CL295" i="2"/>
  <c r="CL296" i="2"/>
  <c r="CL297" i="2"/>
  <c r="CL298" i="2"/>
  <c r="CL299" i="2"/>
  <c r="CL300" i="2"/>
  <c r="CL301" i="2"/>
  <c r="CL302" i="2"/>
  <c r="CL303" i="2"/>
  <c r="CL304" i="2"/>
  <c r="CL305" i="2"/>
  <c r="CL306" i="2"/>
  <c r="CL307" i="2"/>
  <c r="CL308" i="2"/>
  <c r="CL309" i="2"/>
  <c r="CL310" i="2"/>
  <c r="CL311" i="2"/>
  <c r="CL312" i="2"/>
  <c r="CL313" i="2"/>
  <c r="CL314" i="2"/>
  <c r="CL315" i="2"/>
  <c r="CL316" i="2"/>
  <c r="CL317" i="2"/>
  <c r="CL318" i="2"/>
  <c r="CL319" i="2"/>
  <c r="CL320" i="2"/>
  <c r="CL321" i="2"/>
  <c r="CL322" i="2"/>
  <c r="CL323" i="2"/>
  <c r="CL324" i="2"/>
  <c r="CL325" i="2"/>
  <c r="CL326" i="2"/>
  <c r="CL327" i="2"/>
  <c r="CL328" i="2"/>
  <c r="CL329" i="2"/>
  <c r="CL330" i="2"/>
  <c r="CL331" i="2"/>
  <c r="CL332" i="2"/>
  <c r="CL333" i="2"/>
  <c r="CL334" i="2"/>
  <c r="CL335" i="2"/>
  <c r="CL336" i="2"/>
  <c r="CL337" i="2"/>
  <c r="CL338" i="2"/>
  <c r="CL339" i="2"/>
  <c r="CL340" i="2"/>
  <c r="CL341" i="2"/>
  <c r="CL342" i="2"/>
  <c r="CL343" i="2"/>
  <c r="CL344" i="2"/>
  <c r="CL345" i="2"/>
  <c r="CL346" i="2"/>
  <c r="CL347" i="2"/>
  <c r="CL348" i="2"/>
  <c r="CL349" i="2"/>
  <c r="CL350" i="2"/>
  <c r="CL351" i="2"/>
  <c r="CL352" i="2"/>
  <c r="CL353" i="2"/>
  <c r="CL354" i="2"/>
  <c r="CL355" i="2"/>
  <c r="CL356" i="2"/>
  <c r="CL357" i="2"/>
  <c r="CL358" i="2"/>
  <c r="CL359" i="2"/>
  <c r="CL360" i="2"/>
  <c r="CL361" i="2"/>
  <c r="CL362" i="2"/>
  <c r="CL363" i="2"/>
  <c r="CL364" i="2"/>
  <c r="CL365" i="2"/>
  <c r="CL366" i="2"/>
  <c r="CL367" i="2"/>
  <c r="CL368" i="2"/>
  <c r="CL369" i="2"/>
  <c r="CL370" i="2"/>
  <c r="CL371" i="2"/>
  <c r="CL372" i="2"/>
  <c r="CL373" i="2"/>
  <c r="CL374" i="2"/>
  <c r="CL375" i="2"/>
  <c r="CL376" i="2"/>
  <c r="CL377" i="2"/>
  <c r="CL378" i="2"/>
  <c r="CL379" i="2"/>
  <c r="CL380" i="2"/>
  <c r="CL381" i="2"/>
  <c r="CL382" i="2"/>
  <c r="CL383" i="2"/>
  <c r="CL384" i="2"/>
  <c r="CL385" i="2"/>
  <c r="CL386" i="2"/>
  <c r="CL387" i="2"/>
  <c r="CL388" i="2"/>
  <c r="CL389" i="2"/>
  <c r="CL390" i="2"/>
  <c r="CL391" i="2"/>
  <c r="CL392" i="2"/>
  <c r="CL393" i="2"/>
  <c r="CL394" i="2"/>
  <c r="CL395" i="2"/>
  <c r="CL396" i="2"/>
  <c r="CL397" i="2"/>
  <c r="CL398" i="2"/>
  <c r="CL399" i="2"/>
  <c r="CL400" i="2"/>
  <c r="CL401" i="2"/>
  <c r="CL402" i="2"/>
  <c r="CL403" i="2"/>
  <c r="CL404" i="2"/>
  <c r="CL405" i="2"/>
  <c r="CL406" i="2"/>
  <c r="CL407" i="2"/>
  <c r="CL408" i="2"/>
  <c r="CL409" i="2"/>
  <c r="CL410" i="2"/>
  <c r="CL411" i="2"/>
  <c r="CL412" i="2"/>
  <c r="CL413" i="2"/>
  <c r="CL414" i="2"/>
  <c r="CL415" i="2"/>
  <c r="CL416" i="2"/>
  <c r="CL417" i="2"/>
  <c r="CL418" i="2"/>
  <c r="CL419" i="2"/>
  <c r="CL420" i="2"/>
  <c r="CL421" i="2"/>
  <c r="CL422" i="2"/>
  <c r="CL423" i="2"/>
  <c r="CL424" i="2"/>
  <c r="CL425" i="2"/>
  <c r="CL426" i="2"/>
  <c r="CL427" i="2"/>
  <c r="CL428" i="2"/>
  <c r="CL429" i="2"/>
  <c r="CL430" i="2"/>
  <c r="CL431" i="2"/>
  <c r="CL432" i="2"/>
  <c r="CL433" i="2"/>
  <c r="CL434" i="2"/>
  <c r="CL435" i="2"/>
  <c r="CL436" i="2"/>
  <c r="CL437" i="2"/>
  <c r="CL438" i="2"/>
  <c r="CL439" i="2"/>
  <c r="CL440" i="2"/>
  <c r="CL441" i="2"/>
  <c r="CL442" i="2"/>
  <c r="CL443" i="2"/>
  <c r="CL444" i="2"/>
  <c r="CL445" i="2"/>
  <c r="CL446" i="2"/>
  <c r="CL447" i="2"/>
  <c r="CL448" i="2"/>
  <c r="CL449" i="2"/>
  <c r="CL450" i="2"/>
  <c r="CL451" i="2"/>
  <c r="CL452" i="2"/>
  <c r="CL453" i="2"/>
  <c r="CL454" i="2"/>
  <c r="CL455" i="2"/>
  <c r="CL456" i="2"/>
  <c r="CL457" i="2"/>
  <c r="CL458" i="2"/>
  <c r="CL459" i="2"/>
  <c r="CL460" i="2"/>
  <c r="CL461" i="2"/>
  <c r="CL462" i="2"/>
  <c r="CL463" i="2"/>
  <c r="CL464" i="2"/>
  <c r="CL465" i="2"/>
  <c r="CL466" i="2"/>
  <c r="CL467" i="2"/>
  <c r="CL468" i="2"/>
  <c r="CL469" i="2"/>
  <c r="CL470" i="2"/>
  <c r="CL471" i="2"/>
  <c r="CL472" i="2"/>
  <c r="CL473" i="2"/>
  <c r="CL474" i="2"/>
  <c r="CL475" i="2"/>
  <c r="CL476" i="2"/>
  <c r="CL477" i="2"/>
  <c r="CL478" i="2"/>
  <c r="CL479" i="2"/>
  <c r="CL480" i="2"/>
  <c r="CL481" i="2"/>
  <c r="CL482" i="2"/>
  <c r="CL483" i="2"/>
  <c r="CL484" i="2"/>
  <c r="CL485" i="2"/>
  <c r="CL486" i="2"/>
  <c r="CL487" i="2"/>
  <c r="CL488" i="2"/>
  <c r="CL489" i="2"/>
  <c r="CL490" i="2"/>
  <c r="CL491" i="2"/>
  <c r="CL492" i="2"/>
  <c r="CL493" i="2"/>
  <c r="CL494" i="2"/>
  <c r="CL495" i="2"/>
  <c r="CL496" i="2"/>
  <c r="CL497" i="2"/>
  <c r="CL498" i="2"/>
  <c r="CL499" i="2"/>
  <c r="CL500" i="2"/>
  <c r="CL501" i="2"/>
  <c r="CL502" i="2"/>
  <c r="CL503" i="2"/>
  <c r="CL504" i="2"/>
  <c r="CL505" i="2"/>
  <c r="CL506" i="2"/>
  <c r="CL507" i="2"/>
  <c r="CL508" i="2"/>
  <c r="CL509" i="2"/>
  <c r="CL510" i="2"/>
  <c r="CL511" i="2"/>
  <c r="CL512" i="2"/>
  <c r="CL513" i="2"/>
  <c r="CL514" i="2"/>
  <c r="CL515" i="2"/>
  <c r="CL516" i="2"/>
  <c r="CL517" i="2"/>
  <c r="CL518" i="2"/>
  <c r="CL519" i="2"/>
  <c r="CL520" i="2"/>
  <c r="CL521" i="2"/>
  <c r="CL522" i="2"/>
  <c r="CL523" i="2"/>
  <c r="CL524" i="2"/>
  <c r="CL525" i="2"/>
  <c r="CL526" i="2"/>
  <c r="CL527" i="2"/>
  <c r="CL528" i="2"/>
  <c r="CL529" i="2"/>
  <c r="CL530" i="2"/>
  <c r="CL531" i="2"/>
  <c r="CL532" i="2"/>
  <c r="CL533" i="2"/>
  <c r="CL534" i="2"/>
  <c r="CL535" i="2"/>
  <c r="CL536" i="2"/>
  <c r="CL537" i="2"/>
  <c r="CL538" i="2"/>
  <c r="CL539" i="2"/>
  <c r="CL540" i="2"/>
  <c r="CL541" i="2"/>
  <c r="CL542" i="2"/>
  <c r="CL543" i="2"/>
  <c r="CL544" i="2"/>
  <c r="CL545" i="2"/>
  <c r="CL546" i="2"/>
  <c r="CL547" i="2"/>
  <c r="CL548" i="2"/>
  <c r="CL549" i="2"/>
  <c r="CL550" i="2"/>
  <c r="CL551" i="2"/>
  <c r="CL552" i="2"/>
  <c r="CL553" i="2"/>
  <c r="CL554" i="2"/>
  <c r="CL555" i="2"/>
  <c r="CL556" i="2"/>
  <c r="CL557" i="2"/>
  <c r="CL558" i="2"/>
  <c r="CL559" i="2"/>
  <c r="CL560" i="2"/>
  <c r="CL561" i="2"/>
  <c r="CL562" i="2"/>
  <c r="CL563" i="2"/>
  <c r="CL564" i="2"/>
  <c r="CL565" i="2"/>
  <c r="CL566" i="2"/>
  <c r="CL567" i="2"/>
  <c r="CL568" i="2"/>
  <c r="CL569" i="2"/>
  <c r="CL570" i="2"/>
  <c r="CL571" i="2"/>
  <c r="CL572" i="2"/>
  <c r="CL573" i="2"/>
  <c r="CL574" i="2"/>
  <c r="CL575" i="2"/>
  <c r="CL576" i="2"/>
  <c r="CL577" i="2"/>
  <c r="CL578" i="2"/>
  <c r="CL579" i="2"/>
  <c r="CL580" i="2"/>
  <c r="CL581" i="2"/>
  <c r="CL582" i="2"/>
  <c r="CL583" i="2"/>
  <c r="CL584" i="2"/>
  <c r="CL585" i="2"/>
  <c r="CL586" i="2"/>
  <c r="CL587" i="2"/>
  <c r="CL588" i="2"/>
  <c r="CL589" i="2"/>
  <c r="CL590" i="2"/>
  <c r="CL591" i="2"/>
  <c r="CL592" i="2"/>
  <c r="CL593" i="2"/>
  <c r="CL594" i="2"/>
  <c r="CL595" i="2"/>
  <c r="CL596" i="2"/>
  <c r="CL597" i="2"/>
  <c r="CL598" i="2"/>
  <c r="CL599" i="2"/>
  <c r="CL600" i="2"/>
  <c r="CL601" i="2"/>
  <c r="CL602" i="2"/>
  <c r="CL603" i="2"/>
  <c r="CL604" i="2"/>
  <c r="CL605" i="2"/>
  <c r="CL606" i="2"/>
  <c r="CL607" i="2"/>
  <c r="CL608" i="2"/>
  <c r="CL609" i="2"/>
  <c r="CL610" i="2"/>
  <c r="CL611" i="2"/>
  <c r="CL612" i="2"/>
  <c r="CL613" i="2"/>
  <c r="CL614" i="2"/>
  <c r="CL615" i="2"/>
  <c r="CL616" i="2"/>
  <c r="CL617" i="2"/>
  <c r="CM2" i="2"/>
  <c r="CM3" i="2"/>
  <c r="CM4" i="2"/>
  <c r="CM5" i="2"/>
  <c r="CM6" i="2"/>
  <c r="CM7" i="2"/>
  <c r="CM8" i="2"/>
  <c r="CM9" i="2"/>
  <c r="CM10" i="2"/>
  <c r="CM11" i="2"/>
  <c r="CM12" i="2"/>
  <c r="CM13" i="2"/>
  <c r="CM14" i="2"/>
  <c r="CM15" i="2"/>
  <c r="CM16" i="2"/>
  <c r="CM17" i="2"/>
  <c r="CM18" i="2"/>
  <c r="CM19" i="2"/>
  <c r="CM20" i="2"/>
  <c r="CM21" i="2"/>
  <c r="CM22" i="2"/>
  <c r="CM23" i="2"/>
  <c r="CM24" i="2"/>
  <c r="CM25" i="2"/>
  <c r="CM26" i="2"/>
  <c r="CM27" i="2"/>
  <c r="CM28" i="2"/>
  <c r="CM29" i="2"/>
  <c r="CM30" i="2"/>
  <c r="CM31" i="2"/>
  <c r="CM32" i="2"/>
  <c r="CM33" i="2"/>
  <c r="CM34" i="2"/>
  <c r="CM35" i="2"/>
  <c r="CM36" i="2"/>
  <c r="CM37" i="2"/>
  <c r="CM38" i="2"/>
  <c r="CM39" i="2"/>
  <c r="CM40" i="2"/>
  <c r="CM41" i="2"/>
  <c r="CM42" i="2"/>
  <c r="CM43" i="2"/>
  <c r="CM44" i="2"/>
  <c r="CM45" i="2"/>
  <c r="CM46" i="2"/>
  <c r="CM47" i="2"/>
  <c r="CM48" i="2"/>
  <c r="CM49" i="2"/>
  <c r="CM50" i="2"/>
  <c r="CM51" i="2"/>
  <c r="CM52" i="2"/>
  <c r="CM53" i="2"/>
  <c r="CM54" i="2"/>
  <c r="CM55" i="2"/>
  <c r="CM56" i="2"/>
  <c r="CM57" i="2"/>
  <c r="CM58" i="2"/>
  <c r="CM59" i="2"/>
  <c r="CM60" i="2"/>
  <c r="CM61" i="2"/>
  <c r="CM62" i="2"/>
  <c r="CM63" i="2"/>
  <c r="CM64" i="2"/>
  <c r="CM65" i="2"/>
  <c r="CM66" i="2"/>
  <c r="CM67" i="2"/>
  <c r="CM68" i="2"/>
  <c r="CM69" i="2"/>
  <c r="CM70" i="2"/>
  <c r="CM71" i="2"/>
  <c r="CM72" i="2"/>
  <c r="CM73" i="2"/>
  <c r="CM74" i="2"/>
  <c r="CM75" i="2"/>
  <c r="CM76" i="2"/>
  <c r="CM77" i="2"/>
  <c r="CM78" i="2"/>
  <c r="CM79" i="2"/>
  <c r="CM80" i="2"/>
  <c r="CM81" i="2"/>
  <c r="CM82" i="2"/>
  <c r="CM83" i="2"/>
  <c r="CM84" i="2"/>
  <c r="CM85" i="2"/>
  <c r="CM86" i="2"/>
  <c r="CM87" i="2"/>
  <c r="CM88" i="2"/>
  <c r="CM89" i="2"/>
  <c r="CM90" i="2"/>
  <c r="CM91" i="2"/>
  <c r="CM92" i="2"/>
  <c r="CM93" i="2"/>
  <c r="CM94" i="2"/>
  <c r="CM95" i="2"/>
  <c r="CM96" i="2"/>
  <c r="CM97" i="2"/>
  <c r="CM98" i="2"/>
  <c r="CM99" i="2"/>
  <c r="CM100" i="2"/>
  <c r="CM101" i="2"/>
  <c r="CM102" i="2"/>
  <c r="CM103" i="2"/>
  <c r="CM104" i="2"/>
  <c r="CM105" i="2"/>
  <c r="CM106" i="2"/>
  <c r="CM107" i="2"/>
  <c r="CM108" i="2"/>
  <c r="CM109" i="2"/>
  <c r="CM110" i="2"/>
  <c r="CM111" i="2"/>
  <c r="CM112" i="2"/>
  <c r="CM113" i="2"/>
  <c r="CM114" i="2"/>
  <c r="CM115" i="2"/>
  <c r="CM116" i="2"/>
  <c r="CM117" i="2"/>
  <c r="CM118" i="2"/>
  <c r="CM119" i="2"/>
  <c r="CM120" i="2"/>
  <c r="CM121" i="2"/>
  <c r="CM122" i="2"/>
  <c r="CM123" i="2"/>
  <c r="CM124" i="2"/>
  <c r="CM125" i="2"/>
  <c r="CM126" i="2"/>
  <c r="CM127" i="2"/>
  <c r="CM128" i="2"/>
  <c r="CM129" i="2"/>
  <c r="CM130" i="2"/>
  <c r="CM131" i="2"/>
  <c r="CM132" i="2"/>
  <c r="CM133" i="2"/>
  <c r="CM134" i="2"/>
  <c r="CM135" i="2"/>
  <c r="CM136" i="2"/>
  <c r="CM137" i="2"/>
  <c r="CM138" i="2"/>
  <c r="CM139" i="2"/>
  <c r="CM140" i="2"/>
  <c r="CM141" i="2"/>
  <c r="CM142" i="2"/>
  <c r="CM143" i="2"/>
  <c r="CM144" i="2"/>
  <c r="CM145" i="2"/>
  <c r="CM146" i="2"/>
  <c r="CM147" i="2"/>
  <c r="CM148" i="2"/>
  <c r="CM149" i="2"/>
  <c r="CM150" i="2"/>
  <c r="CM151" i="2"/>
  <c r="CM152" i="2"/>
  <c r="CM153" i="2"/>
  <c r="CM154" i="2"/>
  <c r="CM155" i="2"/>
  <c r="CM156" i="2"/>
  <c r="CM157" i="2"/>
  <c r="CM158" i="2"/>
  <c r="CM159" i="2"/>
  <c r="CM160" i="2"/>
  <c r="CM161" i="2"/>
  <c r="CM162" i="2"/>
  <c r="CM163" i="2"/>
  <c r="CM164" i="2"/>
  <c r="CM165" i="2"/>
  <c r="CM166" i="2"/>
  <c r="CM167" i="2"/>
  <c r="CM168" i="2"/>
  <c r="CM169" i="2"/>
  <c r="CM170" i="2"/>
  <c r="CM171" i="2"/>
  <c r="CM172" i="2"/>
  <c r="CM173" i="2"/>
  <c r="CM174" i="2"/>
  <c r="CM175" i="2"/>
  <c r="CM176" i="2"/>
  <c r="CM177" i="2"/>
  <c r="CM178" i="2"/>
  <c r="CM179" i="2"/>
  <c r="CM180" i="2"/>
  <c r="CM181" i="2"/>
  <c r="CM182" i="2"/>
  <c r="CM183" i="2"/>
  <c r="CM184" i="2"/>
  <c r="CM185" i="2"/>
  <c r="CM186" i="2"/>
  <c r="CM187" i="2"/>
  <c r="CM188" i="2"/>
  <c r="CM189" i="2"/>
  <c r="CM190" i="2"/>
  <c r="CM191" i="2"/>
  <c r="CM192" i="2"/>
  <c r="CM193" i="2"/>
  <c r="CM194" i="2"/>
  <c r="CM195" i="2"/>
  <c r="CM196" i="2"/>
  <c r="CM197" i="2"/>
  <c r="CM198" i="2"/>
  <c r="CM199" i="2"/>
  <c r="CM200" i="2"/>
  <c r="CM201" i="2"/>
  <c r="CM202" i="2"/>
  <c r="CM203" i="2"/>
  <c r="CM204" i="2"/>
  <c r="CM205" i="2"/>
  <c r="CM206" i="2"/>
  <c r="CM207" i="2"/>
  <c r="CM208" i="2"/>
  <c r="CM209" i="2"/>
  <c r="CM210" i="2"/>
  <c r="CM211" i="2"/>
  <c r="CM212" i="2"/>
  <c r="CM213" i="2"/>
  <c r="CM214" i="2"/>
  <c r="CM215" i="2"/>
  <c r="CM216" i="2"/>
  <c r="CM217" i="2"/>
  <c r="CM218" i="2"/>
  <c r="CM219" i="2"/>
  <c r="CM220" i="2"/>
  <c r="CM221" i="2"/>
  <c r="CM222" i="2"/>
  <c r="CM223" i="2"/>
  <c r="CM224" i="2"/>
  <c r="CM225" i="2"/>
  <c r="CM226" i="2"/>
  <c r="CM227" i="2"/>
  <c r="CM228" i="2"/>
  <c r="CM229" i="2"/>
  <c r="CM230" i="2"/>
  <c r="CM231" i="2"/>
  <c r="CM232" i="2"/>
  <c r="CM233" i="2"/>
  <c r="CM234" i="2"/>
  <c r="CM235" i="2"/>
  <c r="CM236" i="2"/>
  <c r="CM237" i="2"/>
  <c r="CM238" i="2"/>
  <c r="CM239" i="2"/>
  <c r="CM240" i="2"/>
  <c r="CM241" i="2"/>
  <c r="CM242" i="2"/>
  <c r="CM243" i="2"/>
  <c r="CM244" i="2"/>
  <c r="CM245" i="2"/>
  <c r="CM246" i="2"/>
  <c r="CM247" i="2"/>
  <c r="CM248" i="2"/>
  <c r="CM249" i="2"/>
  <c r="CM250" i="2"/>
  <c r="CM251" i="2"/>
  <c r="CM252" i="2"/>
  <c r="CM253" i="2"/>
  <c r="CM254" i="2"/>
  <c r="CM255" i="2"/>
  <c r="CM256" i="2"/>
  <c r="CM257" i="2"/>
  <c r="CM258" i="2"/>
  <c r="CM259" i="2"/>
  <c r="CM260" i="2"/>
  <c r="CM261" i="2"/>
  <c r="CM262" i="2"/>
  <c r="CM263" i="2"/>
  <c r="CM264" i="2"/>
  <c r="CM265" i="2"/>
  <c r="CM266" i="2"/>
  <c r="CM267" i="2"/>
  <c r="CM268" i="2"/>
  <c r="CM269" i="2"/>
  <c r="CM270" i="2"/>
  <c r="CM271" i="2"/>
  <c r="CM272" i="2"/>
  <c r="CM273" i="2"/>
  <c r="CM274" i="2"/>
  <c r="CM275" i="2"/>
  <c r="CM276" i="2"/>
  <c r="CM277" i="2"/>
  <c r="CM278" i="2"/>
  <c r="CM279" i="2"/>
  <c r="CM280" i="2"/>
  <c r="CM281" i="2"/>
  <c r="CM282" i="2"/>
  <c r="CM283" i="2"/>
  <c r="CM284" i="2"/>
  <c r="CM285" i="2"/>
  <c r="CM286" i="2"/>
  <c r="CM287" i="2"/>
  <c r="CM288" i="2"/>
  <c r="CM289" i="2"/>
  <c r="CM290" i="2"/>
  <c r="CM291" i="2"/>
  <c r="CM292" i="2"/>
  <c r="CM293" i="2"/>
  <c r="CM294" i="2"/>
  <c r="CM295" i="2"/>
  <c r="CM296" i="2"/>
  <c r="CM297" i="2"/>
  <c r="CM298" i="2"/>
  <c r="CM299" i="2"/>
  <c r="CM300" i="2"/>
  <c r="CM301" i="2"/>
  <c r="CM302" i="2"/>
  <c r="CM303" i="2"/>
  <c r="CM304" i="2"/>
  <c r="CM305" i="2"/>
  <c r="CM306" i="2"/>
  <c r="CM307" i="2"/>
  <c r="CM308" i="2"/>
  <c r="CM309" i="2"/>
  <c r="CM310" i="2"/>
  <c r="CM311" i="2"/>
  <c r="CM312" i="2"/>
  <c r="CM313" i="2"/>
  <c r="CM314" i="2"/>
  <c r="CM315" i="2"/>
  <c r="CM316" i="2"/>
  <c r="CM317" i="2"/>
  <c r="CM318" i="2"/>
  <c r="CM319" i="2"/>
  <c r="CM320" i="2"/>
  <c r="CM321" i="2"/>
  <c r="CM322" i="2"/>
  <c r="CM323" i="2"/>
  <c r="CM324" i="2"/>
  <c r="CM325" i="2"/>
  <c r="CM326" i="2"/>
  <c r="CM327" i="2"/>
  <c r="CM328" i="2"/>
  <c r="CM329" i="2"/>
  <c r="CM330" i="2"/>
  <c r="CM331" i="2"/>
  <c r="CM332" i="2"/>
  <c r="CM333" i="2"/>
  <c r="CM334" i="2"/>
  <c r="CM335" i="2"/>
  <c r="CM336" i="2"/>
  <c r="CM337" i="2"/>
  <c r="CM338" i="2"/>
  <c r="CM339" i="2"/>
  <c r="CM340" i="2"/>
  <c r="CM341" i="2"/>
  <c r="CM342" i="2"/>
  <c r="CM343" i="2"/>
  <c r="CM344" i="2"/>
  <c r="CM345" i="2"/>
  <c r="CM346" i="2"/>
  <c r="CM347" i="2"/>
  <c r="CM348" i="2"/>
  <c r="CM349" i="2"/>
  <c r="CM350" i="2"/>
  <c r="CM351" i="2"/>
  <c r="CM352" i="2"/>
  <c r="CM353" i="2"/>
  <c r="CM354" i="2"/>
  <c r="CM355" i="2"/>
  <c r="CM356" i="2"/>
  <c r="CM357" i="2"/>
  <c r="CM358" i="2"/>
  <c r="CM359" i="2"/>
  <c r="CM360" i="2"/>
  <c r="CM361" i="2"/>
  <c r="CM362" i="2"/>
  <c r="CM363" i="2"/>
  <c r="CM364" i="2"/>
  <c r="CM365" i="2"/>
  <c r="CM366" i="2"/>
  <c r="CM367" i="2"/>
  <c r="CM368" i="2"/>
  <c r="CM369" i="2"/>
  <c r="CM370" i="2"/>
  <c r="CM371" i="2"/>
  <c r="CM372" i="2"/>
  <c r="CM373" i="2"/>
  <c r="CM374" i="2"/>
  <c r="CM375" i="2"/>
  <c r="CM376" i="2"/>
  <c r="CM377" i="2"/>
  <c r="CM378" i="2"/>
  <c r="CM379" i="2"/>
  <c r="CM380" i="2"/>
  <c r="CM381" i="2"/>
  <c r="CM382" i="2"/>
  <c r="CM383" i="2"/>
  <c r="CM384" i="2"/>
  <c r="CM385" i="2"/>
  <c r="CM386" i="2"/>
  <c r="CM387" i="2"/>
  <c r="CM388" i="2"/>
  <c r="CM389" i="2"/>
  <c r="CM390" i="2"/>
  <c r="CM391" i="2"/>
  <c r="CM392" i="2"/>
  <c r="CM393" i="2"/>
  <c r="CM394" i="2"/>
  <c r="CM395" i="2"/>
  <c r="CM396" i="2"/>
  <c r="CM397" i="2"/>
  <c r="CM398" i="2"/>
  <c r="CM399" i="2"/>
  <c r="CM400" i="2"/>
  <c r="CM401" i="2"/>
  <c r="CM402" i="2"/>
  <c r="CM403" i="2"/>
  <c r="CM404" i="2"/>
  <c r="CM405" i="2"/>
  <c r="CM406" i="2"/>
  <c r="CM407" i="2"/>
  <c r="CM408" i="2"/>
  <c r="CM409" i="2"/>
  <c r="CM410" i="2"/>
  <c r="CM411" i="2"/>
  <c r="CM412" i="2"/>
  <c r="CM413" i="2"/>
  <c r="CM414" i="2"/>
  <c r="CM415" i="2"/>
  <c r="CM416" i="2"/>
  <c r="CM417" i="2"/>
  <c r="CM418" i="2"/>
  <c r="CM419" i="2"/>
  <c r="CM420" i="2"/>
  <c r="CM421" i="2"/>
  <c r="CM422" i="2"/>
  <c r="CM423" i="2"/>
  <c r="CM424" i="2"/>
  <c r="CM425" i="2"/>
  <c r="CM426" i="2"/>
  <c r="CM427" i="2"/>
  <c r="CM428" i="2"/>
  <c r="CM429" i="2"/>
  <c r="CM430" i="2"/>
  <c r="CM431" i="2"/>
  <c r="CM432" i="2"/>
  <c r="CM433" i="2"/>
  <c r="CM434" i="2"/>
  <c r="CM435" i="2"/>
  <c r="CM436" i="2"/>
  <c r="CM437" i="2"/>
  <c r="CM438" i="2"/>
  <c r="CM439" i="2"/>
  <c r="CM440" i="2"/>
  <c r="CM441" i="2"/>
  <c r="CM442" i="2"/>
  <c r="CM443" i="2"/>
  <c r="CM444" i="2"/>
  <c r="CM445" i="2"/>
  <c r="CM446" i="2"/>
  <c r="CM447" i="2"/>
  <c r="CM448" i="2"/>
  <c r="CM449" i="2"/>
  <c r="CM450" i="2"/>
  <c r="CM451" i="2"/>
  <c r="CM452" i="2"/>
  <c r="CM453" i="2"/>
  <c r="CM454" i="2"/>
  <c r="CM455" i="2"/>
  <c r="CM456" i="2"/>
  <c r="CM457" i="2"/>
  <c r="CM458" i="2"/>
  <c r="CM459" i="2"/>
  <c r="CM460" i="2"/>
  <c r="CM461" i="2"/>
  <c r="CM462" i="2"/>
  <c r="CM463" i="2"/>
  <c r="CM464" i="2"/>
  <c r="CM465" i="2"/>
  <c r="CM466" i="2"/>
  <c r="CM467" i="2"/>
  <c r="CM468" i="2"/>
  <c r="CM469" i="2"/>
  <c r="CM470" i="2"/>
  <c r="CM471" i="2"/>
  <c r="CM472" i="2"/>
  <c r="CM473" i="2"/>
  <c r="CM474" i="2"/>
  <c r="CM475" i="2"/>
  <c r="CM476" i="2"/>
  <c r="CM477" i="2"/>
  <c r="CM478" i="2"/>
  <c r="CM479" i="2"/>
  <c r="CM480" i="2"/>
  <c r="CM481" i="2"/>
  <c r="CM482" i="2"/>
  <c r="CM483" i="2"/>
  <c r="CM484" i="2"/>
  <c r="CM485" i="2"/>
  <c r="CM486" i="2"/>
  <c r="CM487" i="2"/>
  <c r="CM488" i="2"/>
  <c r="CM489" i="2"/>
  <c r="CM490" i="2"/>
  <c r="CM491" i="2"/>
  <c r="CM492" i="2"/>
  <c r="CM493" i="2"/>
  <c r="CM494" i="2"/>
  <c r="CM495" i="2"/>
  <c r="CM496" i="2"/>
  <c r="CM497" i="2"/>
  <c r="CM498" i="2"/>
  <c r="CM499" i="2"/>
  <c r="CM500" i="2"/>
  <c r="CM501" i="2"/>
  <c r="CM502" i="2"/>
  <c r="CM503" i="2"/>
  <c r="CM504" i="2"/>
  <c r="CM505" i="2"/>
  <c r="CM506" i="2"/>
  <c r="CM507" i="2"/>
  <c r="CM508" i="2"/>
  <c r="CM509" i="2"/>
  <c r="CM510" i="2"/>
  <c r="CM511" i="2"/>
  <c r="CM512" i="2"/>
  <c r="CM513" i="2"/>
  <c r="CM514" i="2"/>
  <c r="CM515" i="2"/>
  <c r="CM516" i="2"/>
  <c r="CM517" i="2"/>
  <c r="CM518" i="2"/>
  <c r="CM519" i="2"/>
  <c r="CM520" i="2"/>
  <c r="CM521" i="2"/>
  <c r="CM522" i="2"/>
  <c r="CM523" i="2"/>
  <c r="CM524" i="2"/>
  <c r="CM525" i="2"/>
  <c r="CM526" i="2"/>
  <c r="CM527" i="2"/>
  <c r="CM528" i="2"/>
  <c r="CM529" i="2"/>
  <c r="CM530" i="2"/>
  <c r="CM531" i="2"/>
  <c r="CM532" i="2"/>
  <c r="CM533" i="2"/>
  <c r="CM534" i="2"/>
  <c r="CM535" i="2"/>
  <c r="CM536" i="2"/>
  <c r="CM537" i="2"/>
  <c r="CM538" i="2"/>
  <c r="CM539" i="2"/>
  <c r="CM540" i="2"/>
  <c r="CM541" i="2"/>
  <c r="CM542" i="2"/>
  <c r="CM543" i="2"/>
  <c r="CM544" i="2"/>
  <c r="CM545" i="2"/>
  <c r="CM546" i="2"/>
  <c r="CM547" i="2"/>
  <c r="CM548" i="2"/>
  <c r="CM549" i="2"/>
  <c r="CM550" i="2"/>
  <c r="CM551" i="2"/>
  <c r="CM552" i="2"/>
  <c r="CM553" i="2"/>
  <c r="CM554" i="2"/>
  <c r="CM555" i="2"/>
  <c r="CM556" i="2"/>
  <c r="CM557" i="2"/>
  <c r="CM558" i="2"/>
  <c r="CM559" i="2"/>
  <c r="CM560" i="2"/>
  <c r="CM561" i="2"/>
  <c r="CM562" i="2"/>
  <c r="CM563" i="2"/>
  <c r="CM564" i="2"/>
  <c r="CM565" i="2"/>
  <c r="CM566" i="2"/>
  <c r="CM567" i="2"/>
  <c r="CM568" i="2"/>
  <c r="CM569" i="2"/>
  <c r="CM570" i="2"/>
  <c r="CM571" i="2"/>
  <c r="CM572" i="2"/>
  <c r="CM573" i="2"/>
  <c r="CM574" i="2"/>
  <c r="CM575" i="2"/>
  <c r="CM576" i="2"/>
  <c r="CM577" i="2"/>
  <c r="CM578" i="2"/>
  <c r="CM579" i="2"/>
  <c r="CM580" i="2"/>
  <c r="CM581" i="2"/>
  <c r="CM582" i="2"/>
  <c r="CM583" i="2"/>
  <c r="CM584" i="2"/>
  <c r="CM585" i="2"/>
  <c r="CM586" i="2"/>
  <c r="CM587" i="2"/>
  <c r="CM588" i="2"/>
  <c r="CM589" i="2"/>
  <c r="CM590" i="2"/>
  <c r="CM591" i="2"/>
  <c r="CM592" i="2"/>
  <c r="CM593" i="2"/>
  <c r="CM594" i="2"/>
  <c r="CM595" i="2"/>
  <c r="CM596" i="2"/>
  <c r="CM597" i="2"/>
  <c r="CM598" i="2"/>
  <c r="CM599" i="2"/>
  <c r="CM600" i="2"/>
  <c r="CM601" i="2"/>
  <c r="CM602" i="2"/>
  <c r="CM603" i="2"/>
  <c r="CM604" i="2"/>
  <c r="CM605" i="2"/>
  <c r="CM606" i="2"/>
  <c r="CM607" i="2"/>
  <c r="CM608" i="2"/>
  <c r="CM609" i="2"/>
  <c r="CM610" i="2"/>
  <c r="CM611" i="2"/>
  <c r="CM612" i="2"/>
  <c r="CM613" i="2"/>
  <c r="CM614" i="2"/>
  <c r="CM615" i="2"/>
  <c r="CM616" i="2"/>
  <c r="CM617" i="2"/>
  <c r="CN2" i="2"/>
  <c r="CN3" i="2"/>
  <c r="CN4" i="2"/>
  <c r="CN5" i="2"/>
  <c r="CN6" i="2"/>
  <c r="CN7" i="2"/>
  <c r="CN8" i="2"/>
  <c r="CN9" i="2"/>
  <c r="CN10" i="2"/>
  <c r="CN11" i="2"/>
  <c r="CN12" i="2"/>
  <c r="CN13" i="2"/>
  <c r="CN14" i="2"/>
  <c r="CN15" i="2"/>
  <c r="CN16" i="2"/>
  <c r="CN17" i="2"/>
  <c r="CN18" i="2"/>
  <c r="CN19" i="2"/>
  <c r="CN20" i="2"/>
  <c r="CN21" i="2"/>
  <c r="CN22" i="2"/>
  <c r="CN23" i="2"/>
  <c r="CN24" i="2"/>
  <c r="CN25" i="2"/>
  <c r="CN26" i="2"/>
  <c r="CN27" i="2"/>
  <c r="CN28" i="2"/>
  <c r="CN29" i="2"/>
  <c r="CN30" i="2"/>
  <c r="CN31" i="2"/>
  <c r="CN32" i="2"/>
  <c r="CN33" i="2"/>
  <c r="CN34" i="2"/>
  <c r="CN35" i="2"/>
  <c r="CN36" i="2"/>
  <c r="CN37" i="2"/>
  <c r="CN38" i="2"/>
  <c r="CN39" i="2"/>
  <c r="CN40" i="2"/>
  <c r="CN41" i="2"/>
  <c r="CN42" i="2"/>
  <c r="CN43" i="2"/>
  <c r="CN44" i="2"/>
  <c r="CN45" i="2"/>
  <c r="CN46" i="2"/>
  <c r="CN47" i="2"/>
  <c r="CN48" i="2"/>
  <c r="CN49" i="2"/>
  <c r="CN50" i="2"/>
  <c r="CN51" i="2"/>
  <c r="CN52" i="2"/>
  <c r="CN53" i="2"/>
  <c r="CN54" i="2"/>
  <c r="CN55" i="2"/>
  <c r="CN56" i="2"/>
  <c r="CN57" i="2"/>
  <c r="CN58" i="2"/>
  <c r="CN59" i="2"/>
  <c r="CN60" i="2"/>
  <c r="CN61" i="2"/>
  <c r="CN62" i="2"/>
  <c r="CN63" i="2"/>
  <c r="CN64" i="2"/>
  <c r="CN65" i="2"/>
  <c r="CN66" i="2"/>
  <c r="CN67" i="2"/>
  <c r="CN68" i="2"/>
  <c r="CN69" i="2"/>
  <c r="CN70" i="2"/>
  <c r="CN71" i="2"/>
  <c r="CN72" i="2"/>
  <c r="CN73" i="2"/>
  <c r="CN74" i="2"/>
  <c r="CN75" i="2"/>
  <c r="CN76" i="2"/>
  <c r="CN77" i="2"/>
  <c r="CN78" i="2"/>
  <c r="CN79" i="2"/>
  <c r="CN80" i="2"/>
  <c r="CN81" i="2"/>
  <c r="CN82" i="2"/>
  <c r="CN83" i="2"/>
  <c r="CN84" i="2"/>
  <c r="CN85" i="2"/>
  <c r="CN86" i="2"/>
  <c r="CN87" i="2"/>
  <c r="CN88" i="2"/>
  <c r="CN89" i="2"/>
  <c r="CN90" i="2"/>
  <c r="CN91" i="2"/>
  <c r="CN92" i="2"/>
  <c r="CN93" i="2"/>
  <c r="CN94" i="2"/>
  <c r="CN95" i="2"/>
  <c r="CN96" i="2"/>
  <c r="CN97" i="2"/>
  <c r="CN98" i="2"/>
  <c r="CN99" i="2"/>
  <c r="CN100" i="2"/>
  <c r="CN101" i="2"/>
  <c r="CN102" i="2"/>
  <c r="CN103" i="2"/>
  <c r="CN104" i="2"/>
  <c r="CN105" i="2"/>
  <c r="CN106" i="2"/>
  <c r="CN107" i="2"/>
  <c r="CN108" i="2"/>
  <c r="CN109" i="2"/>
  <c r="CN110" i="2"/>
  <c r="CN111" i="2"/>
  <c r="CN112" i="2"/>
  <c r="CN113" i="2"/>
  <c r="CN114" i="2"/>
  <c r="CN115" i="2"/>
  <c r="CN116" i="2"/>
  <c r="CN117" i="2"/>
  <c r="CN118" i="2"/>
  <c r="CN119" i="2"/>
  <c r="CN120" i="2"/>
  <c r="CN121" i="2"/>
  <c r="CN122" i="2"/>
  <c r="CN123" i="2"/>
  <c r="CN124" i="2"/>
  <c r="CN125" i="2"/>
  <c r="CN126" i="2"/>
  <c r="CN127" i="2"/>
  <c r="CN128" i="2"/>
  <c r="CN129" i="2"/>
  <c r="CN130" i="2"/>
  <c r="CN131" i="2"/>
  <c r="CN132" i="2"/>
  <c r="CN133" i="2"/>
  <c r="CN134" i="2"/>
  <c r="CN135" i="2"/>
  <c r="CN136" i="2"/>
  <c r="CN137" i="2"/>
  <c r="CN138" i="2"/>
  <c r="CN139" i="2"/>
  <c r="CN140" i="2"/>
  <c r="CN141" i="2"/>
  <c r="CN142" i="2"/>
  <c r="CN143" i="2"/>
  <c r="CN144" i="2"/>
  <c r="CN145" i="2"/>
  <c r="CN146" i="2"/>
  <c r="CN147" i="2"/>
  <c r="CN148" i="2"/>
  <c r="CN149" i="2"/>
  <c r="CN150" i="2"/>
  <c r="CN151" i="2"/>
  <c r="CN152" i="2"/>
  <c r="CN153" i="2"/>
  <c r="CN154" i="2"/>
  <c r="CN155" i="2"/>
  <c r="CN156" i="2"/>
  <c r="CN157" i="2"/>
  <c r="CN158" i="2"/>
  <c r="CN159" i="2"/>
  <c r="CN160" i="2"/>
  <c r="CN161" i="2"/>
  <c r="CN162" i="2"/>
  <c r="CN163" i="2"/>
  <c r="CN164" i="2"/>
  <c r="CN165" i="2"/>
  <c r="CN166" i="2"/>
  <c r="CN167" i="2"/>
  <c r="CN168" i="2"/>
  <c r="CN169" i="2"/>
  <c r="CN170" i="2"/>
  <c r="CN171" i="2"/>
  <c r="CN172" i="2"/>
  <c r="CN173" i="2"/>
  <c r="CN174" i="2"/>
  <c r="CN175" i="2"/>
  <c r="CN176" i="2"/>
  <c r="CN177" i="2"/>
  <c r="CN178" i="2"/>
  <c r="CN179" i="2"/>
  <c r="CN180" i="2"/>
  <c r="CN181" i="2"/>
  <c r="CN182" i="2"/>
  <c r="CN183" i="2"/>
  <c r="CN184" i="2"/>
  <c r="CN185" i="2"/>
  <c r="CN186" i="2"/>
  <c r="CN187" i="2"/>
  <c r="CN188" i="2"/>
  <c r="CN189" i="2"/>
  <c r="CN190" i="2"/>
  <c r="CN191" i="2"/>
  <c r="CN192" i="2"/>
  <c r="CN193" i="2"/>
  <c r="CN194" i="2"/>
  <c r="CN195" i="2"/>
  <c r="CN196" i="2"/>
  <c r="CN197" i="2"/>
  <c r="CN198" i="2"/>
  <c r="CN199" i="2"/>
  <c r="CN200" i="2"/>
  <c r="CN201" i="2"/>
  <c r="CN202" i="2"/>
  <c r="CN203" i="2"/>
  <c r="CN204" i="2"/>
  <c r="CN205" i="2"/>
  <c r="CN206" i="2"/>
  <c r="CN207" i="2"/>
  <c r="CN208" i="2"/>
  <c r="CN209" i="2"/>
  <c r="CN210" i="2"/>
  <c r="CN211" i="2"/>
  <c r="CN212" i="2"/>
  <c r="CN213" i="2"/>
  <c r="CN214" i="2"/>
  <c r="CN215" i="2"/>
  <c r="CN216" i="2"/>
  <c r="CN217" i="2"/>
  <c r="CN218" i="2"/>
  <c r="CN219" i="2"/>
  <c r="CN220" i="2"/>
  <c r="CN221" i="2"/>
  <c r="CN222" i="2"/>
  <c r="CN223" i="2"/>
  <c r="CN224" i="2"/>
  <c r="CN225" i="2"/>
  <c r="CN226" i="2"/>
  <c r="CN227" i="2"/>
  <c r="CN228" i="2"/>
  <c r="CN229" i="2"/>
  <c r="CN230" i="2"/>
  <c r="CN231" i="2"/>
  <c r="CN232" i="2"/>
  <c r="CN233" i="2"/>
  <c r="CN234" i="2"/>
  <c r="CN235" i="2"/>
  <c r="CN236" i="2"/>
  <c r="CN237" i="2"/>
  <c r="CN238" i="2"/>
  <c r="CN239" i="2"/>
  <c r="CN240" i="2"/>
  <c r="CN241" i="2"/>
  <c r="CN242" i="2"/>
  <c r="CN243" i="2"/>
  <c r="CN244" i="2"/>
  <c r="CN245" i="2"/>
  <c r="CN246" i="2"/>
  <c r="CN247" i="2"/>
  <c r="CN248" i="2"/>
  <c r="CN249" i="2"/>
  <c r="CN250" i="2"/>
  <c r="CN251" i="2"/>
  <c r="CN252" i="2"/>
  <c r="CN253" i="2"/>
  <c r="CN254" i="2"/>
  <c r="CN255" i="2"/>
  <c r="CN256" i="2"/>
  <c r="CN257" i="2"/>
  <c r="CN258" i="2"/>
  <c r="CN259" i="2"/>
  <c r="CN260" i="2"/>
  <c r="CN261" i="2"/>
  <c r="CN262" i="2"/>
  <c r="CN263" i="2"/>
  <c r="CN264" i="2"/>
  <c r="CN265" i="2"/>
  <c r="CN266" i="2"/>
  <c r="CN267" i="2"/>
  <c r="CN268" i="2"/>
  <c r="CN269" i="2"/>
  <c r="CN270" i="2"/>
  <c r="CN271" i="2"/>
  <c r="CN272" i="2"/>
  <c r="CN273" i="2"/>
  <c r="CN274" i="2"/>
  <c r="CN275" i="2"/>
  <c r="CN276" i="2"/>
  <c r="CN277" i="2"/>
  <c r="CN278" i="2"/>
  <c r="CN279" i="2"/>
  <c r="CN280" i="2"/>
  <c r="CN281" i="2"/>
  <c r="CN282" i="2"/>
  <c r="CN283" i="2"/>
  <c r="CN284" i="2"/>
  <c r="CN285" i="2"/>
  <c r="CN286" i="2"/>
  <c r="CN287" i="2"/>
  <c r="CN288" i="2"/>
  <c r="CN289" i="2"/>
  <c r="CN290" i="2"/>
  <c r="CN291" i="2"/>
  <c r="CN292" i="2"/>
  <c r="CN293" i="2"/>
  <c r="CN294" i="2"/>
  <c r="CN295" i="2"/>
  <c r="CN296" i="2"/>
  <c r="CN297" i="2"/>
  <c r="CN298" i="2"/>
  <c r="CN299" i="2"/>
  <c r="CN300" i="2"/>
  <c r="CN301" i="2"/>
  <c r="CN302" i="2"/>
  <c r="CN303" i="2"/>
  <c r="CN304" i="2"/>
  <c r="CN305" i="2"/>
  <c r="CN306" i="2"/>
  <c r="CN307" i="2"/>
  <c r="CN308" i="2"/>
  <c r="CN309" i="2"/>
  <c r="CN310" i="2"/>
  <c r="CN311" i="2"/>
  <c r="CN312" i="2"/>
  <c r="CN313" i="2"/>
  <c r="CN314" i="2"/>
  <c r="CN315" i="2"/>
  <c r="CN316" i="2"/>
  <c r="CN317" i="2"/>
  <c r="CN318" i="2"/>
  <c r="CN319" i="2"/>
  <c r="CN320" i="2"/>
  <c r="CN321" i="2"/>
  <c r="CN322" i="2"/>
  <c r="CN323" i="2"/>
  <c r="CN324" i="2"/>
  <c r="CN325" i="2"/>
  <c r="CN326" i="2"/>
  <c r="CN327" i="2"/>
  <c r="CN328" i="2"/>
  <c r="CN329" i="2"/>
  <c r="CN330" i="2"/>
  <c r="CN331" i="2"/>
  <c r="CN332" i="2"/>
  <c r="CN333" i="2"/>
  <c r="CN334" i="2"/>
  <c r="CN335" i="2"/>
  <c r="CN336" i="2"/>
  <c r="CN337" i="2"/>
  <c r="CN338" i="2"/>
  <c r="CN339" i="2"/>
  <c r="CN340" i="2"/>
  <c r="CN341" i="2"/>
  <c r="CN342" i="2"/>
  <c r="CN343" i="2"/>
  <c r="CN344" i="2"/>
  <c r="CN345" i="2"/>
  <c r="CN346" i="2"/>
  <c r="CN347" i="2"/>
  <c r="CN348" i="2"/>
  <c r="CN349" i="2"/>
  <c r="CN350" i="2"/>
  <c r="CN351" i="2"/>
  <c r="CN352" i="2"/>
  <c r="CN353" i="2"/>
  <c r="CN354" i="2"/>
  <c r="CN355" i="2"/>
  <c r="CN356" i="2"/>
  <c r="CN357" i="2"/>
  <c r="CN358" i="2"/>
  <c r="CN359" i="2"/>
  <c r="CN360" i="2"/>
  <c r="CN361" i="2"/>
  <c r="CN362" i="2"/>
  <c r="CN363" i="2"/>
  <c r="CN364" i="2"/>
  <c r="CN365" i="2"/>
  <c r="CN366" i="2"/>
  <c r="CN367" i="2"/>
  <c r="CN368" i="2"/>
  <c r="CN369" i="2"/>
  <c r="CN370" i="2"/>
  <c r="CN371" i="2"/>
  <c r="CN372" i="2"/>
  <c r="CN373" i="2"/>
  <c r="CN374" i="2"/>
  <c r="CN375" i="2"/>
  <c r="CN376" i="2"/>
  <c r="CN377" i="2"/>
  <c r="CN378" i="2"/>
  <c r="CN379" i="2"/>
  <c r="CN380" i="2"/>
  <c r="CN381" i="2"/>
  <c r="CN382" i="2"/>
  <c r="CN383" i="2"/>
  <c r="CN384" i="2"/>
  <c r="CN385" i="2"/>
  <c r="CN386" i="2"/>
  <c r="CN387" i="2"/>
  <c r="CN388" i="2"/>
  <c r="CN389" i="2"/>
  <c r="CN390" i="2"/>
  <c r="CN391" i="2"/>
  <c r="CN392" i="2"/>
  <c r="CN393" i="2"/>
  <c r="CN394" i="2"/>
  <c r="CN395" i="2"/>
  <c r="CN396" i="2"/>
  <c r="CN397" i="2"/>
  <c r="CN398" i="2"/>
  <c r="CN399" i="2"/>
  <c r="CN400" i="2"/>
  <c r="CN401" i="2"/>
  <c r="CN402" i="2"/>
  <c r="CN403" i="2"/>
  <c r="CN404" i="2"/>
  <c r="CN405" i="2"/>
  <c r="CN406" i="2"/>
  <c r="CN407" i="2"/>
  <c r="CN408" i="2"/>
  <c r="CN409" i="2"/>
  <c r="CN410" i="2"/>
  <c r="CN411" i="2"/>
  <c r="CN412" i="2"/>
  <c r="CN413" i="2"/>
  <c r="CN414" i="2"/>
  <c r="CN415" i="2"/>
  <c r="CN416" i="2"/>
  <c r="CN417" i="2"/>
  <c r="CN418" i="2"/>
  <c r="CN419" i="2"/>
  <c r="CN420" i="2"/>
  <c r="CN421" i="2"/>
  <c r="CN422" i="2"/>
  <c r="CN423" i="2"/>
  <c r="CN424" i="2"/>
  <c r="CN425" i="2"/>
  <c r="CN426" i="2"/>
  <c r="CN427" i="2"/>
  <c r="CN428" i="2"/>
  <c r="CN429" i="2"/>
  <c r="CN430" i="2"/>
  <c r="CN431" i="2"/>
  <c r="CN432" i="2"/>
  <c r="CN433" i="2"/>
  <c r="CN434" i="2"/>
  <c r="CN435" i="2"/>
  <c r="CN436" i="2"/>
  <c r="CN437" i="2"/>
  <c r="CN438" i="2"/>
  <c r="CN439" i="2"/>
  <c r="CN440" i="2"/>
  <c r="CN441" i="2"/>
  <c r="CN442" i="2"/>
  <c r="CN443" i="2"/>
  <c r="CN444" i="2"/>
  <c r="CN445" i="2"/>
  <c r="CN446" i="2"/>
  <c r="CN447" i="2"/>
  <c r="CN448" i="2"/>
  <c r="CN449" i="2"/>
  <c r="CN450" i="2"/>
  <c r="CN451" i="2"/>
  <c r="CN452" i="2"/>
  <c r="CN453" i="2"/>
  <c r="CN454" i="2"/>
  <c r="CN455" i="2"/>
  <c r="CN456" i="2"/>
  <c r="CN457" i="2"/>
  <c r="CN458" i="2"/>
  <c r="CN459" i="2"/>
  <c r="CN460" i="2"/>
  <c r="CN461" i="2"/>
  <c r="CN462" i="2"/>
  <c r="CN463" i="2"/>
  <c r="CN464" i="2"/>
  <c r="CN465" i="2"/>
  <c r="CN466" i="2"/>
  <c r="CN467" i="2"/>
  <c r="CN468" i="2"/>
  <c r="CN469" i="2"/>
  <c r="CN470" i="2"/>
  <c r="CN471" i="2"/>
  <c r="CN472" i="2"/>
  <c r="CN473" i="2"/>
  <c r="CN474" i="2"/>
  <c r="CN475" i="2"/>
  <c r="CN476" i="2"/>
  <c r="CN477" i="2"/>
  <c r="CN478" i="2"/>
  <c r="CN479" i="2"/>
  <c r="CN480" i="2"/>
  <c r="CN481" i="2"/>
  <c r="CN482" i="2"/>
  <c r="CN483" i="2"/>
  <c r="CN484" i="2"/>
  <c r="CN485" i="2"/>
  <c r="CN486" i="2"/>
  <c r="CN487" i="2"/>
  <c r="CN488" i="2"/>
  <c r="CN489" i="2"/>
  <c r="CN490" i="2"/>
  <c r="CN491" i="2"/>
  <c r="CN492" i="2"/>
  <c r="CN493" i="2"/>
  <c r="CN494" i="2"/>
  <c r="CN495" i="2"/>
  <c r="CN496" i="2"/>
  <c r="CN497" i="2"/>
  <c r="CN498" i="2"/>
  <c r="CN499" i="2"/>
  <c r="CN500" i="2"/>
  <c r="CN501" i="2"/>
  <c r="CN502" i="2"/>
  <c r="CN503" i="2"/>
  <c r="CN504" i="2"/>
  <c r="CN505" i="2"/>
  <c r="CN506" i="2"/>
  <c r="CN507" i="2"/>
  <c r="CN508" i="2"/>
  <c r="CN509" i="2"/>
  <c r="CN510" i="2"/>
  <c r="CN511" i="2"/>
  <c r="CN512" i="2"/>
  <c r="CN513" i="2"/>
  <c r="CN514" i="2"/>
  <c r="CN515" i="2"/>
  <c r="CN516" i="2"/>
  <c r="CN517" i="2"/>
  <c r="CN518" i="2"/>
  <c r="CN519" i="2"/>
  <c r="CN520" i="2"/>
  <c r="CN521" i="2"/>
  <c r="CN522" i="2"/>
  <c r="CN523" i="2"/>
  <c r="CN524" i="2"/>
  <c r="CN525" i="2"/>
  <c r="CN526" i="2"/>
  <c r="CN527" i="2"/>
  <c r="CN528" i="2"/>
  <c r="CN529" i="2"/>
  <c r="CN530" i="2"/>
  <c r="CN531" i="2"/>
  <c r="CN532" i="2"/>
  <c r="CN533" i="2"/>
  <c r="CN534" i="2"/>
  <c r="CN535" i="2"/>
  <c r="CN536" i="2"/>
  <c r="CN537" i="2"/>
  <c r="CN538" i="2"/>
  <c r="CN539" i="2"/>
  <c r="CN540" i="2"/>
  <c r="CN541" i="2"/>
  <c r="CN542" i="2"/>
  <c r="CN543" i="2"/>
  <c r="CN544" i="2"/>
  <c r="CN545" i="2"/>
  <c r="CN546" i="2"/>
  <c r="CN547" i="2"/>
  <c r="CN548" i="2"/>
  <c r="CN549" i="2"/>
  <c r="CN550" i="2"/>
  <c r="CN551" i="2"/>
  <c r="CN552" i="2"/>
  <c r="CN553" i="2"/>
  <c r="CN554" i="2"/>
  <c r="CN555" i="2"/>
  <c r="CN556" i="2"/>
  <c r="CN557" i="2"/>
  <c r="CN558" i="2"/>
  <c r="CN559" i="2"/>
  <c r="CN560" i="2"/>
  <c r="CN561" i="2"/>
  <c r="CN562" i="2"/>
  <c r="CN563" i="2"/>
  <c r="CN564" i="2"/>
  <c r="CN565" i="2"/>
  <c r="CN566" i="2"/>
  <c r="CN567" i="2"/>
  <c r="CN568" i="2"/>
  <c r="CN569" i="2"/>
  <c r="CN570" i="2"/>
  <c r="CN571" i="2"/>
  <c r="CN572" i="2"/>
  <c r="CN573" i="2"/>
  <c r="CN574" i="2"/>
  <c r="CN575" i="2"/>
  <c r="CN576" i="2"/>
  <c r="CN577" i="2"/>
  <c r="CN578" i="2"/>
  <c r="CN579" i="2"/>
  <c r="CN580" i="2"/>
  <c r="CN581" i="2"/>
  <c r="CN582" i="2"/>
  <c r="CN583" i="2"/>
  <c r="CN584" i="2"/>
  <c r="CN585" i="2"/>
  <c r="CN586" i="2"/>
  <c r="CN587" i="2"/>
  <c r="CN588" i="2"/>
  <c r="CN589" i="2"/>
  <c r="CN590" i="2"/>
  <c r="CN591" i="2"/>
  <c r="CN592" i="2"/>
  <c r="CN593" i="2"/>
  <c r="CN594" i="2"/>
  <c r="CN595" i="2"/>
  <c r="CN596" i="2"/>
  <c r="CN597" i="2"/>
  <c r="CN598" i="2"/>
  <c r="CN599" i="2"/>
  <c r="CN600" i="2"/>
  <c r="CN601" i="2"/>
  <c r="CN602" i="2"/>
  <c r="CN603" i="2"/>
  <c r="CN604" i="2"/>
  <c r="CN605" i="2"/>
  <c r="CN606" i="2"/>
  <c r="CN607" i="2"/>
  <c r="CN608" i="2"/>
  <c r="CN609" i="2"/>
  <c r="CN610" i="2"/>
  <c r="CN611" i="2"/>
  <c r="CN612" i="2"/>
  <c r="CN613" i="2"/>
  <c r="CN614" i="2"/>
  <c r="CN615" i="2"/>
  <c r="CN616" i="2"/>
  <c r="CN617" i="2"/>
  <c r="CO2" i="2"/>
  <c r="CO3" i="2"/>
  <c r="CO4" i="2"/>
  <c r="CO5" i="2"/>
  <c r="CO6" i="2"/>
  <c r="CO7" i="2"/>
  <c r="CO8" i="2"/>
  <c r="CO9" i="2"/>
  <c r="CO10" i="2"/>
  <c r="CO11" i="2"/>
  <c r="CO12" i="2"/>
  <c r="CO13" i="2"/>
  <c r="CO14" i="2"/>
  <c r="CO15" i="2"/>
  <c r="CO16" i="2"/>
  <c r="CO17" i="2"/>
  <c r="CO18" i="2"/>
  <c r="CO19" i="2"/>
  <c r="CO20" i="2"/>
  <c r="CO21" i="2"/>
  <c r="CO22" i="2"/>
  <c r="CO23" i="2"/>
  <c r="CO24" i="2"/>
  <c r="CO25" i="2"/>
  <c r="CO26" i="2"/>
  <c r="CO27" i="2"/>
  <c r="CO28" i="2"/>
  <c r="CO29" i="2"/>
  <c r="CO30" i="2"/>
  <c r="CO31" i="2"/>
  <c r="CO32" i="2"/>
  <c r="CO33" i="2"/>
  <c r="CO34" i="2"/>
  <c r="CO35" i="2"/>
  <c r="CO36" i="2"/>
  <c r="CO37" i="2"/>
  <c r="CO38" i="2"/>
  <c r="CO39" i="2"/>
  <c r="CO40" i="2"/>
  <c r="CO41" i="2"/>
  <c r="CO42" i="2"/>
  <c r="CO43" i="2"/>
  <c r="CO44" i="2"/>
  <c r="CO45" i="2"/>
  <c r="CO46" i="2"/>
  <c r="CO47" i="2"/>
  <c r="CO48" i="2"/>
  <c r="CO49" i="2"/>
  <c r="CO50" i="2"/>
  <c r="CO51" i="2"/>
  <c r="CO52" i="2"/>
  <c r="CO53" i="2"/>
  <c r="CO54" i="2"/>
  <c r="CO55" i="2"/>
  <c r="CO56" i="2"/>
  <c r="CO57" i="2"/>
  <c r="CO58" i="2"/>
  <c r="CO59" i="2"/>
  <c r="CO60" i="2"/>
  <c r="CO61" i="2"/>
  <c r="CO62" i="2"/>
  <c r="CO63" i="2"/>
  <c r="CO64" i="2"/>
  <c r="CO65" i="2"/>
  <c r="CO66" i="2"/>
  <c r="CO67" i="2"/>
  <c r="CO68" i="2"/>
  <c r="CO69" i="2"/>
  <c r="CO70" i="2"/>
  <c r="CO71" i="2"/>
  <c r="CO72" i="2"/>
  <c r="CO73" i="2"/>
  <c r="CO74" i="2"/>
  <c r="CO75" i="2"/>
  <c r="CO76" i="2"/>
  <c r="CO77" i="2"/>
  <c r="CO78" i="2"/>
  <c r="CO79" i="2"/>
  <c r="CO80" i="2"/>
  <c r="CO81" i="2"/>
  <c r="CO82" i="2"/>
  <c r="CO83" i="2"/>
  <c r="CO84" i="2"/>
  <c r="CO85" i="2"/>
  <c r="CO86" i="2"/>
  <c r="CO87" i="2"/>
  <c r="CO88" i="2"/>
  <c r="CO89" i="2"/>
  <c r="CO90" i="2"/>
  <c r="CO91" i="2"/>
  <c r="CO92" i="2"/>
  <c r="CO93" i="2"/>
  <c r="CO94" i="2"/>
  <c r="CO95" i="2"/>
  <c r="CO96" i="2"/>
  <c r="CO97" i="2"/>
  <c r="CO98" i="2"/>
  <c r="CO99" i="2"/>
  <c r="CO100" i="2"/>
  <c r="CO101" i="2"/>
  <c r="CO102" i="2"/>
  <c r="CO103" i="2"/>
  <c r="CO104" i="2"/>
  <c r="CO105" i="2"/>
  <c r="CO106" i="2"/>
  <c r="CO107" i="2"/>
  <c r="CO108" i="2"/>
  <c r="CO109" i="2"/>
  <c r="CO110" i="2"/>
  <c r="CO111" i="2"/>
  <c r="CO112" i="2"/>
  <c r="CO113" i="2"/>
  <c r="CO114" i="2"/>
  <c r="CO115" i="2"/>
  <c r="CO116" i="2"/>
  <c r="CO117" i="2"/>
  <c r="CO118" i="2"/>
  <c r="CO119" i="2"/>
  <c r="CO120" i="2"/>
  <c r="CO121" i="2"/>
  <c r="CO122" i="2"/>
  <c r="CO123" i="2"/>
  <c r="CO124" i="2"/>
  <c r="CO125" i="2"/>
  <c r="CO126" i="2"/>
  <c r="CO127" i="2"/>
  <c r="CO128" i="2"/>
  <c r="CO129" i="2"/>
  <c r="CO130" i="2"/>
  <c r="CO131" i="2"/>
  <c r="CO132" i="2"/>
  <c r="CO133" i="2"/>
  <c r="CO134" i="2"/>
  <c r="CO135" i="2"/>
  <c r="CO136" i="2"/>
  <c r="CO137" i="2"/>
  <c r="CO138" i="2"/>
  <c r="CO139" i="2"/>
  <c r="CO140" i="2"/>
  <c r="CO141" i="2"/>
  <c r="CO142" i="2"/>
  <c r="CO143" i="2"/>
  <c r="CO144" i="2"/>
  <c r="CO145" i="2"/>
  <c r="CO146" i="2"/>
  <c r="CO147" i="2"/>
  <c r="CO148" i="2"/>
  <c r="CO149" i="2"/>
  <c r="CO150" i="2"/>
  <c r="CO151" i="2"/>
  <c r="CO152" i="2"/>
  <c r="CO153" i="2"/>
  <c r="CO154" i="2"/>
  <c r="CO155" i="2"/>
  <c r="CO156" i="2"/>
  <c r="CO157" i="2"/>
  <c r="CO158" i="2"/>
  <c r="CO159" i="2"/>
  <c r="CO160" i="2"/>
  <c r="CO161" i="2"/>
  <c r="CO162" i="2"/>
  <c r="CO163" i="2"/>
  <c r="CO164" i="2"/>
  <c r="CO165" i="2"/>
  <c r="CO166" i="2"/>
  <c r="CO167" i="2"/>
  <c r="CO168" i="2"/>
  <c r="CO169" i="2"/>
  <c r="CO170" i="2"/>
  <c r="CO171" i="2"/>
  <c r="CO172" i="2"/>
  <c r="CO173" i="2"/>
  <c r="CO174" i="2"/>
  <c r="CO175" i="2"/>
  <c r="CO176" i="2"/>
  <c r="CO177" i="2"/>
  <c r="CO178" i="2"/>
  <c r="CO179" i="2"/>
  <c r="CO180" i="2"/>
  <c r="CO181" i="2"/>
  <c r="CO182" i="2"/>
  <c r="CO183" i="2"/>
  <c r="CO184" i="2"/>
  <c r="CO185" i="2"/>
  <c r="CO186" i="2"/>
  <c r="CO187" i="2"/>
  <c r="CO188" i="2"/>
  <c r="CO189" i="2"/>
  <c r="CO190" i="2"/>
  <c r="CO191" i="2"/>
  <c r="CO192" i="2"/>
  <c r="CO193" i="2"/>
  <c r="CO194" i="2"/>
  <c r="CO195" i="2"/>
  <c r="CO196" i="2"/>
  <c r="CO197" i="2"/>
  <c r="CO198" i="2"/>
  <c r="CO199" i="2"/>
  <c r="CO200" i="2"/>
  <c r="CO201" i="2"/>
  <c r="CO202" i="2"/>
  <c r="CO203" i="2"/>
  <c r="CO204" i="2"/>
  <c r="CO205" i="2"/>
  <c r="CO206" i="2"/>
  <c r="CO207" i="2"/>
  <c r="CO208" i="2"/>
  <c r="CO209" i="2"/>
  <c r="CO210" i="2"/>
  <c r="CO211" i="2"/>
  <c r="CO212" i="2"/>
  <c r="CO213" i="2"/>
  <c r="CO214" i="2"/>
  <c r="CO215" i="2"/>
  <c r="CO216" i="2"/>
  <c r="CO217" i="2"/>
  <c r="CO218" i="2"/>
  <c r="CO219" i="2"/>
  <c r="CO220" i="2"/>
  <c r="CO221" i="2"/>
  <c r="CO222" i="2"/>
  <c r="CO223" i="2"/>
  <c r="CO224" i="2"/>
  <c r="CO225" i="2"/>
  <c r="CO226" i="2"/>
  <c r="CO227" i="2"/>
  <c r="CO228" i="2"/>
  <c r="CO229" i="2"/>
  <c r="CO230" i="2"/>
  <c r="CO231" i="2"/>
  <c r="CO232" i="2"/>
  <c r="CO233" i="2"/>
  <c r="CO234" i="2"/>
  <c r="CO235" i="2"/>
  <c r="CO236" i="2"/>
  <c r="CO237" i="2"/>
  <c r="CO238" i="2"/>
  <c r="CO239" i="2"/>
  <c r="CO240" i="2"/>
  <c r="CO241" i="2"/>
  <c r="CO242" i="2"/>
  <c r="CO243" i="2"/>
  <c r="CO244" i="2"/>
  <c r="CO245" i="2"/>
  <c r="CO246" i="2"/>
  <c r="CO247" i="2"/>
  <c r="CO248" i="2"/>
  <c r="CO249" i="2"/>
  <c r="CO250" i="2"/>
  <c r="CO251" i="2"/>
  <c r="CO252" i="2"/>
  <c r="CO253" i="2"/>
  <c r="CO254" i="2"/>
  <c r="CO255" i="2"/>
  <c r="CO256" i="2"/>
  <c r="CO257" i="2"/>
  <c r="CO258" i="2"/>
  <c r="CO259" i="2"/>
  <c r="CO260" i="2"/>
  <c r="CO261" i="2"/>
  <c r="CO262" i="2"/>
  <c r="CO263" i="2"/>
  <c r="CO264" i="2"/>
  <c r="CO265" i="2"/>
  <c r="CO266" i="2"/>
  <c r="CO267" i="2"/>
  <c r="CO268" i="2"/>
  <c r="CO269" i="2"/>
  <c r="CO270" i="2"/>
  <c r="CO271" i="2"/>
  <c r="CO272" i="2"/>
  <c r="CO273" i="2"/>
  <c r="CO274" i="2"/>
  <c r="CO275" i="2"/>
  <c r="CO276" i="2"/>
  <c r="CO277" i="2"/>
  <c r="CO278" i="2"/>
  <c r="CO279" i="2"/>
  <c r="CO280" i="2"/>
  <c r="CO281" i="2"/>
  <c r="CO282" i="2"/>
  <c r="CO283" i="2"/>
  <c r="CO284" i="2"/>
  <c r="CO285" i="2"/>
  <c r="CO286" i="2"/>
  <c r="CO287" i="2"/>
  <c r="CO288" i="2"/>
  <c r="CO289" i="2"/>
  <c r="CO290" i="2"/>
  <c r="CO291" i="2"/>
  <c r="CO292" i="2"/>
  <c r="CO293" i="2"/>
  <c r="CO294" i="2"/>
  <c r="CO295" i="2"/>
  <c r="CO296" i="2"/>
  <c r="CO297" i="2"/>
  <c r="CO298" i="2"/>
  <c r="CO299" i="2"/>
  <c r="CO300" i="2"/>
  <c r="CO301" i="2"/>
  <c r="CO302" i="2"/>
  <c r="CO303" i="2"/>
  <c r="CO304" i="2"/>
  <c r="CO305" i="2"/>
  <c r="CO306" i="2"/>
  <c r="CO307" i="2"/>
  <c r="CO308" i="2"/>
  <c r="CO309" i="2"/>
  <c r="CO310" i="2"/>
  <c r="CO311" i="2"/>
  <c r="CO312" i="2"/>
  <c r="CO313" i="2"/>
  <c r="CO314" i="2"/>
  <c r="CO315" i="2"/>
  <c r="CO316" i="2"/>
  <c r="CO317" i="2"/>
  <c r="CO318" i="2"/>
  <c r="CO319" i="2"/>
  <c r="CO320" i="2"/>
  <c r="CO321" i="2"/>
  <c r="CO322" i="2"/>
  <c r="CO323" i="2"/>
  <c r="CO324" i="2"/>
  <c r="CO325" i="2"/>
  <c r="CO326" i="2"/>
  <c r="CO327" i="2"/>
  <c r="CO328" i="2"/>
  <c r="CO329" i="2"/>
  <c r="CO330" i="2"/>
  <c r="CO331" i="2"/>
  <c r="CO332" i="2"/>
  <c r="CO333" i="2"/>
  <c r="CO334" i="2"/>
  <c r="CO335" i="2"/>
  <c r="CO336" i="2"/>
  <c r="CO337" i="2"/>
  <c r="CO338" i="2"/>
  <c r="CO339" i="2"/>
  <c r="CO340" i="2"/>
  <c r="CO341" i="2"/>
  <c r="CO342" i="2"/>
  <c r="CO343" i="2"/>
  <c r="CO344" i="2"/>
  <c r="CO345" i="2"/>
  <c r="CO346" i="2"/>
  <c r="CO347" i="2"/>
  <c r="CO348" i="2"/>
  <c r="CO349" i="2"/>
  <c r="CO350" i="2"/>
  <c r="CO351" i="2"/>
  <c r="CO352" i="2"/>
  <c r="CO353" i="2"/>
  <c r="CO354" i="2"/>
  <c r="CO355" i="2"/>
  <c r="CO356" i="2"/>
  <c r="CO357" i="2"/>
  <c r="CO358" i="2"/>
  <c r="CO359" i="2"/>
  <c r="CO360" i="2"/>
  <c r="CO361" i="2"/>
  <c r="CO362" i="2"/>
  <c r="CO363" i="2"/>
  <c r="CO364" i="2"/>
  <c r="CO365" i="2"/>
  <c r="CO366" i="2"/>
  <c r="CO367" i="2"/>
  <c r="CO368" i="2"/>
  <c r="CO369" i="2"/>
  <c r="CO370" i="2"/>
  <c r="CO371" i="2"/>
  <c r="CO372" i="2"/>
  <c r="CO373" i="2"/>
  <c r="CO374" i="2"/>
  <c r="CO375" i="2"/>
  <c r="CO376" i="2"/>
  <c r="CO377" i="2"/>
  <c r="CO378" i="2"/>
  <c r="CO379" i="2"/>
  <c r="CO380" i="2"/>
  <c r="CO381" i="2"/>
  <c r="CO382" i="2"/>
  <c r="CO383" i="2"/>
  <c r="CO384" i="2"/>
  <c r="CO385" i="2"/>
  <c r="CO386" i="2"/>
  <c r="CO387" i="2"/>
  <c r="CO388" i="2"/>
  <c r="CO389" i="2"/>
  <c r="CO390" i="2"/>
  <c r="CO391" i="2"/>
  <c r="CO392" i="2"/>
  <c r="CO393" i="2"/>
  <c r="CO394" i="2"/>
  <c r="CO395" i="2"/>
  <c r="CO396" i="2"/>
  <c r="CO397" i="2"/>
  <c r="CO398" i="2"/>
  <c r="CO399" i="2"/>
  <c r="CO400" i="2"/>
  <c r="CO401" i="2"/>
  <c r="CO402" i="2"/>
  <c r="CO403" i="2"/>
  <c r="CO404" i="2"/>
  <c r="CO405" i="2"/>
  <c r="CO406" i="2"/>
  <c r="CO407" i="2"/>
  <c r="CO408" i="2"/>
  <c r="CO409" i="2"/>
  <c r="CO410" i="2"/>
  <c r="CO411" i="2"/>
  <c r="CO412" i="2"/>
  <c r="CO413" i="2"/>
  <c r="CO414" i="2"/>
  <c r="CO415" i="2"/>
  <c r="CO416" i="2"/>
  <c r="CO417" i="2"/>
  <c r="CO418" i="2"/>
  <c r="CO419" i="2"/>
  <c r="CO420" i="2"/>
  <c r="CO421" i="2"/>
  <c r="CO422" i="2"/>
  <c r="CO423" i="2"/>
  <c r="CO424" i="2"/>
  <c r="CO425" i="2"/>
  <c r="CO426" i="2"/>
  <c r="CO427" i="2"/>
  <c r="CO428" i="2"/>
  <c r="CO429" i="2"/>
  <c r="CO430" i="2"/>
  <c r="CO431" i="2"/>
  <c r="CO432" i="2"/>
  <c r="CO433" i="2"/>
  <c r="CO434" i="2"/>
  <c r="CO435" i="2"/>
  <c r="CO436" i="2"/>
  <c r="CO437" i="2"/>
  <c r="CO438" i="2"/>
  <c r="CO439" i="2"/>
  <c r="CO440" i="2"/>
  <c r="CO441" i="2"/>
  <c r="CO442" i="2"/>
  <c r="CO443" i="2"/>
  <c r="CO444" i="2"/>
  <c r="CO445" i="2"/>
  <c r="CO446" i="2"/>
  <c r="CO447" i="2"/>
  <c r="CO448" i="2"/>
  <c r="CO449" i="2"/>
  <c r="CO450" i="2"/>
  <c r="CO451" i="2"/>
  <c r="CO452" i="2"/>
  <c r="CO453" i="2"/>
  <c r="CO454" i="2"/>
  <c r="CO455" i="2"/>
  <c r="CO456" i="2"/>
  <c r="CO457" i="2"/>
  <c r="CO458" i="2"/>
  <c r="CO459" i="2"/>
  <c r="CO460" i="2"/>
  <c r="CO461" i="2"/>
  <c r="CO462" i="2"/>
  <c r="CO463" i="2"/>
  <c r="CO464" i="2"/>
  <c r="CO465" i="2"/>
  <c r="CO466" i="2"/>
  <c r="CO467" i="2"/>
  <c r="CO468" i="2"/>
  <c r="CO469" i="2"/>
  <c r="CO470" i="2"/>
  <c r="CO471" i="2"/>
  <c r="CO472" i="2"/>
  <c r="CO473" i="2"/>
  <c r="CO474" i="2"/>
  <c r="CO475" i="2"/>
  <c r="CO476" i="2"/>
  <c r="CO477" i="2"/>
  <c r="CO478" i="2"/>
  <c r="CO479" i="2"/>
  <c r="CO480" i="2"/>
  <c r="CO481" i="2"/>
  <c r="CO482" i="2"/>
  <c r="CO483" i="2"/>
  <c r="CO484" i="2"/>
  <c r="CO485" i="2"/>
  <c r="CO486" i="2"/>
  <c r="CO487" i="2"/>
  <c r="CO488" i="2"/>
  <c r="CO489" i="2"/>
  <c r="CO490" i="2"/>
  <c r="CO491" i="2"/>
  <c r="CO492" i="2"/>
  <c r="CO493" i="2"/>
  <c r="CO494" i="2"/>
  <c r="CO495" i="2"/>
  <c r="CO496" i="2"/>
  <c r="CO497" i="2"/>
  <c r="CO498" i="2"/>
  <c r="CO499" i="2"/>
  <c r="CO500" i="2"/>
  <c r="CO501" i="2"/>
  <c r="CO502" i="2"/>
  <c r="CO503" i="2"/>
  <c r="CO504" i="2"/>
  <c r="CO505" i="2"/>
  <c r="CO506" i="2"/>
  <c r="CO507" i="2"/>
  <c r="CO508" i="2"/>
  <c r="CO509" i="2"/>
  <c r="CO510" i="2"/>
  <c r="CO511" i="2"/>
  <c r="CO512" i="2"/>
  <c r="CO513" i="2"/>
  <c r="CO514" i="2"/>
  <c r="CO515" i="2"/>
  <c r="CO516" i="2"/>
  <c r="CO517" i="2"/>
  <c r="CO518" i="2"/>
  <c r="CO519" i="2"/>
  <c r="CO520" i="2"/>
  <c r="CO521" i="2"/>
  <c r="CO522" i="2"/>
  <c r="CO523" i="2"/>
  <c r="CO524" i="2"/>
  <c r="CO525" i="2"/>
  <c r="CO526" i="2"/>
  <c r="CO527" i="2"/>
  <c r="CO528" i="2"/>
  <c r="CO529" i="2"/>
  <c r="CO530" i="2"/>
  <c r="CO531" i="2"/>
  <c r="CO532" i="2"/>
  <c r="CO533" i="2"/>
  <c r="CO534" i="2"/>
  <c r="CO535" i="2"/>
  <c r="CO536" i="2"/>
  <c r="CO537" i="2"/>
  <c r="CO538" i="2"/>
  <c r="CO539" i="2"/>
  <c r="CO540" i="2"/>
  <c r="CO541" i="2"/>
  <c r="CO542" i="2"/>
  <c r="CO543" i="2"/>
  <c r="CO544" i="2"/>
  <c r="CO545" i="2"/>
  <c r="CO546" i="2"/>
  <c r="CO547" i="2"/>
  <c r="CO548" i="2"/>
  <c r="CO549" i="2"/>
  <c r="CO550" i="2"/>
  <c r="CO551" i="2"/>
  <c r="CO552" i="2"/>
  <c r="CO553" i="2"/>
  <c r="CO554" i="2"/>
  <c r="CO555" i="2"/>
  <c r="CO556" i="2"/>
  <c r="CO557" i="2"/>
  <c r="CO558" i="2"/>
  <c r="CO559" i="2"/>
  <c r="CO560" i="2"/>
  <c r="CO561" i="2"/>
  <c r="CO562" i="2"/>
  <c r="CO563" i="2"/>
  <c r="CO564" i="2"/>
  <c r="CO565" i="2"/>
  <c r="CO566" i="2"/>
  <c r="CO567" i="2"/>
  <c r="CO568" i="2"/>
  <c r="CO569" i="2"/>
  <c r="CO570" i="2"/>
  <c r="CO571" i="2"/>
  <c r="CO572" i="2"/>
  <c r="CO573" i="2"/>
  <c r="CO574" i="2"/>
  <c r="CO575" i="2"/>
  <c r="CO576" i="2"/>
  <c r="CO577" i="2"/>
  <c r="CO578" i="2"/>
  <c r="CO579" i="2"/>
  <c r="CO580" i="2"/>
  <c r="CO581" i="2"/>
  <c r="CO582" i="2"/>
  <c r="CO583" i="2"/>
  <c r="CO584" i="2"/>
  <c r="CO585" i="2"/>
  <c r="CO586" i="2"/>
  <c r="CO587" i="2"/>
  <c r="CO588" i="2"/>
  <c r="CO589" i="2"/>
  <c r="CO590" i="2"/>
  <c r="CO591" i="2"/>
  <c r="CO592" i="2"/>
  <c r="CO593" i="2"/>
  <c r="CO594" i="2"/>
  <c r="CO595" i="2"/>
  <c r="CO596" i="2"/>
  <c r="CO597" i="2"/>
  <c r="CO598" i="2"/>
  <c r="CO599" i="2"/>
  <c r="CO600" i="2"/>
  <c r="CO601" i="2"/>
  <c r="CO602" i="2"/>
  <c r="CO603" i="2"/>
  <c r="CO604" i="2"/>
  <c r="CO605" i="2"/>
  <c r="CO606" i="2"/>
  <c r="CO607" i="2"/>
  <c r="CO608" i="2"/>
  <c r="CO609" i="2"/>
  <c r="CO610" i="2"/>
  <c r="CO611" i="2"/>
  <c r="CO612" i="2"/>
  <c r="CO613" i="2"/>
  <c r="CO614" i="2"/>
  <c r="CO615" i="2"/>
  <c r="CO616" i="2"/>
  <c r="CO617" i="2"/>
  <c r="CP2" i="2"/>
  <c r="CP3" i="2"/>
  <c r="CP4" i="2"/>
  <c r="CP5" i="2"/>
  <c r="CP6" i="2"/>
  <c r="CP7" i="2"/>
  <c r="CP8" i="2"/>
  <c r="CP9" i="2"/>
  <c r="CP10" i="2"/>
  <c r="CP11" i="2"/>
  <c r="CP12" i="2"/>
  <c r="CP13" i="2"/>
  <c r="CP14" i="2"/>
  <c r="CP15" i="2"/>
  <c r="CP16" i="2"/>
  <c r="CP17" i="2"/>
  <c r="CP18" i="2"/>
  <c r="CP19" i="2"/>
  <c r="CP20" i="2"/>
  <c r="CP21" i="2"/>
  <c r="CP22" i="2"/>
  <c r="CP23" i="2"/>
  <c r="CP24" i="2"/>
  <c r="CP25" i="2"/>
  <c r="CP26" i="2"/>
  <c r="CP27" i="2"/>
  <c r="CP28" i="2"/>
  <c r="CP29" i="2"/>
  <c r="CP30" i="2"/>
  <c r="CP31" i="2"/>
  <c r="CP32" i="2"/>
  <c r="CP33" i="2"/>
  <c r="CP34" i="2"/>
  <c r="CP35" i="2"/>
  <c r="CP36" i="2"/>
  <c r="CP37" i="2"/>
  <c r="CP38" i="2"/>
  <c r="CP39" i="2"/>
  <c r="CP40" i="2"/>
  <c r="CP41" i="2"/>
  <c r="CP42" i="2"/>
  <c r="CP43" i="2"/>
  <c r="CP44" i="2"/>
  <c r="CP45" i="2"/>
  <c r="CP46" i="2"/>
  <c r="CP47" i="2"/>
  <c r="CP48" i="2"/>
  <c r="CP49" i="2"/>
  <c r="CP50" i="2"/>
  <c r="CP51" i="2"/>
  <c r="CP52" i="2"/>
  <c r="CP53" i="2"/>
  <c r="CP54" i="2"/>
  <c r="CP55" i="2"/>
  <c r="CP56" i="2"/>
  <c r="CP57" i="2"/>
  <c r="CP58" i="2"/>
  <c r="CP59" i="2"/>
  <c r="CP60" i="2"/>
  <c r="CP61" i="2"/>
  <c r="CP62" i="2"/>
  <c r="CP63" i="2"/>
  <c r="CP64" i="2"/>
  <c r="CP65" i="2"/>
  <c r="CP66" i="2"/>
  <c r="CP67" i="2"/>
  <c r="CP68" i="2"/>
  <c r="CP69" i="2"/>
  <c r="CP70" i="2"/>
  <c r="CP71" i="2"/>
  <c r="CP72" i="2"/>
  <c r="CP73" i="2"/>
  <c r="CP74" i="2"/>
  <c r="CP75" i="2"/>
  <c r="CP76" i="2"/>
  <c r="CP77" i="2"/>
  <c r="CP78" i="2"/>
  <c r="CP79" i="2"/>
  <c r="CP80" i="2"/>
  <c r="CP81" i="2"/>
  <c r="CP82" i="2"/>
  <c r="CP83" i="2"/>
  <c r="CP84" i="2"/>
  <c r="CP85" i="2"/>
  <c r="CP86" i="2"/>
  <c r="CP87" i="2"/>
  <c r="CP88" i="2"/>
  <c r="CP89" i="2"/>
  <c r="CP90" i="2"/>
  <c r="CP91" i="2"/>
  <c r="CP92" i="2"/>
  <c r="CP93" i="2"/>
  <c r="CP94" i="2"/>
  <c r="CP95" i="2"/>
  <c r="CP96" i="2"/>
  <c r="CP97" i="2"/>
  <c r="CP98" i="2"/>
  <c r="CP99" i="2"/>
  <c r="CP100" i="2"/>
  <c r="CP101" i="2"/>
  <c r="CP102" i="2"/>
  <c r="CP103" i="2"/>
  <c r="CP104" i="2"/>
  <c r="CP105" i="2"/>
  <c r="CP106" i="2"/>
  <c r="CP107" i="2"/>
  <c r="CP108" i="2"/>
  <c r="CP109" i="2"/>
  <c r="CP110" i="2"/>
  <c r="CP111" i="2"/>
  <c r="CP112" i="2"/>
  <c r="CP113" i="2"/>
  <c r="CP114" i="2"/>
  <c r="CP115" i="2"/>
  <c r="CP116" i="2"/>
  <c r="CP117" i="2"/>
  <c r="CP118" i="2"/>
  <c r="CP119" i="2"/>
  <c r="CP120" i="2"/>
  <c r="CP121" i="2"/>
  <c r="CP122" i="2"/>
  <c r="CP123" i="2"/>
  <c r="CP124" i="2"/>
  <c r="CP125" i="2"/>
  <c r="CP126" i="2"/>
  <c r="CP127" i="2"/>
  <c r="CP128" i="2"/>
  <c r="CP129" i="2"/>
  <c r="CP130" i="2"/>
  <c r="CP131" i="2"/>
  <c r="CP132" i="2"/>
  <c r="CP133" i="2"/>
  <c r="CP134" i="2"/>
  <c r="CP135" i="2"/>
  <c r="CP136" i="2"/>
  <c r="CP137" i="2"/>
  <c r="CP138" i="2"/>
  <c r="CP139" i="2"/>
  <c r="CP140" i="2"/>
  <c r="CP141" i="2"/>
  <c r="CP142" i="2"/>
  <c r="CP143" i="2"/>
  <c r="CP144" i="2"/>
  <c r="CP145" i="2"/>
  <c r="CP146" i="2"/>
  <c r="CP147" i="2"/>
  <c r="CP148" i="2"/>
  <c r="CP149" i="2"/>
  <c r="CP150" i="2"/>
  <c r="CP151" i="2"/>
  <c r="CP152" i="2"/>
  <c r="CP153" i="2"/>
  <c r="CP154" i="2"/>
  <c r="CP155" i="2"/>
  <c r="CP156" i="2"/>
  <c r="CP157" i="2"/>
  <c r="CP158" i="2"/>
  <c r="CP159" i="2"/>
  <c r="CP160" i="2"/>
  <c r="CP161" i="2"/>
  <c r="CP162" i="2"/>
  <c r="CP163" i="2"/>
  <c r="CP164" i="2"/>
  <c r="CP165" i="2"/>
  <c r="CP166" i="2"/>
  <c r="CP167" i="2"/>
  <c r="CP168" i="2"/>
  <c r="CP169" i="2"/>
  <c r="CP170" i="2"/>
  <c r="CP171" i="2"/>
  <c r="CP172" i="2"/>
  <c r="CP173" i="2"/>
  <c r="CP174" i="2"/>
  <c r="CP175" i="2"/>
  <c r="CP176" i="2"/>
  <c r="CP177" i="2"/>
  <c r="CP178" i="2"/>
  <c r="CP179" i="2"/>
  <c r="CP180" i="2"/>
  <c r="CP181" i="2"/>
  <c r="CP182" i="2"/>
  <c r="CP183" i="2"/>
  <c r="CP184" i="2"/>
  <c r="CP185" i="2"/>
  <c r="CP186" i="2"/>
  <c r="CP187" i="2"/>
  <c r="CP188" i="2"/>
  <c r="CP189" i="2"/>
  <c r="CP190" i="2"/>
  <c r="CP191" i="2"/>
  <c r="CP192" i="2"/>
  <c r="CP193" i="2"/>
  <c r="CP194" i="2"/>
  <c r="CP195" i="2"/>
  <c r="CP196" i="2"/>
  <c r="CP197" i="2"/>
  <c r="CP198" i="2"/>
  <c r="CP199" i="2"/>
  <c r="CP200" i="2"/>
  <c r="CP201" i="2"/>
  <c r="CP202" i="2"/>
  <c r="CP203" i="2"/>
  <c r="CP204" i="2"/>
  <c r="CP205" i="2"/>
  <c r="CP206" i="2"/>
  <c r="CP207" i="2"/>
  <c r="CP208" i="2"/>
  <c r="CP209" i="2"/>
  <c r="CP210" i="2"/>
  <c r="CP211" i="2"/>
  <c r="CP212" i="2"/>
  <c r="CP213" i="2"/>
  <c r="CP214" i="2"/>
  <c r="CP215" i="2"/>
  <c r="CP216" i="2"/>
  <c r="CP217" i="2"/>
  <c r="CP218" i="2"/>
  <c r="CP219" i="2"/>
  <c r="CP220" i="2"/>
  <c r="CP221" i="2"/>
  <c r="CP222" i="2"/>
  <c r="CP223" i="2"/>
  <c r="CP224" i="2"/>
  <c r="CP225" i="2"/>
  <c r="CP226" i="2"/>
  <c r="CP227" i="2"/>
  <c r="CP228" i="2"/>
  <c r="CP229" i="2"/>
  <c r="CP230" i="2"/>
  <c r="CP231" i="2"/>
  <c r="CP232" i="2"/>
  <c r="CP233" i="2"/>
  <c r="CP234" i="2"/>
  <c r="CP235" i="2"/>
  <c r="CP236" i="2"/>
  <c r="CP237" i="2"/>
  <c r="CP238" i="2"/>
  <c r="CP239" i="2"/>
  <c r="CP240" i="2"/>
  <c r="CP241" i="2"/>
  <c r="CP242" i="2"/>
  <c r="CP243" i="2"/>
  <c r="CP244" i="2"/>
  <c r="CP245" i="2"/>
  <c r="CP246" i="2"/>
  <c r="CP247" i="2"/>
  <c r="CP248" i="2"/>
  <c r="CP249" i="2"/>
  <c r="CP250" i="2"/>
  <c r="CP251" i="2"/>
  <c r="CP252" i="2"/>
  <c r="CP253" i="2"/>
  <c r="CP254" i="2"/>
  <c r="CP255" i="2"/>
  <c r="CP256" i="2"/>
  <c r="CP257" i="2"/>
  <c r="CP258" i="2"/>
  <c r="CP259" i="2"/>
  <c r="CP260" i="2"/>
  <c r="CP261" i="2"/>
  <c r="CP262" i="2"/>
  <c r="CP263" i="2"/>
  <c r="CP264" i="2"/>
  <c r="CP265" i="2"/>
  <c r="CP266" i="2"/>
  <c r="CP267" i="2"/>
  <c r="CP268" i="2"/>
  <c r="CP269" i="2"/>
  <c r="CP270" i="2"/>
  <c r="CP271" i="2"/>
  <c r="CP272" i="2"/>
  <c r="CP273" i="2"/>
  <c r="CP274" i="2"/>
  <c r="CP275" i="2"/>
  <c r="CP276" i="2"/>
  <c r="CP277" i="2"/>
  <c r="CP278" i="2"/>
  <c r="CP279" i="2"/>
  <c r="CP280" i="2"/>
  <c r="CP281" i="2"/>
  <c r="CP282" i="2"/>
  <c r="CP283" i="2"/>
  <c r="CP284" i="2"/>
  <c r="CP285" i="2"/>
  <c r="CP286" i="2"/>
  <c r="CP287" i="2"/>
  <c r="CP288" i="2"/>
  <c r="CP289" i="2"/>
  <c r="CP290" i="2"/>
  <c r="CP291" i="2"/>
  <c r="CP292" i="2"/>
  <c r="CP293" i="2"/>
  <c r="CP294" i="2"/>
  <c r="CP295" i="2"/>
  <c r="CP296" i="2"/>
  <c r="CP297" i="2"/>
  <c r="CP298" i="2"/>
  <c r="CP299" i="2"/>
  <c r="CP300" i="2"/>
  <c r="CP301" i="2"/>
  <c r="CP302" i="2"/>
  <c r="CP303" i="2"/>
  <c r="CP304" i="2"/>
  <c r="CP305" i="2"/>
  <c r="CP306" i="2"/>
  <c r="CP307" i="2"/>
  <c r="CP308" i="2"/>
  <c r="CP309" i="2"/>
  <c r="CP310" i="2"/>
  <c r="CP311" i="2"/>
  <c r="CP312" i="2"/>
  <c r="CP313" i="2"/>
  <c r="CP314" i="2"/>
  <c r="CP315" i="2"/>
  <c r="CP316" i="2"/>
  <c r="CP317" i="2"/>
  <c r="CP318" i="2"/>
  <c r="CP319" i="2"/>
  <c r="CP320" i="2"/>
  <c r="CP321" i="2"/>
  <c r="CP322" i="2"/>
  <c r="CP323" i="2"/>
  <c r="CP324" i="2"/>
  <c r="CP325" i="2"/>
  <c r="CP326" i="2"/>
  <c r="CP327" i="2"/>
  <c r="CP328" i="2"/>
  <c r="CP329" i="2"/>
  <c r="CP330" i="2"/>
  <c r="CP331" i="2"/>
  <c r="CP332" i="2"/>
  <c r="CP333" i="2"/>
  <c r="CP334" i="2"/>
  <c r="CP335" i="2"/>
  <c r="CP336" i="2"/>
  <c r="CP337" i="2"/>
  <c r="CP338" i="2"/>
  <c r="CP339" i="2"/>
  <c r="CP340" i="2"/>
  <c r="CP341" i="2"/>
  <c r="CP342" i="2"/>
  <c r="CP343" i="2"/>
  <c r="CP344" i="2"/>
  <c r="CP345" i="2"/>
  <c r="CP346" i="2"/>
  <c r="CP347" i="2"/>
  <c r="CP348" i="2"/>
  <c r="CP349" i="2"/>
  <c r="CP350" i="2"/>
  <c r="CP351" i="2"/>
  <c r="CP352" i="2"/>
  <c r="CP353" i="2"/>
  <c r="CP354" i="2"/>
  <c r="CP355" i="2"/>
  <c r="CP356" i="2"/>
  <c r="CP357" i="2"/>
  <c r="CP358" i="2"/>
  <c r="CP359" i="2"/>
  <c r="CP360" i="2"/>
  <c r="CP361" i="2"/>
  <c r="CP362" i="2"/>
  <c r="CP363" i="2"/>
  <c r="CP364" i="2"/>
  <c r="CP365" i="2"/>
  <c r="CP366" i="2"/>
  <c r="CP367" i="2"/>
  <c r="CP368" i="2"/>
  <c r="CP369" i="2"/>
  <c r="CP370" i="2"/>
  <c r="CP371" i="2"/>
  <c r="CP372" i="2"/>
  <c r="CP373" i="2"/>
  <c r="CP374" i="2"/>
  <c r="CP375" i="2"/>
  <c r="CP376" i="2"/>
  <c r="CP377" i="2"/>
  <c r="CP378" i="2"/>
  <c r="CP379" i="2"/>
  <c r="CP380" i="2"/>
  <c r="CP381" i="2"/>
  <c r="CP382" i="2"/>
  <c r="CP383" i="2"/>
  <c r="CP384" i="2"/>
  <c r="CP385" i="2"/>
  <c r="CP386" i="2"/>
  <c r="CP387" i="2"/>
  <c r="CP388" i="2"/>
  <c r="CP389" i="2"/>
  <c r="CP390" i="2"/>
  <c r="CP391" i="2"/>
  <c r="CP392" i="2"/>
  <c r="CP393" i="2"/>
  <c r="CP394" i="2"/>
  <c r="CP395" i="2"/>
  <c r="CP396" i="2"/>
  <c r="CP397" i="2"/>
  <c r="CP398" i="2"/>
  <c r="CP399" i="2"/>
  <c r="CP400" i="2"/>
  <c r="CP401" i="2"/>
  <c r="CP402" i="2"/>
  <c r="CP403" i="2"/>
  <c r="CP404" i="2"/>
  <c r="CP405" i="2"/>
  <c r="CP406" i="2"/>
  <c r="CP407" i="2"/>
  <c r="CP408" i="2"/>
  <c r="CP409" i="2"/>
  <c r="CP410" i="2"/>
  <c r="CP411" i="2"/>
  <c r="CP412" i="2"/>
  <c r="CP413" i="2"/>
  <c r="CP414" i="2"/>
  <c r="CP415" i="2"/>
  <c r="CP416" i="2"/>
  <c r="CP417" i="2"/>
  <c r="CP418" i="2"/>
  <c r="CP419" i="2"/>
  <c r="CP420" i="2"/>
  <c r="CP421" i="2"/>
  <c r="CP422" i="2"/>
  <c r="CP423" i="2"/>
  <c r="CP424" i="2"/>
  <c r="CP425" i="2"/>
  <c r="CP426" i="2"/>
  <c r="CP427" i="2"/>
  <c r="CP428" i="2"/>
  <c r="CP429" i="2"/>
  <c r="CP430" i="2"/>
  <c r="CP431" i="2"/>
  <c r="CP432" i="2"/>
  <c r="CP433" i="2"/>
  <c r="CP434" i="2"/>
  <c r="CP435" i="2"/>
  <c r="CP436" i="2"/>
  <c r="CP437" i="2"/>
  <c r="CP438" i="2"/>
  <c r="CP439" i="2"/>
  <c r="CP440" i="2"/>
  <c r="CP441" i="2"/>
  <c r="CP442" i="2"/>
  <c r="CP443" i="2"/>
  <c r="CP444" i="2"/>
  <c r="CP445" i="2"/>
  <c r="CP446" i="2"/>
  <c r="CP447" i="2"/>
  <c r="CP448" i="2"/>
  <c r="CP449" i="2"/>
  <c r="CP450" i="2"/>
  <c r="CP451" i="2"/>
  <c r="CP452" i="2"/>
  <c r="CP453" i="2"/>
  <c r="CP454" i="2"/>
  <c r="CP455" i="2"/>
  <c r="CP456" i="2"/>
  <c r="CP457" i="2"/>
  <c r="CP458" i="2"/>
  <c r="CP459" i="2"/>
  <c r="CP460" i="2"/>
  <c r="CP461" i="2"/>
  <c r="CP462" i="2"/>
  <c r="CP463" i="2"/>
  <c r="CP464" i="2"/>
  <c r="CP465" i="2"/>
  <c r="CP466" i="2"/>
  <c r="CP467" i="2"/>
  <c r="CP468" i="2"/>
  <c r="CP469" i="2"/>
  <c r="CP470" i="2"/>
  <c r="CP471" i="2"/>
  <c r="CP472" i="2"/>
  <c r="CP473" i="2"/>
  <c r="CP474" i="2"/>
  <c r="CP475" i="2"/>
  <c r="CP476" i="2"/>
  <c r="CP477" i="2"/>
  <c r="CP478" i="2"/>
  <c r="CP479" i="2"/>
  <c r="CP480" i="2"/>
  <c r="CP481" i="2"/>
  <c r="CP482" i="2"/>
  <c r="CP483" i="2"/>
  <c r="CP484" i="2"/>
  <c r="CP485" i="2"/>
  <c r="CP486" i="2"/>
  <c r="CP487" i="2"/>
  <c r="CP488" i="2"/>
  <c r="CP489" i="2"/>
  <c r="CP490" i="2"/>
  <c r="CP491" i="2"/>
  <c r="CP492" i="2"/>
  <c r="CP493" i="2"/>
  <c r="CP494" i="2"/>
  <c r="CP495" i="2"/>
  <c r="CP496" i="2"/>
  <c r="CP497" i="2"/>
  <c r="CP498" i="2"/>
  <c r="CP499" i="2"/>
  <c r="CP500" i="2"/>
  <c r="CP501" i="2"/>
  <c r="CP502" i="2"/>
  <c r="CP503" i="2"/>
  <c r="CP504" i="2"/>
  <c r="CP505" i="2"/>
  <c r="CP506" i="2"/>
  <c r="CP507" i="2"/>
  <c r="CP508" i="2"/>
  <c r="CP509" i="2"/>
  <c r="CP510" i="2"/>
  <c r="CP511" i="2"/>
  <c r="CP512" i="2"/>
  <c r="CP513" i="2"/>
  <c r="CP514" i="2"/>
  <c r="CP515" i="2"/>
  <c r="CP516" i="2"/>
  <c r="CP517" i="2"/>
  <c r="CP518" i="2"/>
  <c r="CP519" i="2"/>
  <c r="CP520" i="2"/>
  <c r="CP521" i="2"/>
  <c r="CP522" i="2"/>
  <c r="CP523" i="2"/>
  <c r="CP524" i="2"/>
  <c r="CP525" i="2"/>
  <c r="CP526" i="2"/>
  <c r="CP527" i="2"/>
  <c r="CP528" i="2"/>
  <c r="CP529" i="2"/>
  <c r="CP530" i="2"/>
  <c r="CP531" i="2"/>
  <c r="CP532" i="2"/>
  <c r="CP533" i="2"/>
  <c r="CP534" i="2"/>
  <c r="CP535" i="2"/>
  <c r="CP536" i="2"/>
  <c r="CP537" i="2"/>
  <c r="CP538" i="2"/>
  <c r="CP539" i="2"/>
  <c r="CP540" i="2"/>
  <c r="CP541" i="2"/>
  <c r="CP542" i="2"/>
  <c r="CP543" i="2"/>
  <c r="CP544" i="2"/>
  <c r="CP545" i="2"/>
  <c r="CP546" i="2"/>
  <c r="CP547" i="2"/>
  <c r="CP548" i="2"/>
  <c r="CP549" i="2"/>
  <c r="CP550" i="2"/>
  <c r="CP551" i="2"/>
  <c r="CP552" i="2"/>
  <c r="CP553" i="2"/>
  <c r="CP554" i="2"/>
  <c r="CP555" i="2"/>
  <c r="CP556" i="2"/>
  <c r="CP557" i="2"/>
  <c r="CP558" i="2"/>
  <c r="CP559" i="2"/>
  <c r="CP560" i="2"/>
  <c r="CP561" i="2"/>
  <c r="CP562" i="2"/>
  <c r="CP563" i="2"/>
  <c r="CP564" i="2"/>
  <c r="CP565" i="2"/>
  <c r="CP566" i="2"/>
  <c r="CP567" i="2"/>
  <c r="CP568" i="2"/>
  <c r="CP569" i="2"/>
  <c r="CP570" i="2"/>
  <c r="CP571" i="2"/>
  <c r="CP572" i="2"/>
  <c r="CP573" i="2"/>
  <c r="CP574" i="2"/>
  <c r="CP575" i="2"/>
  <c r="CP576" i="2"/>
  <c r="CP577" i="2"/>
  <c r="CP578" i="2"/>
  <c r="CP579" i="2"/>
  <c r="CP580" i="2"/>
  <c r="CP581" i="2"/>
  <c r="CP582" i="2"/>
  <c r="CP583" i="2"/>
  <c r="CP584" i="2"/>
  <c r="CP585" i="2"/>
  <c r="CP586" i="2"/>
  <c r="CP587" i="2"/>
  <c r="CP588" i="2"/>
  <c r="CP589" i="2"/>
  <c r="CP590" i="2"/>
  <c r="CP591" i="2"/>
  <c r="CP592" i="2"/>
  <c r="CP593" i="2"/>
  <c r="CP594" i="2"/>
  <c r="CP595" i="2"/>
  <c r="CP596" i="2"/>
  <c r="CP597" i="2"/>
  <c r="CP598" i="2"/>
  <c r="CP599" i="2"/>
  <c r="CP600" i="2"/>
  <c r="CP601" i="2"/>
  <c r="CP602" i="2"/>
  <c r="CP603" i="2"/>
  <c r="CP604" i="2"/>
  <c r="CP605" i="2"/>
  <c r="CP606" i="2"/>
  <c r="CP607" i="2"/>
  <c r="CP608" i="2"/>
  <c r="CP609" i="2"/>
  <c r="CP610" i="2"/>
  <c r="CP611" i="2"/>
  <c r="CP612" i="2"/>
  <c r="CP613" i="2"/>
  <c r="CP614" i="2"/>
  <c r="CP615" i="2"/>
  <c r="CP616" i="2"/>
  <c r="CP617" i="2"/>
  <c r="CQ2" i="2"/>
  <c r="CQ3" i="2"/>
  <c r="CQ4" i="2"/>
  <c r="CQ5" i="2"/>
  <c r="CQ6" i="2"/>
  <c r="CQ7" i="2"/>
  <c r="CQ8" i="2"/>
  <c r="CQ9" i="2"/>
  <c r="CQ10" i="2"/>
  <c r="CQ11" i="2"/>
  <c r="CQ12" i="2"/>
  <c r="CQ13" i="2"/>
  <c r="CQ14" i="2"/>
  <c r="CQ15" i="2"/>
  <c r="CQ16" i="2"/>
  <c r="CQ17" i="2"/>
  <c r="CQ18" i="2"/>
  <c r="CQ19" i="2"/>
  <c r="CQ20" i="2"/>
  <c r="CQ21" i="2"/>
  <c r="CQ22" i="2"/>
  <c r="CQ23" i="2"/>
  <c r="CQ24" i="2"/>
  <c r="CQ25" i="2"/>
  <c r="CQ26" i="2"/>
  <c r="CQ27" i="2"/>
  <c r="CQ28" i="2"/>
  <c r="CQ29" i="2"/>
  <c r="CQ30" i="2"/>
  <c r="CQ31" i="2"/>
  <c r="CQ32" i="2"/>
  <c r="CQ33" i="2"/>
  <c r="CQ34" i="2"/>
  <c r="CQ35" i="2"/>
  <c r="CQ36" i="2"/>
  <c r="CQ37" i="2"/>
  <c r="CQ38" i="2"/>
  <c r="CQ39" i="2"/>
  <c r="CQ40" i="2"/>
  <c r="CQ41" i="2"/>
  <c r="CQ42" i="2"/>
  <c r="CQ43" i="2"/>
  <c r="CQ44" i="2"/>
  <c r="CQ45" i="2"/>
  <c r="CQ46" i="2"/>
  <c r="CQ47" i="2"/>
  <c r="CQ48" i="2"/>
  <c r="CQ49" i="2"/>
  <c r="CQ50" i="2"/>
  <c r="CQ51" i="2"/>
  <c r="CQ52" i="2"/>
  <c r="CQ53" i="2"/>
  <c r="CQ54" i="2"/>
  <c r="CQ55" i="2"/>
  <c r="CQ56" i="2"/>
  <c r="CQ57" i="2"/>
  <c r="CQ58" i="2"/>
  <c r="CQ59" i="2"/>
  <c r="CQ60" i="2"/>
  <c r="CQ61" i="2"/>
  <c r="CQ62" i="2"/>
  <c r="CQ63" i="2"/>
  <c r="CQ64" i="2"/>
  <c r="CQ65" i="2"/>
  <c r="CQ66" i="2"/>
  <c r="CQ67" i="2"/>
  <c r="CQ68" i="2"/>
  <c r="CQ69" i="2"/>
  <c r="CQ70" i="2"/>
  <c r="CQ71" i="2"/>
  <c r="CQ72" i="2"/>
  <c r="CQ73" i="2"/>
  <c r="CQ74" i="2"/>
  <c r="CQ75" i="2"/>
  <c r="CQ76" i="2"/>
  <c r="CQ77" i="2"/>
  <c r="CQ78" i="2"/>
  <c r="CQ79" i="2"/>
  <c r="CQ80" i="2"/>
  <c r="CQ81" i="2"/>
  <c r="CQ82" i="2"/>
  <c r="CQ83" i="2"/>
  <c r="CQ84" i="2"/>
  <c r="CQ85" i="2"/>
  <c r="CQ86" i="2"/>
  <c r="CQ87" i="2"/>
  <c r="CQ88" i="2"/>
  <c r="CQ89" i="2"/>
  <c r="CQ90" i="2"/>
  <c r="CQ91" i="2"/>
  <c r="CQ92" i="2"/>
  <c r="CQ93" i="2"/>
  <c r="CQ94" i="2"/>
  <c r="CQ95" i="2"/>
  <c r="CQ96" i="2"/>
  <c r="CQ97" i="2"/>
  <c r="CQ98" i="2"/>
  <c r="CQ99" i="2"/>
  <c r="CQ100" i="2"/>
  <c r="CQ101" i="2"/>
  <c r="CQ102" i="2"/>
  <c r="CQ103" i="2"/>
  <c r="CQ104" i="2"/>
  <c r="CQ105" i="2"/>
  <c r="CQ106" i="2"/>
  <c r="CQ107" i="2"/>
  <c r="CQ108" i="2"/>
  <c r="CQ109" i="2"/>
  <c r="CQ110" i="2"/>
  <c r="CQ111" i="2"/>
  <c r="CQ112" i="2"/>
  <c r="CQ113" i="2"/>
  <c r="CQ114" i="2"/>
  <c r="CQ115" i="2"/>
  <c r="CQ116" i="2"/>
  <c r="CQ117" i="2"/>
  <c r="CQ118" i="2"/>
  <c r="CQ119" i="2"/>
  <c r="CQ120" i="2"/>
  <c r="CQ121" i="2"/>
  <c r="CQ122" i="2"/>
  <c r="CQ123" i="2"/>
  <c r="CQ124" i="2"/>
  <c r="CQ125" i="2"/>
  <c r="CQ126" i="2"/>
  <c r="CQ127" i="2"/>
  <c r="CQ128" i="2"/>
  <c r="CQ129" i="2"/>
  <c r="CQ130" i="2"/>
  <c r="CQ131" i="2"/>
  <c r="CQ132" i="2"/>
  <c r="CQ133" i="2"/>
  <c r="CQ134" i="2"/>
  <c r="CQ135" i="2"/>
  <c r="CQ136" i="2"/>
  <c r="CQ137" i="2"/>
  <c r="CQ138" i="2"/>
  <c r="CQ139" i="2"/>
  <c r="CQ140" i="2"/>
  <c r="CQ141" i="2"/>
  <c r="CQ142" i="2"/>
  <c r="CQ143" i="2"/>
  <c r="CQ144" i="2"/>
  <c r="CQ145" i="2"/>
  <c r="CQ146" i="2"/>
  <c r="CQ147" i="2"/>
  <c r="CQ148" i="2"/>
  <c r="CQ149" i="2"/>
  <c r="CQ150" i="2"/>
  <c r="CQ151" i="2"/>
  <c r="CQ152" i="2"/>
  <c r="CQ153" i="2"/>
  <c r="CQ154" i="2"/>
  <c r="CQ155" i="2"/>
  <c r="CQ156" i="2"/>
  <c r="CQ157" i="2"/>
  <c r="CQ158" i="2"/>
  <c r="CQ159" i="2"/>
  <c r="CQ160" i="2"/>
  <c r="CQ161" i="2"/>
  <c r="CQ162" i="2"/>
  <c r="CQ163" i="2"/>
  <c r="CQ164" i="2"/>
  <c r="CQ165" i="2"/>
  <c r="CQ166" i="2"/>
  <c r="CQ167" i="2"/>
  <c r="CQ168" i="2"/>
  <c r="CQ169" i="2"/>
  <c r="CQ170" i="2"/>
  <c r="CQ171" i="2"/>
  <c r="CQ172" i="2"/>
  <c r="CQ173" i="2"/>
  <c r="CQ174" i="2"/>
  <c r="CQ175" i="2"/>
  <c r="CQ176" i="2"/>
  <c r="CQ177" i="2"/>
  <c r="CQ178" i="2"/>
  <c r="CQ179" i="2"/>
  <c r="CQ180" i="2"/>
  <c r="CQ181" i="2"/>
  <c r="CQ182" i="2"/>
  <c r="CQ183" i="2"/>
  <c r="CQ184" i="2"/>
  <c r="CQ185" i="2"/>
  <c r="CQ186" i="2"/>
  <c r="CQ187" i="2"/>
  <c r="CQ188" i="2"/>
  <c r="CQ189" i="2"/>
  <c r="CQ190" i="2"/>
  <c r="CQ191" i="2"/>
  <c r="CQ192" i="2"/>
  <c r="CQ193" i="2"/>
  <c r="CQ194" i="2"/>
  <c r="CQ195" i="2"/>
  <c r="CQ196" i="2"/>
  <c r="CQ197" i="2"/>
  <c r="CQ198" i="2"/>
  <c r="CQ199" i="2"/>
  <c r="CQ200" i="2"/>
  <c r="CQ201" i="2"/>
  <c r="CQ202" i="2"/>
  <c r="CQ203" i="2"/>
  <c r="CQ204" i="2"/>
  <c r="CQ205" i="2"/>
  <c r="CQ206" i="2"/>
  <c r="CQ207" i="2"/>
  <c r="CQ208" i="2"/>
  <c r="CQ209" i="2"/>
  <c r="CQ210" i="2"/>
  <c r="CQ211" i="2"/>
  <c r="CQ212" i="2"/>
  <c r="CQ213" i="2"/>
  <c r="CQ214" i="2"/>
  <c r="CQ215" i="2"/>
  <c r="CQ216" i="2"/>
  <c r="CQ217" i="2"/>
  <c r="CQ218" i="2"/>
  <c r="CQ219" i="2"/>
  <c r="CQ220" i="2"/>
  <c r="CQ221" i="2"/>
  <c r="CQ222" i="2"/>
  <c r="CQ223" i="2"/>
  <c r="CQ224" i="2"/>
  <c r="CQ225" i="2"/>
  <c r="CQ226" i="2"/>
  <c r="CQ227" i="2"/>
  <c r="CQ228" i="2"/>
  <c r="CQ229" i="2"/>
  <c r="CQ230" i="2"/>
  <c r="CQ231" i="2"/>
  <c r="CQ232" i="2"/>
  <c r="CQ233" i="2"/>
  <c r="CQ234" i="2"/>
  <c r="CQ235" i="2"/>
  <c r="CQ236" i="2"/>
  <c r="CQ237" i="2"/>
  <c r="CQ238" i="2"/>
  <c r="CQ239" i="2"/>
  <c r="CQ240" i="2"/>
  <c r="CQ241" i="2"/>
  <c r="CQ242" i="2"/>
  <c r="CQ243" i="2"/>
  <c r="CQ244" i="2"/>
  <c r="CQ245" i="2"/>
  <c r="CQ246" i="2"/>
  <c r="CQ247" i="2"/>
  <c r="CQ248" i="2"/>
  <c r="CQ249" i="2"/>
  <c r="CQ250" i="2"/>
  <c r="CQ251" i="2"/>
  <c r="CQ252" i="2"/>
  <c r="CQ253" i="2"/>
  <c r="CQ254" i="2"/>
  <c r="CQ255" i="2"/>
  <c r="CQ256" i="2"/>
  <c r="CQ257" i="2"/>
  <c r="CQ258" i="2"/>
  <c r="CQ259" i="2"/>
  <c r="CQ260" i="2"/>
  <c r="CQ261" i="2"/>
  <c r="CQ262" i="2"/>
  <c r="CQ263" i="2"/>
  <c r="CQ264" i="2"/>
  <c r="CQ265" i="2"/>
  <c r="CQ266" i="2"/>
  <c r="CQ267" i="2"/>
  <c r="CQ268" i="2"/>
  <c r="CQ269" i="2"/>
  <c r="CQ270" i="2"/>
  <c r="CQ271" i="2"/>
  <c r="CQ272" i="2"/>
  <c r="CQ273" i="2"/>
  <c r="CQ274" i="2"/>
  <c r="CQ275" i="2"/>
  <c r="CQ276" i="2"/>
  <c r="CQ277" i="2"/>
  <c r="CQ278" i="2"/>
  <c r="CQ279" i="2"/>
  <c r="CQ280" i="2"/>
  <c r="CQ281" i="2"/>
  <c r="CQ282" i="2"/>
  <c r="CQ283" i="2"/>
  <c r="CQ284" i="2"/>
  <c r="CQ285" i="2"/>
  <c r="CQ286" i="2"/>
  <c r="CQ287" i="2"/>
  <c r="CQ288" i="2"/>
  <c r="CQ289" i="2"/>
  <c r="CQ290" i="2"/>
  <c r="CQ291" i="2"/>
  <c r="CQ292" i="2"/>
  <c r="CQ293" i="2"/>
  <c r="CQ294" i="2"/>
  <c r="CQ295" i="2"/>
  <c r="CQ296" i="2"/>
  <c r="CQ297" i="2"/>
  <c r="CQ298" i="2"/>
  <c r="CQ299" i="2"/>
  <c r="CQ300" i="2"/>
  <c r="CQ301" i="2"/>
  <c r="CQ302" i="2"/>
  <c r="CQ303" i="2"/>
  <c r="CQ304" i="2"/>
  <c r="CQ305" i="2"/>
  <c r="CQ306" i="2"/>
  <c r="CQ307" i="2"/>
  <c r="CQ308" i="2"/>
  <c r="CQ309" i="2"/>
  <c r="CQ310" i="2"/>
  <c r="CQ311" i="2"/>
  <c r="CQ312" i="2"/>
  <c r="CQ313" i="2"/>
  <c r="CQ314" i="2"/>
  <c r="CQ315" i="2"/>
  <c r="CQ316" i="2"/>
  <c r="CQ317" i="2"/>
  <c r="CQ318" i="2"/>
  <c r="CQ319" i="2"/>
  <c r="CQ320" i="2"/>
  <c r="CQ321" i="2"/>
  <c r="CQ322" i="2"/>
  <c r="CQ323" i="2"/>
  <c r="CQ324" i="2"/>
  <c r="CQ325" i="2"/>
  <c r="CQ326" i="2"/>
  <c r="CQ327" i="2"/>
  <c r="CQ328" i="2"/>
  <c r="CQ329" i="2"/>
  <c r="CQ330" i="2"/>
  <c r="CQ331" i="2"/>
  <c r="CQ332" i="2"/>
  <c r="CQ333" i="2"/>
  <c r="CQ334" i="2"/>
  <c r="CQ335" i="2"/>
  <c r="CQ336" i="2"/>
  <c r="CQ337" i="2"/>
  <c r="CQ338" i="2"/>
  <c r="CQ339" i="2"/>
  <c r="CQ340" i="2"/>
  <c r="CQ341" i="2"/>
  <c r="CQ342" i="2"/>
  <c r="CQ343" i="2"/>
  <c r="CQ344" i="2"/>
  <c r="CQ345" i="2"/>
  <c r="CQ346" i="2"/>
  <c r="CQ347" i="2"/>
  <c r="CQ348" i="2"/>
  <c r="CQ349" i="2"/>
  <c r="CQ350" i="2"/>
  <c r="CQ351" i="2"/>
  <c r="CQ352" i="2"/>
  <c r="CQ353" i="2"/>
  <c r="CQ354" i="2"/>
  <c r="CQ355" i="2"/>
  <c r="CQ356" i="2"/>
  <c r="CQ357" i="2"/>
  <c r="CQ358" i="2"/>
  <c r="CQ359" i="2"/>
  <c r="CQ360" i="2"/>
  <c r="CQ361" i="2"/>
  <c r="CQ362" i="2"/>
  <c r="CQ363" i="2"/>
  <c r="CQ364" i="2"/>
  <c r="CQ365" i="2"/>
  <c r="CQ366" i="2"/>
  <c r="CQ367" i="2"/>
  <c r="CQ368" i="2"/>
  <c r="CQ369" i="2"/>
  <c r="CQ370" i="2"/>
  <c r="CQ371" i="2"/>
  <c r="CQ372" i="2"/>
  <c r="CQ373" i="2"/>
  <c r="CQ374" i="2"/>
  <c r="CQ375" i="2"/>
  <c r="CQ376" i="2"/>
  <c r="CQ377" i="2"/>
  <c r="CQ378" i="2"/>
  <c r="CQ379" i="2"/>
  <c r="CQ380" i="2"/>
  <c r="CQ381" i="2"/>
  <c r="CQ382" i="2"/>
  <c r="CQ383" i="2"/>
  <c r="CQ384" i="2"/>
  <c r="CQ385" i="2"/>
  <c r="CQ386" i="2"/>
  <c r="CQ387" i="2"/>
  <c r="CQ388" i="2"/>
  <c r="CQ389" i="2"/>
  <c r="CQ390" i="2"/>
  <c r="CQ391" i="2"/>
  <c r="CQ392" i="2"/>
  <c r="CQ393" i="2"/>
  <c r="CQ394" i="2"/>
  <c r="CQ395" i="2"/>
  <c r="CQ396" i="2"/>
  <c r="CQ397" i="2"/>
  <c r="CQ398" i="2"/>
  <c r="CQ399" i="2"/>
  <c r="CQ400" i="2"/>
  <c r="CQ401" i="2"/>
  <c r="CQ402" i="2"/>
  <c r="CQ403" i="2"/>
  <c r="CQ404" i="2"/>
  <c r="CQ405" i="2"/>
  <c r="CQ406" i="2"/>
  <c r="CQ407" i="2"/>
  <c r="CQ408" i="2"/>
  <c r="CQ409" i="2"/>
  <c r="CQ410" i="2"/>
  <c r="CQ411" i="2"/>
  <c r="CQ412" i="2"/>
  <c r="CQ413" i="2"/>
  <c r="CQ414" i="2"/>
  <c r="CQ415" i="2"/>
  <c r="CQ416" i="2"/>
  <c r="CQ417" i="2"/>
  <c r="CQ418" i="2"/>
  <c r="CQ419" i="2"/>
  <c r="CQ420" i="2"/>
  <c r="CQ421" i="2"/>
  <c r="CQ422" i="2"/>
  <c r="CQ423" i="2"/>
  <c r="CQ424" i="2"/>
  <c r="CQ425" i="2"/>
  <c r="CQ426" i="2"/>
  <c r="CQ427" i="2"/>
  <c r="CQ428" i="2"/>
  <c r="CQ429" i="2"/>
  <c r="CQ430" i="2"/>
  <c r="CQ431" i="2"/>
  <c r="CQ432" i="2"/>
  <c r="CQ433" i="2"/>
  <c r="CQ434" i="2"/>
  <c r="CQ435" i="2"/>
  <c r="CQ436" i="2"/>
  <c r="CQ437" i="2"/>
  <c r="CQ438" i="2"/>
  <c r="CQ439" i="2"/>
  <c r="CQ440" i="2"/>
  <c r="CQ441" i="2"/>
  <c r="CQ442" i="2"/>
  <c r="CQ443" i="2"/>
  <c r="CQ444" i="2"/>
  <c r="CQ445" i="2"/>
  <c r="CQ446" i="2"/>
  <c r="CQ447" i="2"/>
  <c r="CQ448" i="2"/>
  <c r="CQ449" i="2"/>
  <c r="CQ450" i="2"/>
  <c r="CQ451" i="2"/>
  <c r="CQ452" i="2"/>
  <c r="CQ453" i="2"/>
  <c r="CQ454" i="2"/>
  <c r="CQ455" i="2"/>
  <c r="CQ456" i="2"/>
  <c r="CQ457" i="2"/>
  <c r="CQ458" i="2"/>
  <c r="CQ459" i="2"/>
  <c r="CQ460" i="2"/>
  <c r="CQ461" i="2"/>
  <c r="CQ462" i="2"/>
  <c r="CQ463" i="2"/>
  <c r="CQ464" i="2"/>
  <c r="CQ465" i="2"/>
  <c r="CQ466" i="2"/>
  <c r="CQ467" i="2"/>
  <c r="CQ468" i="2"/>
  <c r="CQ469" i="2"/>
  <c r="CQ470" i="2"/>
  <c r="CQ471" i="2"/>
  <c r="CQ472" i="2"/>
  <c r="CQ473" i="2"/>
  <c r="CQ474" i="2"/>
  <c r="CQ475" i="2"/>
  <c r="CQ476" i="2"/>
  <c r="CQ477" i="2"/>
  <c r="CQ478" i="2"/>
  <c r="CQ479" i="2"/>
  <c r="CQ480" i="2"/>
  <c r="CQ481" i="2"/>
  <c r="CQ482" i="2"/>
  <c r="CQ483" i="2"/>
  <c r="CQ484" i="2"/>
  <c r="CQ485" i="2"/>
  <c r="CQ486" i="2"/>
  <c r="CQ487" i="2"/>
  <c r="CQ488" i="2"/>
  <c r="CQ489" i="2"/>
  <c r="CQ490" i="2"/>
  <c r="CQ491" i="2"/>
  <c r="CQ492" i="2"/>
  <c r="CQ493" i="2"/>
  <c r="CQ494" i="2"/>
  <c r="CQ495" i="2"/>
  <c r="CQ496" i="2"/>
  <c r="CQ497" i="2"/>
  <c r="CQ498" i="2"/>
  <c r="CQ499" i="2"/>
  <c r="CQ500" i="2"/>
  <c r="CQ501" i="2"/>
  <c r="CQ502" i="2"/>
  <c r="CQ503" i="2"/>
  <c r="CQ504" i="2"/>
  <c r="CQ505" i="2"/>
  <c r="CQ506" i="2"/>
  <c r="CQ507" i="2"/>
  <c r="CQ508" i="2"/>
  <c r="CQ509" i="2"/>
  <c r="CQ510" i="2"/>
  <c r="CQ511" i="2"/>
  <c r="CQ512" i="2"/>
  <c r="CQ513" i="2"/>
  <c r="CQ514" i="2"/>
  <c r="CQ515" i="2"/>
  <c r="CQ516" i="2"/>
  <c r="CQ517" i="2"/>
  <c r="CQ518" i="2"/>
  <c r="CQ519" i="2"/>
  <c r="CQ520" i="2"/>
  <c r="CQ521" i="2"/>
  <c r="CQ522" i="2"/>
  <c r="CQ523" i="2"/>
  <c r="CQ524" i="2"/>
  <c r="CQ525" i="2"/>
  <c r="CQ526" i="2"/>
  <c r="CQ527" i="2"/>
  <c r="CQ528" i="2"/>
  <c r="CQ529" i="2"/>
  <c r="CQ530" i="2"/>
  <c r="CQ531" i="2"/>
  <c r="CQ532" i="2"/>
  <c r="CQ533" i="2"/>
  <c r="CQ534" i="2"/>
  <c r="CQ535" i="2"/>
  <c r="CQ536" i="2"/>
  <c r="CQ537" i="2"/>
  <c r="CQ538" i="2"/>
  <c r="CQ539" i="2"/>
  <c r="CQ540" i="2"/>
  <c r="CQ541" i="2"/>
  <c r="CQ542" i="2"/>
  <c r="CQ543" i="2"/>
  <c r="CQ544" i="2"/>
  <c r="CQ545" i="2"/>
  <c r="CQ546" i="2"/>
  <c r="CQ547" i="2"/>
  <c r="CQ548" i="2"/>
  <c r="CQ549" i="2"/>
  <c r="CQ550" i="2"/>
  <c r="CQ551" i="2"/>
  <c r="CQ552" i="2"/>
  <c r="CQ553" i="2"/>
  <c r="CQ554" i="2"/>
  <c r="CQ555" i="2"/>
  <c r="CQ556" i="2"/>
  <c r="CQ557" i="2"/>
  <c r="CQ558" i="2"/>
  <c r="CQ559" i="2"/>
  <c r="CQ560" i="2"/>
  <c r="CQ561" i="2"/>
  <c r="CQ562" i="2"/>
  <c r="CQ563" i="2"/>
  <c r="CQ564" i="2"/>
  <c r="CQ565" i="2"/>
  <c r="CQ566" i="2"/>
  <c r="CQ567" i="2"/>
  <c r="CQ568" i="2"/>
  <c r="CQ569" i="2"/>
  <c r="CQ570" i="2"/>
  <c r="CQ571" i="2"/>
  <c r="CQ572" i="2"/>
  <c r="CQ573" i="2"/>
  <c r="CQ574" i="2"/>
  <c r="CQ575" i="2"/>
  <c r="CQ576" i="2"/>
  <c r="CQ577" i="2"/>
  <c r="CQ578" i="2"/>
  <c r="CQ579" i="2"/>
  <c r="CQ580" i="2"/>
  <c r="CQ581" i="2"/>
  <c r="CQ582" i="2"/>
  <c r="CQ583" i="2"/>
  <c r="CQ584" i="2"/>
  <c r="CQ585" i="2"/>
  <c r="CQ586" i="2"/>
  <c r="CQ587" i="2"/>
  <c r="CQ588" i="2"/>
  <c r="CQ589" i="2"/>
  <c r="CQ590" i="2"/>
  <c r="CQ591" i="2"/>
  <c r="CQ592" i="2"/>
  <c r="CQ593" i="2"/>
  <c r="CQ594" i="2"/>
  <c r="CQ595" i="2"/>
  <c r="CQ596" i="2"/>
  <c r="CQ597" i="2"/>
  <c r="CQ598" i="2"/>
  <c r="CQ599" i="2"/>
  <c r="CQ600" i="2"/>
  <c r="CQ601" i="2"/>
  <c r="CQ602" i="2"/>
  <c r="CQ603" i="2"/>
  <c r="CQ604" i="2"/>
  <c r="CQ605" i="2"/>
  <c r="CQ606" i="2"/>
  <c r="CQ607" i="2"/>
  <c r="CQ608" i="2"/>
  <c r="CQ609" i="2"/>
  <c r="CQ610" i="2"/>
  <c r="CQ611" i="2"/>
  <c r="CQ612" i="2"/>
  <c r="CQ613" i="2"/>
  <c r="CQ614" i="2"/>
  <c r="CQ615" i="2"/>
  <c r="CQ616" i="2"/>
  <c r="CQ617" i="2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4" i="8"/>
  <c r="A903" i="8"/>
  <c r="A902" i="8"/>
  <c r="A901" i="8"/>
  <c r="A900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A834" i="8"/>
  <c r="A833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1000" i="7"/>
  <c r="A999" i="7"/>
  <c r="A998" i="7"/>
  <c r="A997" i="7"/>
  <c r="A996" i="7"/>
  <c r="A995" i="7"/>
  <c r="A994" i="7"/>
  <c r="A993" i="7"/>
  <c r="A992" i="7"/>
  <c r="A991" i="7"/>
  <c r="A990" i="7"/>
  <c r="A989" i="7"/>
  <c r="A988" i="7"/>
  <c r="A987" i="7"/>
  <c r="A986" i="7"/>
  <c r="A985" i="7"/>
  <c r="A984" i="7"/>
  <c r="A983" i="7"/>
  <c r="A982" i="7"/>
  <c r="A981" i="7"/>
  <c r="A980" i="7"/>
  <c r="A979" i="7"/>
  <c r="A978" i="7"/>
  <c r="A977" i="7"/>
  <c r="A976" i="7"/>
  <c r="A975" i="7"/>
  <c r="A974" i="7"/>
  <c r="A973" i="7"/>
  <c r="A972" i="7"/>
  <c r="A971" i="7"/>
  <c r="A970" i="7"/>
  <c r="A969" i="7"/>
  <c r="A968" i="7"/>
  <c r="A967" i="7"/>
  <c r="A966" i="7"/>
  <c r="A965" i="7"/>
  <c r="A964" i="7"/>
  <c r="A963" i="7"/>
  <c r="A962" i="7"/>
  <c r="A961" i="7"/>
  <c r="A960" i="7"/>
  <c r="A959" i="7"/>
  <c r="A958" i="7"/>
  <c r="A957" i="7"/>
  <c r="A956" i="7"/>
  <c r="A955" i="7"/>
  <c r="A954" i="7"/>
  <c r="A953" i="7"/>
  <c r="A952" i="7"/>
  <c r="A951" i="7"/>
  <c r="A950" i="7"/>
  <c r="A949" i="7"/>
  <c r="A948" i="7"/>
  <c r="A947" i="7"/>
  <c r="A946" i="7"/>
  <c r="A945" i="7"/>
  <c r="A944" i="7"/>
  <c r="A943" i="7"/>
  <c r="A942" i="7"/>
  <c r="A941" i="7"/>
  <c r="A940" i="7"/>
  <c r="A939" i="7"/>
  <c r="A938" i="7"/>
  <c r="A937" i="7"/>
  <c r="A936" i="7"/>
  <c r="A935" i="7"/>
  <c r="A934" i="7"/>
  <c r="A933" i="7"/>
  <c r="A932" i="7"/>
  <c r="A931" i="7"/>
  <c r="A930" i="7"/>
  <c r="A929" i="7"/>
  <c r="A928" i="7"/>
  <c r="A927" i="7"/>
  <c r="A926" i="7"/>
  <c r="A925" i="7"/>
  <c r="A924" i="7"/>
  <c r="A923" i="7"/>
  <c r="A922" i="7"/>
  <c r="A921" i="7"/>
  <c r="A920" i="7"/>
  <c r="A919" i="7"/>
  <c r="A918" i="7"/>
  <c r="A917" i="7"/>
  <c r="A916" i="7"/>
  <c r="A915" i="7"/>
  <c r="A914" i="7"/>
  <c r="A913" i="7"/>
  <c r="A912" i="7"/>
  <c r="A911" i="7"/>
  <c r="A910" i="7"/>
  <c r="A909" i="7"/>
  <c r="A908" i="7"/>
  <c r="A907" i="7"/>
  <c r="A906" i="7"/>
  <c r="A905" i="7"/>
  <c r="A904" i="7"/>
  <c r="A903" i="7"/>
  <c r="A902" i="7"/>
  <c r="A901" i="7"/>
  <c r="A900" i="7"/>
  <c r="A899" i="7"/>
  <c r="A898" i="7"/>
  <c r="A897" i="7"/>
  <c r="A896" i="7"/>
  <c r="A895" i="7"/>
  <c r="A894" i="7"/>
  <c r="A893" i="7"/>
  <c r="A892" i="7"/>
  <c r="A891" i="7"/>
  <c r="A890" i="7"/>
  <c r="A889" i="7"/>
  <c r="A888" i="7"/>
  <c r="A887" i="7"/>
  <c r="A886" i="7"/>
  <c r="A885" i="7"/>
  <c r="A884" i="7"/>
  <c r="A883" i="7"/>
  <c r="A882" i="7"/>
  <c r="A881" i="7"/>
  <c r="A880" i="7"/>
  <c r="A879" i="7"/>
  <c r="A878" i="7"/>
  <c r="A877" i="7"/>
  <c r="A876" i="7"/>
  <c r="A875" i="7"/>
  <c r="A874" i="7"/>
  <c r="A873" i="7"/>
  <c r="A872" i="7"/>
  <c r="A871" i="7"/>
  <c r="A870" i="7"/>
  <c r="A869" i="7"/>
  <c r="A868" i="7"/>
  <c r="A867" i="7"/>
  <c r="A866" i="7"/>
  <c r="A865" i="7"/>
  <c r="A864" i="7"/>
  <c r="A863" i="7"/>
  <c r="A862" i="7"/>
  <c r="A861" i="7"/>
  <c r="A860" i="7"/>
  <c r="A859" i="7"/>
  <c r="A858" i="7"/>
  <c r="A857" i="7"/>
  <c r="A856" i="7"/>
  <c r="A855" i="7"/>
  <c r="A854" i="7"/>
  <c r="A853" i="7"/>
  <c r="A852" i="7"/>
  <c r="A851" i="7"/>
  <c r="A850" i="7"/>
  <c r="A849" i="7"/>
  <c r="A848" i="7"/>
  <c r="A847" i="7"/>
  <c r="A846" i="7"/>
  <c r="A845" i="7"/>
  <c r="A844" i="7"/>
  <c r="A843" i="7"/>
  <c r="A842" i="7"/>
  <c r="A841" i="7"/>
  <c r="A840" i="7"/>
  <c r="A839" i="7"/>
  <c r="A838" i="7"/>
  <c r="A837" i="7"/>
  <c r="A836" i="7"/>
  <c r="A835" i="7"/>
  <c r="A834" i="7"/>
  <c r="A833" i="7"/>
  <c r="A832" i="7"/>
  <c r="A831" i="7"/>
  <c r="A830" i="7"/>
  <c r="A829" i="7"/>
  <c r="A828" i="7"/>
  <c r="A827" i="7"/>
  <c r="A826" i="7"/>
  <c r="A825" i="7"/>
  <c r="A824" i="7"/>
  <c r="A823" i="7"/>
  <c r="A822" i="7"/>
  <c r="A821" i="7"/>
  <c r="A820" i="7"/>
  <c r="A819" i="7"/>
  <c r="A818" i="7"/>
  <c r="A817" i="7"/>
  <c r="A816" i="7"/>
  <c r="A815" i="7"/>
  <c r="A814" i="7"/>
  <c r="A813" i="7"/>
  <c r="A812" i="7"/>
  <c r="A811" i="7"/>
  <c r="A810" i="7"/>
  <c r="A809" i="7"/>
  <c r="A808" i="7"/>
  <c r="A807" i="7"/>
  <c r="A806" i="7"/>
  <c r="A805" i="7"/>
  <c r="A804" i="7"/>
  <c r="A803" i="7"/>
  <c r="A802" i="7"/>
  <c r="A801" i="7"/>
  <c r="A800" i="7"/>
  <c r="A799" i="7"/>
  <c r="A798" i="7"/>
  <c r="A797" i="7"/>
  <c r="A796" i="7"/>
  <c r="A795" i="7"/>
  <c r="A794" i="7"/>
  <c r="A793" i="7"/>
  <c r="A792" i="7"/>
  <c r="A791" i="7"/>
  <c r="A790" i="7"/>
  <c r="A789" i="7"/>
  <c r="A788" i="7"/>
  <c r="A787" i="7"/>
  <c r="A786" i="7"/>
  <c r="A785" i="7"/>
  <c r="A784" i="7"/>
  <c r="A783" i="7"/>
  <c r="A782" i="7"/>
  <c r="A781" i="7"/>
  <c r="A780" i="7"/>
  <c r="A779" i="7"/>
  <c r="A778" i="7"/>
  <c r="A777" i="7"/>
  <c r="A776" i="7"/>
  <c r="A775" i="7"/>
  <c r="A774" i="7"/>
  <c r="A773" i="7"/>
  <c r="A772" i="7"/>
  <c r="A771" i="7"/>
  <c r="A770" i="7"/>
  <c r="A769" i="7"/>
  <c r="A768" i="7"/>
  <c r="A767" i="7"/>
  <c r="A766" i="7"/>
  <c r="A765" i="7"/>
  <c r="A764" i="7"/>
  <c r="A763" i="7"/>
  <c r="A762" i="7"/>
  <c r="A761" i="7"/>
  <c r="A760" i="7"/>
  <c r="A759" i="7"/>
  <c r="A758" i="7"/>
  <c r="A757" i="7"/>
  <c r="A756" i="7"/>
  <c r="A755" i="7"/>
  <c r="A754" i="7"/>
  <c r="A753" i="7"/>
  <c r="A752" i="7"/>
  <c r="A751" i="7"/>
  <c r="A750" i="7"/>
  <c r="A749" i="7"/>
  <c r="A748" i="7"/>
  <c r="A747" i="7"/>
  <c r="A746" i="7"/>
  <c r="A745" i="7"/>
  <c r="A744" i="7"/>
  <c r="A743" i="7"/>
  <c r="A742" i="7"/>
  <c r="A741" i="7"/>
  <c r="A740" i="7"/>
  <c r="A739" i="7"/>
  <c r="A738" i="7"/>
  <c r="A737" i="7"/>
  <c r="A736" i="7"/>
  <c r="A735" i="7"/>
  <c r="A734" i="7"/>
  <c r="A733" i="7"/>
  <c r="A732" i="7"/>
  <c r="A731" i="7"/>
  <c r="A730" i="7"/>
  <c r="A729" i="7"/>
  <c r="A728" i="7"/>
  <c r="A727" i="7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4" i="5"/>
  <c r="Q21" i="1" l="1"/>
  <c r="Q25" i="1"/>
  <c r="P23" i="1"/>
  <c r="N22" i="1"/>
  <c r="N21" i="1"/>
  <c r="M25" i="1"/>
  <c r="L24" i="1"/>
  <c r="K23" i="1"/>
  <c r="J22" i="1"/>
  <c r="J21" i="1"/>
  <c r="I25" i="1"/>
  <c r="H24" i="1"/>
  <c r="G23" i="1"/>
  <c r="F22" i="1"/>
  <c r="F21" i="1"/>
  <c r="E25" i="1"/>
  <c r="D24" i="1"/>
  <c r="N24" i="1"/>
  <c r="L22" i="1"/>
  <c r="K25" i="1"/>
  <c r="I23" i="1"/>
  <c r="H21" i="1"/>
  <c r="F24" i="1"/>
  <c r="D22" i="1"/>
  <c r="Q24" i="1"/>
  <c r="P21" i="1"/>
  <c r="M24" i="1"/>
  <c r="K22" i="1"/>
  <c r="K21" i="1"/>
  <c r="I24" i="1"/>
  <c r="G22" i="1"/>
  <c r="F25" i="1"/>
  <c r="D23" i="1"/>
  <c r="Q22" i="1"/>
  <c r="P24" i="1"/>
  <c r="N23" i="1"/>
  <c r="M22" i="1"/>
  <c r="M21" i="1"/>
  <c r="L25" i="1"/>
  <c r="K24" i="1"/>
  <c r="J23" i="1"/>
  <c r="I22" i="1"/>
  <c r="I21" i="1"/>
  <c r="H25" i="1"/>
  <c r="G24" i="1"/>
  <c r="F23" i="1"/>
  <c r="E22" i="1"/>
  <c r="E21" i="1"/>
  <c r="D25" i="1"/>
  <c r="Q23" i="1"/>
  <c r="P25" i="1"/>
  <c r="M23" i="1"/>
  <c r="L21" i="1"/>
  <c r="J24" i="1"/>
  <c r="H22" i="1"/>
  <c r="O22" i="1" s="1"/>
  <c r="G25" i="1"/>
  <c r="E23" i="1"/>
  <c r="D21" i="1"/>
  <c r="P22" i="1"/>
  <c r="N25" i="1"/>
  <c r="L23" i="1"/>
  <c r="J25" i="1"/>
  <c r="H23" i="1"/>
  <c r="O23" i="1" s="1"/>
  <c r="G21" i="1"/>
  <c r="E24" i="1"/>
  <c r="Q14" i="1"/>
  <c r="Q18" i="1"/>
  <c r="P18" i="1"/>
  <c r="M16" i="1"/>
  <c r="L17" i="1"/>
  <c r="K18" i="1"/>
  <c r="J19" i="1"/>
  <c r="I20" i="1"/>
  <c r="G14" i="1"/>
  <c r="F18" i="1"/>
  <c r="E19" i="1"/>
  <c r="D20" i="1"/>
  <c r="Q15" i="1"/>
  <c r="Q19" i="1"/>
  <c r="P15" i="1"/>
  <c r="P19" i="1"/>
  <c r="N16" i="1"/>
  <c r="N20" i="1"/>
  <c r="M17" i="1"/>
  <c r="M14" i="1"/>
  <c r="L18" i="1"/>
  <c r="K15" i="1"/>
  <c r="K19" i="1"/>
  <c r="J16" i="1"/>
  <c r="J20" i="1"/>
  <c r="I17" i="1"/>
  <c r="I14" i="1"/>
  <c r="H18" i="1"/>
  <c r="H14" i="1"/>
  <c r="G18" i="1"/>
  <c r="F15" i="1"/>
  <c r="F19" i="1"/>
  <c r="E16" i="1"/>
  <c r="E20" i="1"/>
  <c r="D17" i="1"/>
  <c r="D14" i="1"/>
  <c r="P16" i="1"/>
  <c r="N17" i="1"/>
  <c r="M18" i="1"/>
  <c r="L15" i="1"/>
  <c r="K16" i="1"/>
  <c r="J17" i="1"/>
  <c r="I18" i="1"/>
  <c r="H15" i="1"/>
  <c r="G15" i="1"/>
  <c r="F16" i="1"/>
  <c r="E17" i="1"/>
  <c r="D18" i="1"/>
  <c r="Q16" i="1"/>
  <c r="Q20" i="1"/>
  <c r="P20" i="1"/>
  <c r="N14" i="1"/>
  <c r="L19" i="1"/>
  <c r="K20" i="1"/>
  <c r="J14" i="1"/>
  <c r="H19" i="1"/>
  <c r="G19" i="1"/>
  <c r="F20" i="1"/>
  <c r="E14" i="1"/>
  <c r="Q17" i="1"/>
  <c r="P17" i="1"/>
  <c r="P14" i="1"/>
  <c r="N18" i="1"/>
  <c r="M15" i="1"/>
  <c r="M19" i="1"/>
  <c r="L16" i="1"/>
  <c r="L20" i="1"/>
  <c r="K17" i="1"/>
  <c r="K14" i="1"/>
  <c r="J18" i="1"/>
  <c r="I15" i="1"/>
  <c r="I19" i="1"/>
  <c r="H16" i="1"/>
  <c r="O16" i="1" s="1"/>
  <c r="H20" i="1"/>
  <c r="O20" i="1" s="1"/>
  <c r="G16" i="1"/>
  <c r="G20" i="1"/>
  <c r="F17" i="1"/>
  <c r="F14" i="1"/>
  <c r="E18" i="1"/>
  <c r="D15" i="1"/>
  <c r="D19" i="1"/>
  <c r="N15" i="1"/>
  <c r="N19" i="1"/>
  <c r="M20" i="1"/>
  <c r="L14" i="1"/>
  <c r="J15" i="1"/>
  <c r="I16" i="1"/>
  <c r="H17" i="1"/>
  <c r="G17" i="1"/>
  <c r="E15" i="1"/>
  <c r="D16" i="1"/>
  <c r="Q7" i="1"/>
  <c r="Q11" i="1"/>
  <c r="P8" i="1"/>
  <c r="P12" i="1"/>
  <c r="N9" i="1"/>
  <c r="N13" i="1"/>
  <c r="M10" i="1"/>
  <c r="M7" i="1"/>
  <c r="L11" i="1"/>
  <c r="K8" i="1"/>
  <c r="K12" i="1"/>
  <c r="J9" i="1"/>
  <c r="J13" i="1"/>
  <c r="I10" i="1"/>
  <c r="I7" i="1"/>
  <c r="H11" i="1"/>
  <c r="O11" i="1" s="1"/>
  <c r="G10" i="1"/>
  <c r="G7" i="1"/>
  <c r="F11" i="1"/>
  <c r="E8" i="1"/>
  <c r="E12" i="1"/>
  <c r="D9" i="1"/>
  <c r="D13" i="1"/>
  <c r="E7" i="1"/>
  <c r="Q10" i="1"/>
  <c r="P11" i="1"/>
  <c r="M9" i="1"/>
  <c r="L7" i="1"/>
  <c r="I9" i="1"/>
  <c r="I13" i="1"/>
  <c r="G13" i="1"/>
  <c r="D8" i="1"/>
  <c r="Q8" i="1"/>
  <c r="Q12" i="1"/>
  <c r="P9" i="1"/>
  <c r="P13" i="1"/>
  <c r="N10" i="1"/>
  <c r="N7" i="1"/>
  <c r="M11" i="1"/>
  <c r="L8" i="1"/>
  <c r="L12" i="1"/>
  <c r="K9" i="1"/>
  <c r="K13" i="1"/>
  <c r="J10" i="1"/>
  <c r="J7" i="1"/>
  <c r="I11" i="1"/>
  <c r="H8" i="1"/>
  <c r="H12" i="1"/>
  <c r="O12" i="1" s="1"/>
  <c r="H7" i="1"/>
  <c r="G11" i="1"/>
  <c r="F8" i="1"/>
  <c r="F12" i="1"/>
  <c r="E9" i="1"/>
  <c r="E13" i="1"/>
  <c r="D10" i="1"/>
  <c r="D7" i="1"/>
  <c r="E10" i="1"/>
  <c r="D11" i="1"/>
  <c r="N8" i="1"/>
  <c r="M13" i="1"/>
  <c r="K11" i="1"/>
  <c r="J12" i="1"/>
  <c r="H10" i="1"/>
  <c r="F10" i="1"/>
  <c r="E11" i="1"/>
  <c r="Q9" i="1"/>
  <c r="Q13" i="1"/>
  <c r="P10" i="1"/>
  <c r="P7" i="1"/>
  <c r="N11" i="1"/>
  <c r="M8" i="1"/>
  <c r="M12" i="1"/>
  <c r="L9" i="1"/>
  <c r="L13" i="1"/>
  <c r="K10" i="1"/>
  <c r="K7" i="1"/>
  <c r="J11" i="1"/>
  <c r="I8" i="1"/>
  <c r="I12" i="1"/>
  <c r="H9" i="1"/>
  <c r="H13" i="1"/>
  <c r="G8" i="1"/>
  <c r="G12" i="1"/>
  <c r="F9" i="1"/>
  <c r="F13" i="1"/>
  <c r="N12" i="1"/>
  <c r="L10" i="1"/>
  <c r="J8" i="1"/>
  <c r="G9" i="1"/>
  <c r="F7" i="1"/>
  <c r="D12" i="1"/>
  <c r="Q4" i="1"/>
  <c r="M6" i="1"/>
  <c r="I6" i="1"/>
  <c r="L5" i="1"/>
  <c r="H5" i="1"/>
  <c r="O5" i="1" s="1"/>
  <c r="E5" i="1"/>
  <c r="M4" i="1"/>
  <c r="I4" i="1"/>
  <c r="H4" i="1"/>
  <c r="Q5" i="1"/>
  <c r="P6" i="1"/>
  <c r="L6" i="1"/>
  <c r="H6" i="1"/>
  <c r="P5" i="1"/>
  <c r="K5" i="1"/>
  <c r="G5" i="1"/>
  <c r="E6" i="1"/>
  <c r="L4" i="1"/>
  <c r="D4" i="1"/>
  <c r="Q6" i="1"/>
  <c r="K6" i="1"/>
  <c r="G6" i="1"/>
  <c r="N5" i="1"/>
  <c r="J5" i="1"/>
  <c r="G4" i="1"/>
  <c r="D5" i="1"/>
  <c r="P4" i="1"/>
  <c r="K4" i="1"/>
  <c r="E4" i="1"/>
  <c r="N6" i="1"/>
  <c r="J6" i="1"/>
  <c r="F6" i="1"/>
  <c r="M5" i="1"/>
  <c r="I5" i="1"/>
  <c r="F5" i="1"/>
  <c r="D6" i="1"/>
  <c r="N4" i="1"/>
  <c r="J4" i="1"/>
  <c r="F4" i="1"/>
  <c r="O15" i="1" l="1"/>
  <c r="O19" i="1"/>
  <c r="O17" i="1"/>
  <c r="AC4" i="1"/>
  <c r="AK4" i="1"/>
  <c r="AS4" i="1"/>
  <c r="BA4" i="1"/>
  <c r="AJ4" i="1"/>
  <c r="AZ4" i="1"/>
  <c r="X4" i="1"/>
  <c r="AF4" i="1"/>
  <c r="AN4" i="1"/>
  <c r="AV4" i="1"/>
  <c r="BD4" i="1"/>
  <c r="Y4" i="1"/>
  <c r="AG4" i="1"/>
  <c r="AO4" i="1"/>
  <c r="AW4" i="1"/>
  <c r="BE4" i="1"/>
  <c r="AB4" i="1"/>
  <c r="AR4" i="1"/>
  <c r="BC4" i="1"/>
  <c r="AM4" i="1"/>
  <c r="W4" i="1"/>
  <c r="AP4" i="1"/>
  <c r="Z4" i="1"/>
  <c r="AT4" i="1"/>
  <c r="AY4" i="1"/>
  <c r="AI4" i="1"/>
  <c r="BB4" i="1"/>
  <c r="AL4" i="1"/>
  <c r="AA4" i="1"/>
  <c r="AD4" i="1"/>
  <c r="AU4" i="1"/>
  <c r="AE4" i="1"/>
  <c r="AX4" i="1"/>
  <c r="AH4" i="1"/>
  <c r="AQ4" i="1"/>
  <c r="O24" i="1"/>
  <c r="U21" i="1"/>
  <c r="AV21" i="1"/>
  <c r="AJ21" i="1"/>
  <c r="BC21" i="1"/>
  <c r="AM21" i="1"/>
  <c r="W21" i="1"/>
  <c r="AT21" i="1"/>
  <c r="AD21" i="1"/>
  <c r="BA21" i="1"/>
  <c r="AK21" i="1"/>
  <c r="AF21" i="1"/>
  <c r="X21" i="1"/>
  <c r="AA21" i="1"/>
  <c r="AH21" i="1"/>
  <c r="Y21" i="1"/>
  <c r="AB21" i="1"/>
  <c r="BD21" i="1"/>
  <c r="AY21" i="1"/>
  <c r="AI21" i="1"/>
  <c r="T21" i="1"/>
  <c r="AP21" i="1"/>
  <c r="Z21" i="1"/>
  <c r="AW21" i="1"/>
  <c r="AG21" i="1"/>
  <c r="AR21" i="1"/>
  <c r="AZ21" i="1"/>
  <c r="AN21" i="1"/>
  <c r="AU21" i="1"/>
  <c r="AE21" i="1"/>
  <c r="BB21" i="1"/>
  <c r="AL21" i="1"/>
  <c r="V21" i="1"/>
  <c r="AS21" i="1"/>
  <c r="AC21" i="1"/>
  <c r="AQ21" i="1"/>
  <c r="AX21" i="1"/>
  <c r="BE21" i="1"/>
  <c r="AO21" i="1"/>
  <c r="O21" i="1"/>
  <c r="U22" i="1"/>
  <c r="AZ22" i="1"/>
  <c r="AJ22" i="1"/>
  <c r="T22" i="1"/>
  <c r="AQ22" i="1"/>
  <c r="AA22" i="1"/>
  <c r="AX22" i="1"/>
  <c r="AH22" i="1"/>
  <c r="BE22" i="1"/>
  <c r="AO22" i="1"/>
  <c r="Y22" i="1"/>
  <c r="BD22" i="1"/>
  <c r="AN22" i="1"/>
  <c r="X22" i="1"/>
  <c r="AU22" i="1"/>
  <c r="BB22" i="1"/>
  <c r="AC22" i="1"/>
  <c r="AV22" i="1"/>
  <c r="AF22" i="1"/>
  <c r="BC22" i="1"/>
  <c r="AM22" i="1"/>
  <c r="W22" i="1"/>
  <c r="AT22" i="1"/>
  <c r="AD22" i="1"/>
  <c r="BA22" i="1"/>
  <c r="AK22" i="1"/>
  <c r="AR22" i="1"/>
  <c r="AB22" i="1"/>
  <c r="AY22" i="1"/>
  <c r="AI22" i="1"/>
  <c r="AP22" i="1"/>
  <c r="Z22" i="1"/>
  <c r="AW22" i="1"/>
  <c r="AG22" i="1"/>
  <c r="AE22" i="1"/>
  <c r="AL22" i="1"/>
  <c r="V22" i="1"/>
  <c r="AS22" i="1"/>
  <c r="T25" i="1"/>
  <c r="AM25" i="1"/>
  <c r="BB25" i="1"/>
  <c r="AL25" i="1"/>
  <c r="V25" i="1"/>
  <c r="AS25" i="1"/>
  <c r="AC25" i="1"/>
  <c r="AU25" i="1"/>
  <c r="AV25" i="1"/>
  <c r="AF25" i="1"/>
  <c r="W25" i="1"/>
  <c r="AW25" i="1"/>
  <c r="AJ25" i="1"/>
  <c r="AI25" i="1"/>
  <c r="AX25" i="1"/>
  <c r="AH25" i="1"/>
  <c r="BE25" i="1"/>
  <c r="AO25" i="1"/>
  <c r="Y25" i="1"/>
  <c r="AA25" i="1"/>
  <c r="AR25" i="1"/>
  <c r="AB25" i="1"/>
  <c r="BC25" i="1"/>
  <c r="AY25" i="1"/>
  <c r="AE25" i="1"/>
  <c r="AT25" i="1"/>
  <c r="AD25" i="1"/>
  <c r="BA25" i="1"/>
  <c r="AK25" i="1"/>
  <c r="U25" i="1"/>
  <c r="BD25" i="1"/>
  <c r="AN25" i="1"/>
  <c r="X25" i="1"/>
  <c r="AQ25" i="1"/>
  <c r="AP25" i="1"/>
  <c r="Z25" i="1"/>
  <c r="AG25" i="1"/>
  <c r="AZ25" i="1"/>
  <c r="W23" i="1"/>
  <c r="AT23" i="1"/>
  <c r="AD23" i="1"/>
  <c r="BA23" i="1"/>
  <c r="AK23" i="1"/>
  <c r="U23" i="1"/>
  <c r="AR23" i="1"/>
  <c r="AB23" i="1"/>
  <c r="BC23" i="1"/>
  <c r="AM23" i="1"/>
  <c r="AO23" i="1"/>
  <c r="AV23" i="1"/>
  <c r="AA23" i="1"/>
  <c r="AP23" i="1"/>
  <c r="Z23" i="1"/>
  <c r="AW23" i="1"/>
  <c r="AG23" i="1"/>
  <c r="BD23" i="1"/>
  <c r="AN23" i="1"/>
  <c r="X23" i="1"/>
  <c r="AY23" i="1"/>
  <c r="AI23" i="1"/>
  <c r="AX23" i="1"/>
  <c r="BB23" i="1"/>
  <c r="AL23" i="1"/>
  <c r="V23" i="1"/>
  <c r="AS23" i="1"/>
  <c r="AC23" i="1"/>
  <c r="AZ23" i="1"/>
  <c r="AJ23" i="1"/>
  <c r="T23" i="1"/>
  <c r="AU23" i="1"/>
  <c r="AE23" i="1"/>
  <c r="AH23" i="1"/>
  <c r="BE23" i="1"/>
  <c r="Y23" i="1"/>
  <c r="AF23" i="1"/>
  <c r="AQ23" i="1"/>
  <c r="X24" i="1"/>
  <c r="AQ24" i="1"/>
  <c r="AA24" i="1"/>
  <c r="AX24" i="1"/>
  <c r="AH24" i="1"/>
  <c r="BE24" i="1"/>
  <c r="AO24" i="1"/>
  <c r="Y24" i="1"/>
  <c r="AR24" i="1"/>
  <c r="AB24" i="1"/>
  <c r="AE24" i="1"/>
  <c r="BB24" i="1"/>
  <c r="AS24" i="1"/>
  <c r="BC24" i="1"/>
  <c r="AM24" i="1"/>
  <c r="W24" i="1"/>
  <c r="AT24" i="1"/>
  <c r="AD24" i="1"/>
  <c r="BA24" i="1"/>
  <c r="AK24" i="1"/>
  <c r="U24" i="1"/>
  <c r="BD24" i="1"/>
  <c r="AN24" i="1"/>
  <c r="AY24" i="1"/>
  <c r="AI24" i="1"/>
  <c r="T24" i="1"/>
  <c r="AP24" i="1"/>
  <c r="Z24" i="1"/>
  <c r="AW24" i="1"/>
  <c r="AG24" i="1"/>
  <c r="AZ24" i="1"/>
  <c r="AJ24" i="1"/>
  <c r="AU24" i="1"/>
  <c r="AL24" i="1"/>
  <c r="V24" i="1"/>
  <c r="AC24" i="1"/>
  <c r="AV24" i="1"/>
  <c r="AF24" i="1"/>
  <c r="V18" i="1"/>
  <c r="AW18" i="1"/>
  <c r="AR18" i="1"/>
  <c r="AB18" i="1"/>
  <c r="BA18" i="1"/>
  <c r="BC18" i="1"/>
  <c r="AM18" i="1"/>
  <c r="W18" i="1"/>
  <c r="AS18" i="1"/>
  <c r="AT18" i="1"/>
  <c r="AD18" i="1"/>
  <c r="AO18" i="1"/>
  <c r="BD18" i="1"/>
  <c r="AN18" i="1"/>
  <c r="X18" i="1"/>
  <c r="AY18" i="1"/>
  <c r="AI18" i="1"/>
  <c r="AK18" i="1"/>
  <c r="AP18" i="1"/>
  <c r="Z18" i="1"/>
  <c r="AC18" i="1"/>
  <c r="AZ18" i="1"/>
  <c r="AJ18" i="1"/>
  <c r="T18" i="1"/>
  <c r="AU18" i="1"/>
  <c r="AE18" i="1"/>
  <c r="AG18" i="1"/>
  <c r="BB18" i="1"/>
  <c r="AL18" i="1"/>
  <c r="U18" i="1"/>
  <c r="AV18" i="1"/>
  <c r="AF18" i="1"/>
  <c r="AQ18" i="1"/>
  <c r="AA18" i="1"/>
  <c r="BE18" i="1"/>
  <c r="Y18" i="1"/>
  <c r="AX18" i="1"/>
  <c r="AH18" i="1"/>
  <c r="X20" i="1"/>
  <c r="AA20" i="1"/>
  <c r="AQ20" i="1"/>
  <c r="AE20" i="1"/>
  <c r="AU20" i="1"/>
  <c r="AI20" i="1"/>
  <c r="AY20" i="1"/>
  <c r="W20" i="1"/>
  <c r="AM20" i="1"/>
  <c r="BC20" i="1"/>
  <c r="BB20" i="1"/>
  <c r="AL20" i="1"/>
  <c r="AW20" i="1"/>
  <c r="AG20" i="1"/>
  <c r="BD20" i="1"/>
  <c r="AN20" i="1"/>
  <c r="AX20" i="1"/>
  <c r="AH20" i="1"/>
  <c r="AS20" i="1"/>
  <c r="AC20" i="1"/>
  <c r="AZ20" i="1"/>
  <c r="AJ20" i="1"/>
  <c r="AT20" i="1"/>
  <c r="AD20" i="1"/>
  <c r="BE20" i="1"/>
  <c r="AO20" i="1"/>
  <c r="Y20" i="1"/>
  <c r="AV20" i="1"/>
  <c r="AF20" i="1"/>
  <c r="AP20" i="1"/>
  <c r="Z20" i="1"/>
  <c r="BA20" i="1"/>
  <c r="AK20" i="1"/>
  <c r="AR20" i="1"/>
  <c r="AB20" i="1"/>
  <c r="V16" i="1"/>
  <c r="U16" i="1"/>
  <c r="T16" i="1"/>
  <c r="O18" i="1"/>
  <c r="T17" i="1"/>
  <c r="AA17" i="1"/>
  <c r="AQ17" i="1"/>
  <c r="AE17" i="1"/>
  <c r="AU17" i="1"/>
  <c r="AI17" i="1"/>
  <c r="AY17" i="1"/>
  <c r="W17" i="1"/>
  <c r="AM17" i="1"/>
  <c r="BC17" i="1"/>
  <c r="AX17" i="1"/>
  <c r="AH17" i="1"/>
  <c r="AS17" i="1"/>
  <c r="AC17" i="1"/>
  <c r="AV17" i="1"/>
  <c r="AF17" i="1"/>
  <c r="AT17" i="1"/>
  <c r="AD17" i="1"/>
  <c r="BE17" i="1"/>
  <c r="AO17" i="1"/>
  <c r="Y17" i="1"/>
  <c r="AR17" i="1"/>
  <c r="AB17" i="1"/>
  <c r="AP17" i="1"/>
  <c r="Z17" i="1"/>
  <c r="BA17" i="1"/>
  <c r="AK17" i="1"/>
  <c r="U17" i="1"/>
  <c r="BD17" i="1"/>
  <c r="AN17" i="1"/>
  <c r="X17" i="1"/>
  <c r="BB17" i="1"/>
  <c r="AL17" i="1"/>
  <c r="V17" i="1"/>
  <c r="AW17" i="1"/>
  <c r="AG17" i="1"/>
  <c r="AZ17" i="1"/>
  <c r="AJ17" i="1"/>
  <c r="U14" i="1"/>
  <c r="AN14" i="1"/>
  <c r="BD14" i="1"/>
  <c r="AB14" i="1"/>
  <c r="AR14" i="1"/>
  <c r="AF14" i="1"/>
  <c r="AV14" i="1"/>
  <c r="AJ14" i="1"/>
  <c r="AZ14" i="1"/>
  <c r="X14" i="1"/>
  <c r="BC14" i="1"/>
  <c r="AM14" i="1"/>
  <c r="W14" i="1"/>
  <c r="AX14" i="1"/>
  <c r="AH14" i="1"/>
  <c r="AS14" i="1"/>
  <c r="AC14" i="1"/>
  <c r="AY14" i="1"/>
  <c r="AI14" i="1"/>
  <c r="AT14" i="1"/>
  <c r="AD14" i="1"/>
  <c r="BE14" i="1"/>
  <c r="AO14" i="1"/>
  <c r="Y14" i="1"/>
  <c r="AU14" i="1"/>
  <c r="AE14" i="1"/>
  <c r="T14" i="1"/>
  <c r="AP14" i="1"/>
  <c r="Z14" i="1"/>
  <c r="BA14" i="1"/>
  <c r="AK14" i="1"/>
  <c r="AQ14" i="1"/>
  <c r="AA14" i="1"/>
  <c r="BB14" i="1"/>
  <c r="AL14" i="1"/>
  <c r="V14" i="1"/>
  <c r="AW14" i="1"/>
  <c r="AG14" i="1"/>
  <c r="T15" i="1"/>
  <c r="AE15" i="1"/>
  <c r="AU15" i="1"/>
  <c r="AI15" i="1"/>
  <c r="AY15" i="1"/>
  <c r="W15" i="1"/>
  <c r="AM15" i="1"/>
  <c r="BC15" i="1"/>
  <c r="AA15" i="1"/>
  <c r="AQ15" i="1"/>
  <c r="AP15" i="1"/>
  <c r="Z15" i="1"/>
  <c r="BA15" i="1"/>
  <c r="AK15" i="1"/>
  <c r="U15" i="1"/>
  <c r="AZ15" i="1"/>
  <c r="AJ15" i="1"/>
  <c r="BB15" i="1"/>
  <c r="AL15" i="1"/>
  <c r="V15" i="1"/>
  <c r="AW15" i="1"/>
  <c r="AG15" i="1"/>
  <c r="AV15" i="1"/>
  <c r="AF15" i="1"/>
  <c r="AX15" i="1"/>
  <c r="AH15" i="1"/>
  <c r="AS15" i="1"/>
  <c r="AC15" i="1"/>
  <c r="AR15" i="1"/>
  <c r="AB15" i="1"/>
  <c r="AT15" i="1"/>
  <c r="AD15" i="1"/>
  <c r="BE15" i="1"/>
  <c r="AO15" i="1"/>
  <c r="Y15" i="1"/>
  <c r="BD15" i="1"/>
  <c r="AN15" i="1"/>
  <c r="X15" i="1"/>
  <c r="W19" i="1"/>
  <c r="V19" i="1"/>
  <c r="AL19" i="1"/>
  <c r="BB19" i="1"/>
  <c r="Z19" i="1"/>
  <c r="AP19" i="1"/>
  <c r="T19" i="1"/>
  <c r="AD19" i="1"/>
  <c r="AT19" i="1"/>
  <c r="AH19" i="1"/>
  <c r="AX19" i="1"/>
  <c r="AW19" i="1"/>
  <c r="AG19" i="1"/>
  <c r="AR19" i="1"/>
  <c r="AB19" i="1"/>
  <c r="BC19" i="1"/>
  <c r="AM19" i="1"/>
  <c r="AS19" i="1"/>
  <c r="AC19" i="1"/>
  <c r="BD19" i="1"/>
  <c r="AN19" i="1"/>
  <c r="X19" i="1"/>
  <c r="AY19" i="1"/>
  <c r="AI19" i="1"/>
  <c r="BE19" i="1"/>
  <c r="AO19" i="1"/>
  <c r="Y19" i="1"/>
  <c r="AZ19" i="1"/>
  <c r="AJ19" i="1"/>
  <c r="AU19" i="1"/>
  <c r="AE19" i="1"/>
  <c r="BA19" i="1"/>
  <c r="AK19" i="1"/>
  <c r="U19" i="1"/>
  <c r="AV19" i="1"/>
  <c r="AF19" i="1"/>
  <c r="AQ19" i="1"/>
  <c r="AA19" i="1"/>
  <c r="O14" i="1"/>
  <c r="W8" i="1"/>
  <c r="AP8" i="1"/>
  <c r="Z8" i="1"/>
  <c r="BE8" i="1"/>
  <c r="AO8" i="1"/>
  <c r="Y8" i="1"/>
  <c r="AZ8" i="1"/>
  <c r="AJ8" i="1"/>
  <c r="T8" i="1"/>
  <c r="BC8" i="1"/>
  <c r="AM8" i="1"/>
  <c r="BB8" i="1"/>
  <c r="AL8" i="1"/>
  <c r="V8" i="1"/>
  <c r="BA8" i="1"/>
  <c r="AK8" i="1"/>
  <c r="U8" i="1"/>
  <c r="AV8" i="1"/>
  <c r="AF8" i="1"/>
  <c r="AY8" i="1"/>
  <c r="AI8" i="1"/>
  <c r="AT8" i="1"/>
  <c r="AC8" i="1"/>
  <c r="AN8" i="1"/>
  <c r="AQ8" i="1"/>
  <c r="AX8" i="1"/>
  <c r="AH8" i="1"/>
  <c r="AW8" i="1"/>
  <c r="AG8" i="1"/>
  <c r="AR8" i="1"/>
  <c r="AB8" i="1"/>
  <c r="AU8" i="1"/>
  <c r="AE8" i="1"/>
  <c r="AD8" i="1"/>
  <c r="AS8" i="1"/>
  <c r="BD8" i="1"/>
  <c r="X8" i="1"/>
  <c r="AA8" i="1"/>
  <c r="U12" i="1"/>
  <c r="AW12" i="1"/>
  <c r="BD12" i="1"/>
  <c r="AN12" i="1"/>
  <c r="X12" i="1"/>
  <c r="AQ12" i="1"/>
  <c r="AA12" i="1"/>
  <c r="AX12" i="1"/>
  <c r="AH12" i="1"/>
  <c r="AG12" i="1"/>
  <c r="AS12" i="1"/>
  <c r="AZ12" i="1"/>
  <c r="AJ12" i="1"/>
  <c r="BC12" i="1"/>
  <c r="AM12" i="1"/>
  <c r="W12" i="1"/>
  <c r="AT12" i="1"/>
  <c r="AD12" i="1"/>
  <c r="AC12" i="1"/>
  <c r="BE12" i="1"/>
  <c r="AO12" i="1"/>
  <c r="AV12" i="1"/>
  <c r="AF12" i="1"/>
  <c r="AY12" i="1"/>
  <c r="AI12" i="1"/>
  <c r="T12" i="1"/>
  <c r="AP12" i="1"/>
  <c r="Z12" i="1"/>
  <c r="Y12" i="1"/>
  <c r="BA12" i="1"/>
  <c r="AU12" i="1"/>
  <c r="V12" i="1"/>
  <c r="AK12" i="1"/>
  <c r="AE12" i="1"/>
  <c r="AR12" i="1"/>
  <c r="BB12" i="1"/>
  <c r="AB12" i="1"/>
  <c r="AL12" i="1"/>
  <c r="T10" i="1"/>
  <c r="BB10" i="1"/>
  <c r="AP10" i="1"/>
  <c r="AQ10" i="1"/>
  <c r="AU10" i="1"/>
  <c r="AW10" i="1"/>
  <c r="AG10" i="1"/>
  <c r="BD10" i="1"/>
  <c r="AN10" i="1"/>
  <c r="X10" i="1"/>
  <c r="V10" i="1"/>
  <c r="AH10" i="1"/>
  <c r="AI10" i="1"/>
  <c r="AM10" i="1"/>
  <c r="AS10" i="1"/>
  <c r="AC10" i="1"/>
  <c r="AZ10" i="1"/>
  <c r="AJ10" i="1"/>
  <c r="AX10" i="1"/>
  <c r="BC10" i="1"/>
  <c r="W10" i="1"/>
  <c r="BA10" i="1"/>
  <c r="U10" i="1"/>
  <c r="AL10" i="1"/>
  <c r="AD10" i="1"/>
  <c r="AT10" i="1"/>
  <c r="Z10" i="1"/>
  <c r="AA10" i="1"/>
  <c r="AE10" i="1"/>
  <c r="BE10" i="1"/>
  <c r="AO10" i="1"/>
  <c r="Y10" i="1"/>
  <c r="AV10" i="1"/>
  <c r="AF10" i="1"/>
  <c r="AY10" i="1"/>
  <c r="AK10" i="1"/>
  <c r="AR10" i="1"/>
  <c r="AB10" i="1"/>
  <c r="O8" i="1"/>
  <c r="V13" i="1"/>
  <c r="AS13" i="1"/>
  <c r="AC13" i="1"/>
  <c r="AZ13" i="1"/>
  <c r="AJ13" i="1"/>
  <c r="T13" i="1"/>
  <c r="AQ13" i="1"/>
  <c r="AA13" i="1"/>
  <c r="AT13" i="1"/>
  <c r="AD13" i="1"/>
  <c r="BE13" i="1"/>
  <c r="AO13" i="1"/>
  <c r="Y13" i="1"/>
  <c r="AV13" i="1"/>
  <c r="AF13" i="1"/>
  <c r="BC13" i="1"/>
  <c r="AM13" i="1"/>
  <c r="W13" i="1"/>
  <c r="AP13" i="1"/>
  <c r="Z13" i="1"/>
  <c r="BA13" i="1"/>
  <c r="AK13" i="1"/>
  <c r="U13" i="1"/>
  <c r="AR13" i="1"/>
  <c r="AB13" i="1"/>
  <c r="AY13" i="1"/>
  <c r="AI13" i="1"/>
  <c r="BB13" i="1"/>
  <c r="AL13" i="1"/>
  <c r="AG13" i="1"/>
  <c r="AU13" i="1"/>
  <c r="BD13" i="1"/>
  <c r="AE13" i="1"/>
  <c r="AN13" i="1"/>
  <c r="AX13" i="1"/>
  <c r="AW13" i="1"/>
  <c r="X13" i="1"/>
  <c r="AH13" i="1"/>
  <c r="V11" i="1"/>
  <c r="BE11" i="1"/>
  <c r="AO11" i="1"/>
  <c r="Y11" i="1"/>
  <c r="BD11" i="1"/>
  <c r="AN11" i="1"/>
  <c r="X11" i="1"/>
  <c r="AY11" i="1"/>
  <c r="AI11" i="1"/>
  <c r="AT11" i="1"/>
  <c r="AD11" i="1"/>
  <c r="BA11" i="1"/>
  <c r="AK11" i="1"/>
  <c r="U11" i="1"/>
  <c r="AZ11" i="1"/>
  <c r="AJ11" i="1"/>
  <c r="T11" i="1"/>
  <c r="AU11" i="1"/>
  <c r="AE11" i="1"/>
  <c r="AP11" i="1"/>
  <c r="Z11" i="1"/>
  <c r="AC11" i="1"/>
  <c r="AR11" i="1"/>
  <c r="BC11" i="1"/>
  <c r="W11" i="1"/>
  <c r="AX11" i="1"/>
  <c r="AW11" i="1"/>
  <c r="AG11" i="1"/>
  <c r="AV11" i="1"/>
  <c r="AF11" i="1"/>
  <c r="AQ11" i="1"/>
  <c r="AA11" i="1"/>
  <c r="BB11" i="1"/>
  <c r="AL11" i="1"/>
  <c r="AS11" i="1"/>
  <c r="AB11" i="1"/>
  <c r="AM11" i="1"/>
  <c r="AH11" i="1"/>
  <c r="U9" i="1"/>
  <c r="AZ9" i="1"/>
  <c r="AJ9" i="1"/>
  <c r="T9" i="1"/>
  <c r="AY9" i="1"/>
  <c r="AI9" i="1"/>
  <c r="AT9" i="1"/>
  <c r="AD9" i="1"/>
  <c r="BA9" i="1"/>
  <c r="AK9" i="1"/>
  <c r="AV9" i="1"/>
  <c r="AF9" i="1"/>
  <c r="AU9" i="1"/>
  <c r="AE9" i="1"/>
  <c r="AP9" i="1"/>
  <c r="Z9" i="1"/>
  <c r="AW9" i="1"/>
  <c r="AG9" i="1"/>
  <c r="AN9" i="1"/>
  <c r="BC9" i="1"/>
  <c r="W9" i="1"/>
  <c r="AH9" i="1"/>
  <c r="AO9" i="1"/>
  <c r="AR9" i="1"/>
  <c r="AB9" i="1"/>
  <c r="AQ9" i="1"/>
  <c r="AA9" i="1"/>
  <c r="BB9" i="1"/>
  <c r="AL9" i="1"/>
  <c r="V9" i="1"/>
  <c r="AS9" i="1"/>
  <c r="AC9" i="1"/>
  <c r="X9" i="1"/>
  <c r="AM9" i="1"/>
  <c r="AX9" i="1"/>
  <c r="BE9" i="1"/>
  <c r="Y9" i="1"/>
  <c r="BD9" i="1"/>
  <c r="U7" i="1"/>
  <c r="AZ7" i="1"/>
  <c r="AR7" i="1"/>
  <c r="AU7" i="1"/>
  <c r="AE7" i="1"/>
  <c r="BB7" i="1"/>
  <c r="AL7" i="1"/>
  <c r="V7" i="1"/>
  <c r="AS7" i="1"/>
  <c r="AC7" i="1"/>
  <c r="X7" i="1"/>
  <c r="AJ7" i="1"/>
  <c r="AB7" i="1"/>
  <c r="AQ7" i="1"/>
  <c r="AA7" i="1"/>
  <c r="AX7" i="1"/>
  <c r="AH7" i="1"/>
  <c r="BE7" i="1"/>
  <c r="AO7" i="1"/>
  <c r="Y7" i="1"/>
  <c r="AN7" i="1"/>
  <c r="AV7" i="1"/>
  <c r="BC7" i="1"/>
  <c r="AM7" i="1"/>
  <c r="W7" i="1"/>
  <c r="AT7" i="1"/>
  <c r="AD7" i="1"/>
  <c r="BA7" i="1"/>
  <c r="AK7" i="1"/>
  <c r="BD7" i="1"/>
  <c r="AF7" i="1"/>
  <c r="AP7" i="1"/>
  <c r="AY7" i="1"/>
  <c r="Z7" i="1"/>
  <c r="AI7" i="1"/>
  <c r="AW7" i="1"/>
  <c r="T7" i="1"/>
  <c r="AG7" i="1"/>
  <c r="O10" i="1"/>
  <c r="O9" i="1"/>
  <c r="O7" i="1"/>
  <c r="U6" i="1"/>
  <c r="AU6" i="1"/>
  <c r="AQ6" i="1"/>
  <c r="W6" i="1"/>
  <c r="AR6" i="1"/>
  <c r="AB6" i="1"/>
  <c r="AT6" i="1"/>
  <c r="AD6" i="1"/>
  <c r="BE6" i="1"/>
  <c r="AO6" i="1"/>
  <c r="Y6" i="1"/>
  <c r="AE6" i="1"/>
  <c r="AA6" i="1"/>
  <c r="BD6" i="1"/>
  <c r="AN6" i="1"/>
  <c r="X6" i="1"/>
  <c r="AP6" i="1"/>
  <c r="Z6" i="1"/>
  <c r="BA6" i="1"/>
  <c r="AK6" i="1"/>
  <c r="AY6" i="1"/>
  <c r="BC6" i="1"/>
  <c r="AZ6" i="1"/>
  <c r="AJ6" i="1"/>
  <c r="BB6" i="1"/>
  <c r="AL6" i="1"/>
  <c r="V6" i="1"/>
  <c r="AW6" i="1"/>
  <c r="AG6" i="1"/>
  <c r="AI6" i="1"/>
  <c r="AM6" i="1"/>
  <c r="AV6" i="1"/>
  <c r="AF6" i="1"/>
  <c r="AX6" i="1"/>
  <c r="AH6" i="1"/>
  <c r="AS6" i="1"/>
  <c r="AC6" i="1"/>
  <c r="V4" i="1"/>
  <c r="U4" i="1"/>
  <c r="T4" i="1"/>
  <c r="W5" i="1"/>
  <c r="T5" i="1"/>
  <c r="AP5" i="1"/>
  <c r="Z5" i="1"/>
  <c r="BA5" i="1"/>
  <c r="AK5" i="1"/>
  <c r="U5" i="1"/>
  <c r="AR5" i="1"/>
  <c r="AB5" i="1"/>
  <c r="AU5" i="1"/>
  <c r="AE5" i="1"/>
  <c r="BB5" i="1"/>
  <c r="AL5" i="1"/>
  <c r="V5" i="1"/>
  <c r="AW5" i="1"/>
  <c r="AG5" i="1"/>
  <c r="BD5" i="1"/>
  <c r="AN5" i="1"/>
  <c r="X5" i="1"/>
  <c r="AQ5" i="1"/>
  <c r="AA5" i="1"/>
  <c r="AX5" i="1"/>
  <c r="AH5" i="1"/>
  <c r="AS5" i="1"/>
  <c r="AC5" i="1"/>
  <c r="AZ5" i="1"/>
  <c r="AJ5" i="1"/>
  <c r="BC5" i="1"/>
  <c r="AM5" i="1"/>
  <c r="AT5" i="1"/>
  <c r="AD5" i="1"/>
  <c r="BE5" i="1"/>
  <c r="AO5" i="1"/>
  <c r="Y5" i="1"/>
  <c r="AV5" i="1"/>
  <c r="AF5" i="1"/>
  <c r="AY5" i="1"/>
  <c r="AI5" i="1"/>
  <c r="O6" i="1"/>
  <c r="O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CFC031-F6DF-40E8-9C4A-04CECC37B861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<sst xmlns="http://schemas.openxmlformats.org/spreadsheetml/2006/main" count="14723" uniqueCount="2067">
  <si>
    <t>Chance Of Playing Next Round</t>
  </si>
  <si>
    <t>Chance Of Playing This Round</t>
  </si>
  <si>
    <t>Code</t>
  </si>
  <si>
    <t>Cost Change Event</t>
  </si>
  <si>
    <t>Cost Change Event Fall</t>
  </si>
  <si>
    <t>Cost Change Start</t>
  </si>
  <si>
    <t>Cost Change Start Fall</t>
  </si>
  <si>
    <t>Dreamteam Count</t>
  </si>
  <si>
    <t>Element Type</t>
  </si>
  <si>
    <t>Ep Next</t>
  </si>
  <si>
    <t>Ep This</t>
  </si>
  <si>
    <t>Event Points</t>
  </si>
  <si>
    <t>First Name</t>
  </si>
  <si>
    <t>Form</t>
  </si>
  <si>
    <t>Id</t>
  </si>
  <si>
    <t>In Dreamteam</t>
  </si>
  <si>
    <t>News</t>
  </si>
  <si>
    <t>News Added</t>
  </si>
  <si>
    <t>Now Cost</t>
  </si>
  <si>
    <t>Photo</t>
  </si>
  <si>
    <t>Points Per Game</t>
  </si>
  <si>
    <t>Second Name</t>
  </si>
  <si>
    <t>Selected By Percent</t>
  </si>
  <si>
    <t>Special</t>
  </si>
  <si>
    <t>Squad Number</t>
  </si>
  <si>
    <t>Status</t>
  </si>
  <si>
    <t>Team</t>
  </si>
  <si>
    <t>Team Code</t>
  </si>
  <si>
    <t>Total Points</t>
  </si>
  <si>
    <t>Transfers In</t>
  </si>
  <si>
    <t>Transfers In Event</t>
  </si>
  <si>
    <t>Transfers Out</t>
  </si>
  <si>
    <t>Transfers Out Event</t>
  </si>
  <si>
    <t>Value Form</t>
  </si>
  <si>
    <t>Value Season</t>
  </si>
  <si>
    <t>Web Name</t>
  </si>
  <si>
    <t>Minutes</t>
  </si>
  <si>
    <t>Goals Scored</t>
  </si>
  <si>
    <t>Assists</t>
  </si>
  <si>
    <t>Clean Sheets</t>
  </si>
  <si>
    <t>Goals Conceded</t>
  </si>
  <si>
    <t>Own Goals</t>
  </si>
  <si>
    <t>Penalties Saved</t>
  </si>
  <si>
    <t>Penalties Missed</t>
  </si>
  <si>
    <t>Yellow Cards</t>
  </si>
  <si>
    <t>Red Cards</t>
  </si>
  <si>
    <t>Saves</t>
  </si>
  <si>
    <t>Bonus</t>
  </si>
  <si>
    <t>Bps</t>
  </si>
  <si>
    <t>Influence</t>
  </si>
  <si>
    <t>Creativity</t>
  </si>
  <si>
    <t>Threat</t>
  </si>
  <si>
    <t>Ict Index</t>
  </si>
  <si>
    <t>Starts</t>
  </si>
  <si>
    <t>Expected Goals</t>
  </si>
  <si>
    <t>Expected Assists</t>
  </si>
  <si>
    <t>Expected Goal Involvements</t>
  </si>
  <si>
    <t>Expected Goals Conceded</t>
  </si>
  <si>
    <t>Influence Rank</t>
  </si>
  <si>
    <t>Influence Rank Type</t>
  </si>
  <si>
    <t>Creativity Rank</t>
  </si>
  <si>
    <t>Creativity Rank Type</t>
  </si>
  <si>
    <t>Threat Rank</t>
  </si>
  <si>
    <t>Threat Rank Type</t>
  </si>
  <si>
    <t>Ict Index Rank</t>
  </si>
  <si>
    <t>Ict Index Rank Type</t>
  </si>
  <si>
    <t>Corners And Indirect Freekicks Order</t>
  </si>
  <si>
    <t>Corners And Indirect Freekicks Text</t>
  </si>
  <si>
    <t>Direct Freekicks Order</t>
  </si>
  <si>
    <t>Direct Freekicks Text</t>
  </si>
  <si>
    <t>Penalties Order</t>
  </si>
  <si>
    <t>Penalties Text</t>
  </si>
  <si>
    <t>Expected Goals Per 90</t>
  </si>
  <si>
    <t>Saves Per 90</t>
  </si>
  <si>
    <t>Expected Assists Per 90</t>
  </si>
  <si>
    <t>Expected Goal Involvements Per 90</t>
  </si>
  <si>
    <t>Expected Goals Conceded Per 90</t>
  </si>
  <si>
    <t>Goals Conceded Per 90</t>
  </si>
  <si>
    <t>Now Cost Rank</t>
  </si>
  <si>
    <t>Now Cost Rank Type</t>
  </si>
  <si>
    <t>Form Rank</t>
  </si>
  <si>
    <t>Form Rank Type</t>
  </si>
  <si>
    <t>Points Per Game Rank</t>
  </si>
  <si>
    <t>Points Per Game Rank Type</t>
  </si>
  <si>
    <t>Selected Rank</t>
  </si>
  <si>
    <t>Selected Rank Type</t>
  </si>
  <si>
    <t>Starts Per 90</t>
  </si>
  <si>
    <t>Clean Sheets Per 90</t>
  </si>
  <si>
    <t/>
  </si>
  <si>
    <t>Folarin</t>
  </si>
  <si>
    <t>Foot injury - 75% chance of playing</t>
  </si>
  <si>
    <t>232223.jpg</t>
  </si>
  <si>
    <t>Balogun</t>
  </si>
  <si>
    <t>d</t>
  </si>
  <si>
    <t>Cédric</t>
  </si>
  <si>
    <t>58822.jpg</t>
  </si>
  <si>
    <t>Alves Soares</t>
  </si>
  <si>
    <t>a</t>
  </si>
  <si>
    <t>Mohamed</t>
  </si>
  <si>
    <t>153256.jpg</t>
  </si>
  <si>
    <t>Elneny</t>
  </si>
  <si>
    <t>M.Elneny</t>
  </si>
  <si>
    <t>Fábio</t>
  </si>
  <si>
    <t>438098.jpg</t>
  </si>
  <si>
    <t>Ferreira Vieira</t>
  </si>
  <si>
    <t>Fábio Vieira</t>
  </si>
  <si>
    <t>Gabriel</t>
  </si>
  <si>
    <t>226597.jpg</t>
  </si>
  <si>
    <t>dos Santos Magalhães</t>
  </si>
  <si>
    <t>Kai</t>
  </si>
  <si>
    <t>219847.jpg</t>
  </si>
  <si>
    <t>Havertz</t>
  </si>
  <si>
    <t>Rob</t>
  </si>
  <si>
    <t>156074.jpg</t>
  </si>
  <si>
    <t>Holding</t>
  </si>
  <si>
    <t>Knee injury - 25% chance of playing</t>
  </si>
  <si>
    <t>205651.jpg</t>
  </si>
  <si>
    <t>Fernando de Jesus</t>
  </si>
  <si>
    <t>G.Jesus</t>
  </si>
  <si>
    <t>Jorge Luiz</t>
  </si>
  <si>
    <t>Muscle injury - 75% chance of playing</t>
  </si>
  <si>
    <t>85955.jpg</t>
  </si>
  <si>
    <t>Frello Filho</t>
  </si>
  <si>
    <t>Jorginho</t>
  </si>
  <si>
    <t>Jakub</t>
  </si>
  <si>
    <t>440854.jpg</t>
  </si>
  <si>
    <t>Kiwior</t>
  </si>
  <si>
    <t>Marcus</t>
  </si>
  <si>
    <t>479683.jpg</t>
  </si>
  <si>
    <t>Oliveira Alencar</t>
  </si>
  <si>
    <t>Marquinhos</t>
  </si>
  <si>
    <t>444145.jpg</t>
  </si>
  <si>
    <t>Martinelli Silva</t>
  </si>
  <si>
    <t>Martinelli</t>
  </si>
  <si>
    <t>Eddie</t>
  </si>
  <si>
    <t>205533.jpg</t>
  </si>
  <si>
    <t>Nketiah</t>
  </si>
  <si>
    <t>Martin</t>
  </si>
  <si>
    <t>184029.jpg</t>
  </si>
  <si>
    <t>Ødegaard</t>
  </si>
  <si>
    <t>Thomas</t>
  </si>
  <si>
    <t>167199.jpg</t>
  </si>
  <si>
    <t>Partey</t>
  </si>
  <si>
    <t>Nicolas</t>
  </si>
  <si>
    <t>195735.jpg</t>
  </si>
  <si>
    <t>Pépé</t>
  </si>
  <si>
    <t>Pepe</t>
  </si>
  <si>
    <t>Aaron</t>
  </si>
  <si>
    <t>225321.jpg</t>
  </si>
  <si>
    <t>Ramsdale</t>
  </si>
  <si>
    <t>Rúnar Alex</t>
  </si>
  <si>
    <t>115918.jpg</t>
  </si>
  <si>
    <t>Rúnarsson</t>
  </si>
  <si>
    <t>Bukayo</t>
  </si>
  <si>
    <t>223340.jpg</t>
  </si>
  <si>
    <t>Saka</t>
  </si>
  <si>
    <t>William</t>
  </si>
  <si>
    <t>462424.jpg</t>
  </si>
  <si>
    <t>Saliba</t>
  </si>
  <si>
    <t>Albert</t>
  </si>
  <si>
    <t>437742.jpg</t>
  </si>
  <si>
    <t>Sambi Lokonga</t>
  </si>
  <si>
    <t>Sambi</t>
  </si>
  <si>
    <t>Emile</t>
  </si>
  <si>
    <t>209289.jpg</t>
  </si>
  <si>
    <t>Smith Rowe</t>
  </si>
  <si>
    <t>Nuno</t>
  </si>
  <si>
    <t>437626.jpg</t>
  </si>
  <si>
    <t>Varela Tavares</t>
  </si>
  <si>
    <t>Tavares</t>
  </si>
  <si>
    <t>Kieran</t>
  </si>
  <si>
    <t>192895.jpg</t>
  </si>
  <si>
    <t>Tierney</t>
  </si>
  <si>
    <t>Takehiro</t>
  </si>
  <si>
    <t>223723.jpg</t>
  </si>
  <si>
    <t>Tomiyasu</t>
  </si>
  <si>
    <t>Leandro</t>
  </si>
  <si>
    <t>116216.jpg</t>
  </si>
  <si>
    <t>Trossard</t>
  </si>
  <si>
    <t>Matt</t>
  </si>
  <si>
    <t>224068.jpg</t>
  </si>
  <si>
    <t>Turner</t>
  </si>
  <si>
    <t>Benjamin</t>
  </si>
  <si>
    <t>198869.jpg</t>
  </si>
  <si>
    <t>White</t>
  </si>
  <si>
    <t>Granit</t>
  </si>
  <si>
    <t>Transferred to Bayer Leverkusen</t>
  </si>
  <si>
    <t>84450.jpg</t>
  </si>
  <si>
    <t>Xhaka</t>
  </si>
  <si>
    <t>u</t>
  </si>
  <si>
    <t>Oleksandr</t>
  </si>
  <si>
    <t>206325.jpg</t>
  </si>
  <si>
    <t>Zinchenko</t>
  </si>
  <si>
    <t>Declan</t>
  </si>
  <si>
    <t>204480.jpg</t>
  </si>
  <si>
    <t>Rice</t>
  </si>
  <si>
    <t>Reiss</t>
  </si>
  <si>
    <t>200641.jpg</t>
  </si>
  <si>
    <t>Nelson</t>
  </si>
  <si>
    <t>Jurriën</t>
  </si>
  <si>
    <t>445122.jpg</t>
  </si>
  <si>
    <t>Timber</t>
  </si>
  <si>
    <t>J.Timber</t>
  </si>
  <si>
    <t>Alexandre</t>
  </si>
  <si>
    <t>Hamstring injury - Expected back 03 Sep</t>
  </si>
  <si>
    <t>106468.jpg</t>
  </si>
  <si>
    <t>Moreno Lopera</t>
  </si>
  <si>
    <t>i</t>
  </si>
  <si>
    <t>Alex Moreno</t>
  </si>
  <si>
    <t>Cameron</t>
  </si>
  <si>
    <t>433979.jpg</t>
  </si>
  <si>
    <t>Archer</t>
  </si>
  <si>
    <t>Leon</t>
  </si>
  <si>
    <t>215711.jpg</t>
  </si>
  <si>
    <t>Bailey</t>
  </si>
  <si>
    <t>Emiliano</t>
  </si>
  <si>
    <t>195546.jpg</t>
  </si>
  <si>
    <t>Buendía Stati</t>
  </si>
  <si>
    <t>Buendia</t>
  </si>
  <si>
    <t>Matty</t>
  </si>
  <si>
    <t>199796.jpg</t>
  </si>
  <si>
    <t>Cash</t>
  </si>
  <si>
    <t>Calum</t>
  </si>
  <si>
    <t>101184.jpg</t>
  </si>
  <si>
    <t>Chambers</t>
  </si>
  <si>
    <t>Philippe</t>
  </si>
  <si>
    <t>84583.jpg</t>
  </si>
  <si>
    <t>Coutinho Correia</t>
  </si>
  <si>
    <t>Coutinho</t>
  </si>
  <si>
    <t>Keinan</t>
  </si>
  <si>
    <t>221239.jpg</t>
  </si>
  <si>
    <t>Davis</t>
  </si>
  <si>
    <t>Leander</t>
  </si>
  <si>
    <t>151589.jpg</t>
  </si>
  <si>
    <t>Dendoncker</t>
  </si>
  <si>
    <t>Diego Carlos</t>
  </si>
  <si>
    <t>165659.jpg</t>
  </si>
  <si>
    <t>Santos Silva</t>
  </si>
  <si>
    <t>Lucas</t>
  </si>
  <si>
    <t>101188.jpg</t>
  </si>
  <si>
    <t>Digne</t>
  </si>
  <si>
    <t>Douglas Luiz</t>
  </si>
  <si>
    <t>230046.jpg</t>
  </si>
  <si>
    <t>Soares de Paulo</t>
  </si>
  <si>
    <t>Jhon</t>
  </si>
  <si>
    <t>476344.jpg</t>
  </si>
  <si>
    <t>Durán</t>
  </si>
  <si>
    <t>Duran</t>
  </si>
  <si>
    <t>Kortney</t>
  </si>
  <si>
    <t>123354.jpg</t>
  </si>
  <si>
    <t>Hause</t>
  </si>
  <si>
    <t>Tim</t>
  </si>
  <si>
    <t>490094.jpg</t>
  </si>
  <si>
    <t>Iroegbunam</t>
  </si>
  <si>
    <t>Boubacar</t>
  </si>
  <si>
    <t>226944.jpg</t>
  </si>
  <si>
    <t>Kamara</t>
  </si>
  <si>
    <t>Ezri</t>
  </si>
  <si>
    <t>199798.jpg</t>
  </si>
  <si>
    <t>Konsa Ngoyo</t>
  </si>
  <si>
    <t>Konsa</t>
  </si>
  <si>
    <t>98980.jpg</t>
  </si>
  <si>
    <t>Martínez Romero</t>
  </si>
  <si>
    <t>Martinez</t>
  </si>
  <si>
    <t>John</t>
  </si>
  <si>
    <t>122806.jpg</t>
  </si>
  <si>
    <t>McGinn</t>
  </si>
  <si>
    <t>Tyrone</t>
  </si>
  <si>
    <t>149484.jpg</t>
  </si>
  <si>
    <t>Mings</t>
  </si>
  <si>
    <t>Robin</t>
  </si>
  <si>
    <t>111782.jpg</t>
  </si>
  <si>
    <t>Olsen</t>
  </si>
  <si>
    <t>Jaden</t>
  </si>
  <si>
    <t>481624.jpg</t>
  </si>
  <si>
    <t>Philogene-Bidace</t>
  </si>
  <si>
    <t>Philogene</t>
  </si>
  <si>
    <t>Jacob</t>
  </si>
  <si>
    <t>Foot injury - Expected back 16 Sep</t>
  </si>
  <si>
    <t>232653.jpg</t>
  </si>
  <si>
    <t>Ramsey</t>
  </si>
  <si>
    <t>J.Ramsey</t>
  </si>
  <si>
    <t>Morgan</t>
  </si>
  <si>
    <t>Joined OGC Nice on a season-long loan</t>
  </si>
  <si>
    <t>122775.jpg</t>
  </si>
  <si>
    <t>Sanson</t>
  </si>
  <si>
    <t>Viljami</t>
  </si>
  <si>
    <t>Joined Exeter City on a season-long loan</t>
  </si>
  <si>
    <t>248164.jpg</t>
  </si>
  <si>
    <t>Sinisalo</t>
  </si>
  <si>
    <t>Youri</t>
  </si>
  <si>
    <t>166989.jpg</t>
  </si>
  <si>
    <t>Tielemans</t>
  </si>
  <si>
    <t>Bertrand</t>
  </si>
  <si>
    <t>110504.jpg</t>
  </si>
  <si>
    <t>Traoré</t>
  </si>
  <si>
    <t>Bertrand Traoré</t>
  </si>
  <si>
    <t>Ollie</t>
  </si>
  <si>
    <t>178301.jpg</t>
  </si>
  <si>
    <t>Watkins</t>
  </si>
  <si>
    <t>Wesley</t>
  </si>
  <si>
    <t>Permanent transfer to Stoke</t>
  </si>
  <si>
    <t>213345.jpg</t>
  </si>
  <si>
    <t>Moraes Ferreira da Silva</t>
  </si>
  <si>
    <t>Pau</t>
  </si>
  <si>
    <t>244954.jpg</t>
  </si>
  <si>
    <t>Torres</t>
  </si>
  <si>
    <t>Moussa</t>
  </si>
  <si>
    <t>243557.jpg</t>
  </si>
  <si>
    <t>Diaby</t>
  </si>
  <si>
    <t>Jaidon</t>
  </si>
  <si>
    <t>444180.jpg</t>
  </si>
  <si>
    <t>Anthony</t>
  </si>
  <si>
    <t>Philip</t>
  </si>
  <si>
    <t>168991.jpg</t>
  </si>
  <si>
    <t>Billing</t>
  </si>
  <si>
    <t>David</t>
  </si>
  <si>
    <t>111317.jpg</t>
  </si>
  <si>
    <t>Brooks</t>
  </si>
  <si>
    <t>Ryan</t>
  </si>
  <si>
    <t>158499.jpg</t>
  </si>
  <si>
    <t>Christie</t>
  </si>
  <si>
    <t>Lewis</t>
  </si>
  <si>
    <t>155408.jpg</t>
  </si>
  <si>
    <t>Cook</t>
  </si>
  <si>
    <t>L.Cook</t>
  </si>
  <si>
    <t>Siriki</t>
  </si>
  <si>
    <t>Permanent Transfer to Birmingham</t>
  </si>
  <si>
    <t>244085.jpg</t>
  </si>
  <si>
    <t>Dembélé</t>
  </si>
  <si>
    <t>Calf injury - 25% chance of playing</t>
  </si>
  <si>
    <t>81012.jpg</t>
  </si>
  <si>
    <t>Fredericks</t>
  </si>
  <si>
    <t>James</t>
  </si>
  <si>
    <t>463981.jpg</t>
  </si>
  <si>
    <t>Hill</t>
  </si>
  <si>
    <t>Lloyd</t>
  </si>
  <si>
    <t>Knock - 50% chance of playing</t>
  </si>
  <si>
    <t>235530.jpg</t>
  </si>
  <si>
    <t>Kelly</t>
  </si>
  <si>
    <t>Gavin</t>
  </si>
  <si>
    <t>444183.jpg</t>
  </si>
  <si>
    <t>Kilkenny</t>
  </si>
  <si>
    <t>Justin</t>
  </si>
  <si>
    <t>222683.jpg</t>
  </si>
  <si>
    <t>Kluivert</t>
  </si>
  <si>
    <t>Jamal</t>
  </si>
  <si>
    <t>128309.jpg</t>
  </si>
  <si>
    <t>Lowe</t>
  </si>
  <si>
    <t>133845.jpg</t>
  </si>
  <si>
    <t>Marcondes</t>
  </si>
  <si>
    <t>Chris</t>
  </si>
  <si>
    <t>223911.jpg</t>
  </si>
  <si>
    <t>Mepham</t>
  </si>
  <si>
    <t>Kieffer</t>
  </si>
  <si>
    <t>128340.jpg</t>
  </si>
  <si>
    <t>Moore</t>
  </si>
  <si>
    <t>Norberto</t>
  </si>
  <si>
    <t>69752.jpg</t>
  </si>
  <si>
    <t>Murara Neto</t>
  </si>
  <si>
    <t>Neto</t>
  </si>
  <si>
    <t>Dango</t>
  </si>
  <si>
    <t>533463.jpg</t>
  </si>
  <si>
    <t>Ouattara</t>
  </si>
  <si>
    <t>O.Dango</t>
  </si>
  <si>
    <t>Ben</t>
  </si>
  <si>
    <t>Permanent transfer to Stoke City</t>
  </si>
  <si>
    <t>156687.jpg</t>
  </si>
  <si>
    <t>Pearson</t>
  </si>
  <si>
    <t>Darren</t>
  </si>
  <si>
    <t>32259.jpg</t>
  </si>
  <si>
    <t>Randolph</t>
  </si>
  <si>
    <t>Joe</t>
  </si>
  <si>
    <t>156685.jpg</t>
  </si>
  <si>
    <t>Rothwell</t>
  </si>
  <si>
    <t>Antoine</t>
  </si>
  <si>
    <t>Shin injury - 25% chance of playing</t>
  </si>
  <si>
    <t>437730.jpg</t>
  </si>
  <si>
    <t>Semenyo</t>
  </si>
  <si>
    <t>Marcos</t>
  </si>
  <si>
    <t>221466.jpg</t>
  </si>
  <si>
    <t>Senesi</t>
  </si>
  <si>
    <t>Adam</t>
  </si>
  <si>
    <t>Muscle injury - 25% chance of playing</t>
  </si>
  <si>
    <t>54469.jpg</t>
  </si>
  <si>
    <t>Smith</t>
  </si>
  <si>
    <t>Dominic</t>
  </si>
  <si>
    <t>154566.jpg</t>
  </si>
  <si>
    <t>Solanke</t>
  </si>
  <si>
    <t>Knock - 25% chance of playing</t>
  </si>
  <si>
    <t>201658.jpg</t>
  </si>
  <si>
    <t>Tavernier</t>
  </si>
  <si>
    <t>Hamed</t>
  </si>
  <si>
    <t>424044.jpg</t>
  </si>
  <si>
    <t>Traorè</t>
  </si>
  <si>
    <t>Hamed Traorè</t>
  </si>
  <si>
    <t>Mark</t>
  </si>
  <si>
    <t>On loan to Stoke City for the season</t>
  </si>
  <si>
    <t>229600.jpg</t>
  </si>
  <si>
    <t>Travers</t>
  </si>
  <si>
    <t>Illia</t>
  </si>
  <si>
    <t>477580.jpg</t>
  </si>
  <si>
    <t>Zabarnyi</t>
  </si>
  <si>
    <t>Milos</t>
  </si>
  <si>
    <t>544877.jpg</t>
  </si>
  <si>
    <t>Kerkez</t>
  </si>
  <si>
    <t>Ionuț</t>
  </si>
  <si>
    <t>215531.jpg</t>
  </si>
  <si>
    <t>Radu</t>
  </si>
  <si>
    <t>Kristoffer</t>
  </si>
  <si>
    <t>191866.jpg</t>
  </si>
  <si>
    <t>Ajer</t>
  </si>
  <si>
    <t>Ellery</t>
  </si>
  <si>
    <t>235448.jpg</t>
  </si>
  <si>
    <t>Balcombe</t>
  </si>
  <si>
    <t>Shandon</t>
  </si>
  <si>
    <t>432160.jpg</t>
  </si>
  <si>
    <t>Baptiste</t>
  </si>
  <si>
    <t>Mads</t>
  </si>
  <si>
    <t>228044.jpg</t>
  </si>
  <si>
    <t>Bech Sørensen</t>
  </si>
  <si>
    <t>Bech</t>
  </si>
  <si>
    <t>Transfer to Red Bull Salzburg on a permanent basis</t>
  </si>
  <si>
    <t>481405.jpg</t>
  </si>
  <si>
    <t>Bidstrup</t>
  </si>
  <si>
    <t>Sergi</t>
  </si>
  <si>
    <t>174932.jpg</t>
  </si>
  <si>
    <t>Canós Tenés</t>
  </si>
  <si>
    <t>Canós</t>
  </si>
  <si>
    <t>Nathan</t>
  </si>
  <si>
    <t>432830.jpg</t>
  </si>
  <si>
    <t>Collins</t>
  </si>
  <si>
    <t>Matthew</t>
  </si>
  <si>
    <t>On loan to Bristol Rovers for the season</t>
  </si>
  <si>
    <t>503300.jpg</t>
  </si>
  <si>
    <t>Cox</t>
  </si>
  <si>
    <t>Mikkel</t>
  </si>
  <si>
    <t>440089.jpg</t>
  </si>
  <si>
    <t>Damsgaard</t>
  </si>
  <si>
    <t>Josh</t>
  </si>
  <si>
    <t>Knock - 75% chance of playing</t>
  </si>
  <si>
    <t>183656.jpg</t>
  </si>
  <si>
    <t>Dasilva</t>
  </si>
  <si>
    <t>Halil</t>
  </si>
  <si>
    <t>Transfer to Galatasaray on a permanent basis</t>
  </si>
  <si>
    <t>434662.jpg</t>
  </si>
  <si>
    <t>Dervişoğlu</t>
  </si>
  <si>
    <t>118342.jpg</t>
  </si>
  <si>
    <t>Flekken</t>
  </si>
  <si>
    <t>Charlie</t>
  </si>
  <si>
    <t>213687.jpg</t>
  </si>
  <si>
    <t>Goode</t>
  </si>
  <si>
    <t>Rico</t>
  </si>
  <si>
    <t>194010.jpg</t>
  </si>
  <si>
    <t>Henry</t>
  </si>
  <si>
    <t>472713.jpg</t>
  </si>
  <si>
    <t>Hickey</t>
  </si>
  <si>
    <t>Vitaly</t>
  </si>
  <si>
    <t>204580.jpg</t>
  </si>
  <si>
    <t>Janelt</t>
  </si>
  <si>
    <t>Mathias</t>
  </si>
  <si>
    <t>207283.jpg</t>
  </si>
  <si>
    <t>Jensen</t>
  </si>
  <si>
    <t>Keane</t>
  </si>
  <si>
    <t>249231.jpg</t>
  </si>
  <si>
    <t>Lewis-Potter</t>
  </si>
  <si>
    <t>Bryan</t>
  </si>
  <si>
    <t>Dead leg - 75% chance of playing</t>
  </si>
  <si>
    <t>446008.jpg</t>
  </si>
  <si>
    <t>Mbeumo</t>
  </si>
  <si>
    <t>51927.jpg</t>
  </si>
  <si>
    <t>Mee</t>
  </si>
  <si>
    <t>Christian</t>
  </si>
  <si>
    <t>128295.jpg</t>
  </si>
  <si>
    <t>Nørgaard</t>
  </si>
  <si>
    <t>Frank</t>
  </si>
  <si>
    <t>428580.jpg</t>
  </si>
  <si>
    <t>Onyeka</t>
  </si>
  <si>
    <t>Ethan</t>
  </si>
  <si>
    <t>231065.jpg</t>
  </si>
  <si>
    <t>Pinnock</t>
  </si>
  <si>
    <t>154561.jpg</t>
  </si>
  <si>
    <t>Raya Martin</t>
  </si>
  <si>
    <t>Raya</t>
  </si>
  <si>
    <t>226956.jpg</t>
  </si>
  <si>
    <t>Roerslev Rasmussen</t>
  </si>
  <si>
    <t>Roerslev</t>
  </si>
  <si>
    <t>Kevin</t>
  </si>
  <si>
    <t>513418.jpg</t>
  </si>
  <si>
    <t>Schade</t>
  </si>
  <si>
    <t>140200.jpg</t>
  </si>
  <si>
    <t>Strakosha</t>
  </si>
  <si>
    <t>Ivan</t>
  </si>
  <si>
    <t>Suspended until 17 Jan</t>
  </si>
  <si>
    <t>144485.jpg</t>
  </si>
  <si>
    <t>Toney</t>
  </si>
  <si>
    <t>s</t>
  </si>
  <si>
    <t>Joined Exeter City on a season-long loan - Expected back 01 Jul</t>
  </si>
  <si>
    <t>591357.jpg</t>
  </si>
  <si>
    <t>Trevitt</t>
  </si>
  <si>
    <t>n</t>
  </si>
  <si>
    <t>Yoane</t>
  </si>
  <si>
    <t>216646.jpg</t>
  </si>
  <si>
    <t>Wissa</t>
  </si>
  <si>
    <t>Yegor</t>
  </si>
  <si>
    <t>508395.jpg</t>
  </si>
  <si>
    <t>Yarmolyuk</t>
  </si>
  <si>
    <t>48760.jpg</t>
  </si>
  <si>
    <t>Jorgensen</t>
  </si>
  <si>
    <t>Zanka</t>
  </si>
  <si>
    <t>Simon</t>
  </si>
  <si>
    <t>535818.jpg</t>
  </si>
  <si>
    <t>Adingra</t>
  </si>
  <si>
    <t>Steven</t>
  </si>
  <si>
    <t>235382.jpg</t>
  </si>
  <si>
    <t>Alzate</t>
  </si>
  <si>
    <t>Yasin</t>
  </si>
  <si>
    <t>509416.jpg</t>
  </si>
  <si>
    <t>Ayari</t>
  </si>
  <si>
    <t>Facundo</t>
  </si>
  <si>
    <t>536916.jpg</t>
  </si>
  <si>
    <t>Buonanotte</t>
  </si>
  <si>
    <t>Moisés</t>
  </si>
  <si>
    <t>486672.jpg</t>
  </si>
  <si>
    <t>Caicedo Corozo</t>
  </si>
  <si>
    <t>Caicedo</t>
  </si>
  <si>
    <t>Permanent move to Hull City</t>
  </si>
  <si>
    <t>233425.jpg</t>
  </si>
  <si>
    <t>Connolly</t>
  </si>
  <si>
    <t>Mahmoud</t>
  </si>
  <si>
    <t>168090.jpg</t>
  </si>
  <si>
    <t>Dahoud</t>
  </si>
  <si>
    <t>83299.jpg</t>
  </si>
  <si>
    <t>Dunk</t>
  </si>
  <si>
    <t>Julio</t>
  </si>
  <si>
    <t>474120.jpg</t>
  </si>
  <si>
    <t>Enciso</t>
  </si>
  <si>
    <t>Pervis</t>
  </si>
  <si>
    <t>204214.jpg</t>
  </si>
  <si>
    <t>Estupiñán</t>
  </si>
  <si>
    <t>Estupiñan</t>
  </si>
  <si>
    <t>Evan</t>
  </si>
  <si>
    <t>487117.jpg</t>
  </si>
  <si>
    <t>Ferguson</t>
  </si>
  <si>
    <t>Billy</t>
  </si>
  <si>
    <t>243568.jpg</t>
  </si>
  <si>
    <t>Gilmour</t>
  </si>
  <si>
    <t>Pascal</t>
  </si>
  <si>
    <t>60307.jpg</t>
  </si>
  <si>
    <t>Groß</t>
  </si>
  <si>
    <t>Gross</t>
  </si>
  <si>
    <t>João Pedro</t>
  </si>
  <si>
    <t>475168.jpg</t>
  </si>
  <si>
    <t>Junqueira de Jesus</t>
  </si>
  <si>
    <t>Michał</t>
  </si>
  <si>
    <t>442229.jpg</t>
  </si>
  <si>
    <t>Karbownik</t>
  </si>
  <si>
    <t>Kacper</t>
  </si>
  <si>
    <t>Joined vitesse on a season long loan</t>
  </si>
  <si>
    <t>484658.jpg</t>
  </si>
  <si>
    <t>Kozłowski</t>
  </si>
  <si>
    <t>39155.jpg</t>
  </si>
  <si>
    <t>Lallana</t>
  </si>
  <si>
    <t>Tariq</t>
  </si>
  <si>
    <t>232792.jpg</t>
  </si>
  <si>
    <t>Lamptey</t>
  </si>
  <si>
    <t>Solly</t>
  </si>
  <si>
    <t>109345.jpg</t>
  </si>
  <si>
    <t>March</t>
  </si>
  <si>
    <t>Tom</t>
  </si>
  <si>
    <t>209288.jpg</t>
  </si>
  <si>
    <t>McGill</t>
  </si>
  <si>
    <t>15157.jpg</t>
  </si>
  <si>
    <t>Milner</t>
  </si>
  <si>
    <t>Kaoru</t>
  </si>
  <si>
    <t>451340.jpg</t>
  </si>
  <si>
    <t>Mitoma</t>
  </si>
  <si>
    <t>243505.jpg</t>
  </si>
  <si>
    <t>Moder</t>
  </si>
  <si>
    <t>Jeremy</t>
  </si>
  <si>
    <t>Joined West Bromwich Albion on a season-long loan</t>
  </si>
  <si>
    <t>441192.jpg</t>
  </si>
  <si>
    <t>Sarmiento Morante</t>
  </si>
  <si>
    <t>Sarmiento</t>
  </si>
  <si>
    <t>Kjell</t>
  </si>
  <si>
    <t>Joined Sturm Graz on a season-long loan</t>
  </si>
  <si>
    <t>240514.jpg</t>
  </si>
  <si>
    <t>Scherpen</t>
  </si>
  <si>
    <t>Jason</t>
  </si>
  <si>
    <t>49262.jpg</t>
  </si>
  <si>
    <t>Steele</t>
  </si>
  <si>
    <t>Deniz</t>
  </si>
  <si>
    <t>Season long loan to Stuttgart</t>
  </si>
  <si>
    <t>450434.jpg</t>
  </si>
  <si>
    <t>Undav</t>
  </si>
  <si>
    <t>Jan Paul</t>
  </si>
  <si>
    <t>469142.jpg</t>
  </si>
  <si>
    <t>van Hecke</t>
  </si>
  <si>
    <t>Van Hecke</t>
  </si>
  <si>
    <t>Joël</t>
  </si>
  <si>
    <t>111478.jpg</t>
  </si>
  <si>
    <t>Veltman</t>
  </si>
  <si>
    <t>Bart</t>
  </si>
  <si>
    <t>489639.jpg</t>
  </si>
  <si>
    <t>Verbruggen</t>
  </si>
  <si>
    <t>110735.jpg</t>
  </si>
  <si>
    <t>Webster</t>
  </si>
  <si>
    <t>Danny</t>
  </si>
  <si>
    <t>50175.jpg</t>
  </si>
  <si>
    <t>Welbeck</t>
  </si>
  <si>
    <t>Andi</t>
  </si>
  <si>
    <t>204676.jpg</t>
  </si>
  <si>
    <t>Zeqiri</t>
  </si>
  <si>
    <t>Igor Julio</t>
  </si>
  <si>
    <t>223434.jpg</t>
  </si>
  <si>
    <t>dos Santos de Paulo</t>
  </si>
  <si>
    <t>Igor</t>
  </si>
  <si>
    <t>Enock</t>
  </si>
  <si>
    <t>578614.jpg</t>
  </si>
  <si>
    <t>Agyei</t>
  </si>
  <si>
    <t>Ameen</t>
  </si>
  <si>
    <t>487968.jpg</t>
  </si>
  <si>
    <t>Al-Dakhil</t>
  </si>
  <si>
    <t>Samuel</t>
  </si>
  <si>
    <t>189776.jpg</t>
  </si>
  <si>
    <t>Bastien</t>
  </si>
  <si>
    <t>Manuel Benson</t>
  </si>
  <si>
    <t>183751.jpg</t>
  </si>
  <si>
    <t>Hedilazio</t>
  </si>
  <si>
    <t>Benson</t>
  </si>
  <si>
    <t>Jordan</t>
  </si>
  <si>
    <t>241231.jpg</t>
  </si>
  <si>
    <t>Beyer</t>
  </si>
  <si>
    <t>172782.jpg</t>
  </si>
  <si>
    <t>Brownhill</t>
  </si>
  <si>
    <t>Darko</t>
  </si>
  <si>
    <t>250735.jpg</t>
  </si>
  <si>
    <t>Churlinov</t>
  </si>
  <si>
    <t>Jack</t>
  </si>
  <si>
    <t>40145.jpg</t>
  </si>
  <si>
    <t>Cork</t>
  </si>
  <si>
    <t>Dara</t>
  </si>
  <si>
    <t>530873.jpg</t>
  </si>
  <si>
    <t>Costelloe</t>
  </si>
  <si>
    <t>172567.jpg</t>
  </si>
  <si>
    <t>Cullen</t>
  </si>
  <si>
    <t>CJ</t>
  </si>
  <si>
    <t>432711.jpg</t>
  </si>
  <si>
    <t>Egan-Riley</t>
  </si>
  <si>
    <t>Hjalmar</t>
  </si>
  <si>
    <t>478969.jpg</t>
  </si>
  <si>
    <t>Ekdal</t>
  </si>
  <si>
    <t>Lyle</t>
  </si>
  <si>
    <t>435973.jpg</t>
  </si>
  <si>
    <t>Foster</t>
  </si>
  <si>
    <t>Denis</t>
  </si>
  <si>
    <t>493347.jpg</t>
  </si>
  <si>
    <t>Franchi</t>
  </si>
  <si>
    <t>Jóhann Berg</t>
  </si>
  <si>
    <t>60586.jpg</t>
  </si>
  <si>
    <t>Gudmundsson</t>
  </si>
  <si>
    <t>Luke</t>
  </si>
  <si>
    <t>Season long loan to Stoke City</t>
  </si>
  <si>
    <t>483391.jpg</t>
  </si>
  <si>
    <t>McNally</t>
  </si>
  <si>
    <t>Arijanet</t>
  </si>
  <si>
    <t>232917.jpg</t>
  </si>
  <si>
    <t>Muric</t>
  </si>
  <si>
    <t>216616.jpg</t>
  </si>
  <si>
    <t>O'Shea</t>
  </si>
  <si>
    <t>Michael</t>
  </si>
  <si>
    <t>Hamstring injury - Unknown return date</t>
  </si>
  <si>
    <t>220598.jpg</t>
  </si>
  <si>
    <t>Obafemi</t>
  </si>
  <si>
    <t>Joined Aarhus on loan</t>
  </si>
  <si>
    <t>220037.jpg</t>
  </si>
  <si>
    <t>Peacock-Farrell</t>
  </si>
  <si>
    <t>Connor</t>
  </si>
  <si>
    <t>192290.jpg</t>
  </si>
  <si>
    <t>Roberts</t>
  </si>
  <si>
    <t>Jay</t>
  </si>
  <si>
    <t>44683.jpg</t>
  </si>
  <si>
    <t>Rodriguez</t>
  </si>
  <si>
    <t>103914.jpg</t>
  </si>
  <si>
    <t>Taylor</t>
  </si>
  <si>
    <t>Bobby</t>
  </si>
  <si>
    <t>Permanent transfer to Coventry</t>
  </si>
  <si>
    <t>461102.jpg</t>
  </si>
  <si>
    <t>Scott</t>
  </si>
  <si>
    <t>226473.jpg</t>
  </si>
  <si>
    <t>Twine</t>
  </si>
  <si>
    <t>Lawrence</t>
  </si>
  <si>
    <t>133085.jpg</t>
  </si>
  <si>
    <t>Vigouroux</t>
  </si>
  <si>
    <t>Victor</t>
  </si>
  <si>
    <t>441455.jpg</t>
  </si>
  <si>
    <t>da Silva</t>
  </si>
  <si>
    <t>Vitinho</t>
  </si>
  <si>
    <t>Wout</t>
  </si>
  <si>
    <t>120202.jpg</t>
  </si>
  <si>
    <t>Weghorst</t>
  </si>
  <si>
    <t>Anass</t>
  </si>
  <si>
    <t>511783.jpg</t>
  </si>
  <si>
    <t>Zaroury</t>
  </si>
  <si>
    <t>Zeki</t>
  </si>
  <si>
    <t>492831.jpg</t>
  </si>
  <si>
    <t>Amdouni</t>
  </si>
  <si>
    <t>432720.jpg</t>
  </si>
  <si>
    <t>Trafford</t>
  </si>
  <si>
    <t>83283.jpg</t>
  </si>
  <si>
    <t>Redmond</t>
  </si>
  <si>
    <t>Luca</t>
  </si>
  <si>
    <t>487702.jpg</t>
  </si>
  <si>
    <t>Koleosho</t>
  </si>
  <si>
    <t>179458.jpg</t>
  </si>
  <si>
    <t>Bruun Larsen</t>
  </si>
  <si>
    <t>Robert</t>
  </si>
  <si>
    <t>215059.jpg</t>
  </si>
  <si>
    <t>Sánchez</t>
  </si>
  <si>
    <t>Sanchez</t>
  </si>
  <si>
    <t>Permanent transfer to Leeds Utd</t>
  </si>
  <si>
    <t>199598.jpg</t>
  </si>
  <si>
    <t>Ampadu</t>
  </si>
  <si>
    <t>Andrey</t>
  </si>
  <si>
    <t>532605.jpg</t>
  </si>
  <si>
    <t>Nascimento dos Santos</t>
  </si>
  <si>
    <t>Kepa</t>
  </si>
  <si>
    <t>109745.jpg</t>
  </si>
  <si>
    <t>Arrizabalaga</t>
  </si>
  <si>
    <t>Pierre-Emerick</t>
  </si>
  <si>
    <t>54694.jpg</t>
  </si>
  <si>
    <t>Aubameyang</t>
  </si>
  <si>
    <t>César</t>
  </si>
  <si>
    <t>Left the club as a free agent</t>
  </si>
  <si>
    <t>41328.jpg</t>
  </si>
  <si>
    <t>Azpilicueta</t>
  </si>
  <si>
    <t>Abdul Rahman</t>
  </si>
  <si>
    <t>Permanent Transfer to PAOK</t>
  </si>
  <si>
    <t>118335.jpg</t>
  </si>
  <si>
    <t>Baba</t>
  </si>
  <si>
    <t>Benoît</t>
  </si>
  <si>
    <t>242880.jpg</t>
  </si>
  <si>
    <t>Badiashile</t>
  </si>
  <si>
    <t>B.Badiashile</t>
  </si>
  <si>
    <t>Unknown - Unknown return date</t>
  </si>
  <si>
    <t>122074.jpg</t>
  </si>
  <si>
    <t>Bettinelli</t>
  </si>
  <si>
    <t>Armando</t>
  </si>
  <si>
    <t>Knee injury - Unknown return date</t>
  </si>
  <si>
    <t>440323.jpg</t>
  </si>
  <si>
    <t>Broja</t>
  </si>
  <si>
    <t>Trevoh</t>
  </si>
  <si>
    <t>180736.jpg</t>
  </si>
  <si>
    <t>Chalobah</t>
  </si>
  <si>
    <t>172850.jpg</t>
  </si>
  <si>
    <t>Chilwell</t>
  </si>
  <si>
    <t>Carney</t>
  </si>
  <si>
    <t>478912.jpg</t>
  </si>
  <si>
    <t>Chukwuemeka</t>
  </si>
  <si>
    <t>Levi</t>
  </si>
  <si>
    <t>460028.jpg</t>
  </si>
  <si>
    <t>Colwill</t>
  </si>
  <si>
    <t>Marc</t>
  </si>
  <si>
    <t>179268.jpg</t>
  </si>
  <si>
    <t>Cucurella Saseta</t>
  </si>
  <si>
    <t>Cucurella</t>
  </si>
  <si>
    <t>Enzo</t>
  </si>
  <si>
    <t>448047.jpg</t>
  </si>
  <si>
    <t>Fernández</t>
  </si>
  <si>
    <t>David Datro</t>
  </si>
  <si>
    <t>Joined Union Berlin on a season-long loan - Expected back 01 Jul</t>
  </si>
  <si>
    <t>520295.jpg</t>
  </si>
  <si>
    <t>Fofana</t>
  </si>
  <si>
    <t>D.D.Fofana</t>
  </si>
  <si>
    <t>444463.jpg</t>
  </si>
  <si>
    <t>W.Fofana</t>
  </si>
  <si>
    <t>Conor</t>
  </si>
  <si>
    <t>232787.jpg</t>
  </si>
  <si>
    <t>Gallagher</t>
  </si>
  <si>
    <t>Malo</t>
  </si>
  <si>
    <t>482609.jpg</t>
  </si>
  <si>
    <t>Gusto</t>
  </si>
  <si>
    <t>487838.jpg</t>
  </si>
  <si>
    <t>Hall</t>
  </si>
  <si>
    <t>Callum</t>
  </si>
  <si>
    <t>209046.jpg</t>
  </si>
  <si>
    <t>Hudson-Odoi</t>
  </si>
  <si>
    <t>Reece</t>
  </si>
  <si>
    <t>225796.jpg</t>
  </si>
  <si>
    <t>Romelu</t>
  </si>
  <si>
    <t>66749.jpg</t>
  </si>
  <si>
    <t>Lukaku Bolingoli</t>
  </si>
  <si>
    <t>Lukaku</t>
  </si>
  <si>
    <t>Noni</t>
  </si>
  <si>
    <t>Hamstring injury - 75% chance of playing</t>
  </si>
  <si>
    <t>248857.jpg</t>
  </si>
  <si>
    <t>Madueke</t>
  </si>
  <si>
    <t>Mykhailo</t>
  </si>
  <si>
    <t>465920.jpg</t>
  </si>
  <si>
    <t>Mudryk</t>
  </si>
  <si>
    <t>517052.jpg</t>
  </si>
  <si>
    <t>Jackson</t>
  </si>
  <si>
    <t>N.Jackson</t>
  </si>
  <si>
    <t>Christopher</t>
  </si>
  <si>
    <t>213198.jpg</t>
  </si>
  <si>
    <t>Nkunku</t>
  </si>
  <si>
    <t>Permanent transfer to AC Milan</t>
  </si>
  <si>
    <t>176413.jpg</t>
  </si>
  <si>
    <t>Pulisic</t>
  </si>
  <si>
    <t>Malang</t>
  </si>
  <si>
    <t>204727.jpg</t>
  </si>
  <si>
    <t>Sarr</t>
  </si>
  <si>
    <t>M.Sarr</t>
  </si>
  <si>
    <t>471798.jpg</t>
  </si>
  <si>
    <t>Słonina</t>
  </si>
  <si>
    <t>Slonina</t>
  </si>
  <si>
    <t>Raheem</t>
  </si>
  <si>
    <t>103955.jpg</t>
  </si>
  <si>
    <t>Sterling</t>
  </si>
  <si>
    <t>Thiago</t>
  </si>
  <si>
    <t>51090.jpg</t>
  </si>
  <si>
    <t>Emiliano da Silva</t>
  </si>
  <si>
    <t>T.Silva</t>
  </si>
  <si>
    <t>Hakim</t>
  </si>
  <si>
    <t>124183.jpg</t>
  </si>
  <si>
    <t>Ziyech</t>
  </si>
  <si>
    <t>Ângelo Gabriel</t>
  </si>
  <si>
    <t>518620.jpg</t>
  </si>
  <si>
    <t>Borges Damaceno</t>
  </si>
  <si>
    <t>Ângelo</t>
  </si>
  <si>
    <t>Ian</t>
  </si>
  <si>
    <t>441302.jpg</t>
  </si>
  <si>
    <t>Maatsen</t>
  </si>
  <si>
    <t>Axel</t>
  </si>
  <si>
    <t>220362.jpg</t>
  </si>
  <si>
    <t>Disasi</t>
  </si>
  <si>
    <t>Lesley</t>
  </si>
  <si>
    <t>503714.jpg</t>
  </si>
  <si>
    <t>Ugochukwu</t>
  </si>
  <si>
    <t>Naouirou</t>
  </si>
  <si>
    <t>466117.jpg</t>
  </si>
  <si>
    <t>Ahamada</t>
  </si>
  <si>
    <t>Joachim</t>
  </si>
  <si>
    <t>174874.jpg</t>
  </si>
  <si>
    <t>Andersen</t>
  </si>
  <si>
    <t>80146.jpg</t>
  </si>
  <si>
    <t>Ayew</t>
  </si>
  <si>
    <t>J.Ayew</t>
  </si>
  <si>
    <t>Nathaniel</t>
  </si>
  <si>
    <t>57328.jpg</t>
  </si>
  <si>
    <t>Clyne</t>
  </si>
  <si>
    <t>Cheick</t>
  </si>
  <si>
    <t>438464.jpg</t>
  </si>
  <si>
    <t>Doucouré</t>
  </si>
  <si>
    <t>C.Doucouré</t>
  </si>
  <si>
    <t>Malcolm</t>
  </si>
  <si>
    <t>450535.jpg</t>
  </si>
  <si>
    <t>Ebiowei</t>
  </si>
  <si>
    <t>Odsonne</t>
  </si>
  <si>
    <t>199670.jpg</t>
  </si>
  <si>
    <t>Edouard</t>
  </si>
  <si>
    <t>Eberechi</t>
  </si>
  <si>
    <t>232413.jpg</t>
  </si>
  <si>
    <t>Eze</t>
  </si>
  <si>
    <t>Vicente</t>
  </si>
  <si>
    <t>40836.jpg</t>
  </si>
  <si>
    <t>Guaita</t>
  </si>
  <si>
    <t>209036.jpg</t>
  </si>
  <si>
    <t>Guéhi</t>
  </si>
  <si>
    <t>Will</t>
  </si>
  <si>
    <t>108413.jpg</t>
  </si>
  <si>
    <t>Hughes</t>
  </si>
  <si>
    <t>Sam</t>
  </si>
  <si>
    <t>101982.jpg</t>
  </si>
  <si>
    <t>Johnstone</t>
  </si>
  <si>
    <t>Jefferson</t>
  </si>
  <si>
    <t>152551.jpg</t>
  </si>
  <si>
    <t>Lerma Solís</t>
  </si>
  <si>
    <t>Lerma</t>
  </si>
  <si>
    <t>Jean-Philippe</t>
  </si>
  <si>
    <t>231747.jpg</t>
  </si>
  <si>
    <t>Mateta</t>
  </si>
  <si>
    <t>Remi</t>
  </si>
  <si>
    <t>169593.jpg</t>
  </si>
  <si>
    <t>Matthews</t>
  </si>
  <si>
    <t>Tyrick</t>
  </si>
  <si>
    <t>Thigh injury - 75% chance of playing</t>
  </si>
  <si>
    <t>244723.jpg</t>
  </si>
  <si>
    <t>Mitchell</t>
  </si>
  <si>
    <t>Jake</t>
  </si>
  <si>
    <t>512462.jpg</t>
  </si>
  <si>
    <t>O'Brien</t>
  </si>
  <si>
    <t>Hamstring injury - 25% chance of playing</t>
  </si>
  <si>
    <t>443661.jpg</t>
  </si>
  <si>
    <t>Olise</t>
  </si>
  <si>
    <t>Half season loan to Carlisle United, expected back in January</t>
  </si>
  <si>
    <t>450541.jpg</t>
  </si>
  <si>
    <t>Plange</t>
  </si>
  <si>
    <t>427623.jpg</t>
  </si>
  <si>
    <t>Richards</t>
  </si>
  <si>
    <t>C.Richards</t>
  </si>
  <si>
    <t>Jairo</t>
  </si>
  <si>
    <t>173954.jpg</t>
  </si>
  <si>
    <t>Riedewald</t>
  </si>
  <si>
    <t>Jeffrey</t>
  </si>
  <si>
    <t>86417.jpg</t>
  </si>
  <si>
    <t>Schlupp</t>
  </si>
  <si>
    <t>49413.jpg</t>
  </si>
  <si>
    <t>Tomkins</t>
  </si>
  <si>
    <t>Joel</t>
  </si>
  <si>
    <t>55494.jpg</t>
  </si>
  <si>
    <t>Ward</t>
  </si>
  <si>
    <t>487818.jpg</t>
  </si>
  <si>
    <t>Whitworth</t>
  </si>
  <si>
    <t>Matheus</t>
  </si>
  <si>
    <t>Knock - Unknown return date</t>
  </si>
  <si>
    <t>536694.jpg</t>
  </si>
  <si>
    <t>França de Oliveira</t>
  </si>
  <si>
    <t>Matheus França</t>
  </si>
  <si>
    <t>André</t>
  </si>
  <si>
    <t>120250.jpg</t>
  </si>
  <si>
    <t>Tavares Gomes</t>
  </si>
  <si>
    <t>André Gomes</t>
  </si>
  <si>
    <t>Jarrad</t>
  </si>
  <si>
    <t>480455.jpg</t>
  </si>
  <si>
    <t>Branthwaite</t>
  </si>
  <si>
    <t>177815.jpg</t>
  </si>
  <si>
    <t>Calvert-Lewin</t>
  </si>
  <si>
    <t>Seamus</t>
  </si>
  <si>
    <t>59949.jpg</t>
  </si>
  <si>
    <t>Coleman</t>
  </si>
  <si>
    <t>Dele</t>
  </si>
  <si>
    <t>Hip injury - Unknown return date</t>
  </si>
  <si>
    <t>108823.jpg</t>
  </si>
  <si>
    <t>Alli</t>
  </si>
  <si>
    <t>Abdoulaye</t>
  </si>
  <si>
    <t>121599.jpg</t>
  </si>
  <si>
    <t>A.Doucoure</t>
  </si>
  <si>
    <t>232928.jpg</t>
  </si>
  <si>
    <t>Garner</t>
  </si>
  <si>
    <t>160987.jpg</t>
  </si>
  <si>
    <t>Gbamin</t>
  </si>
  <si>
    <t>198826.jpg</t>
  </si>
  <si>
    <t>Godfrey</t>
  </si>
  <si>
    <t>Demarai</t>
  </si>
  <si>
    <t>172632.jpg</t>
  </si>
  <si>
    <t>Gray</t>
  </si>
  <si>
    <t>Idrissa</t>
  </si>
  <si>
    <t>80801.jpg</t>
  </si>
  <si>
    <t>Gueye</t>
  </si>
  <si>
    <t>Gana</t>
  </si>
  <si>
    <t>Mason</t>
  </si>
  <si>
    <t>194164.jpg</t>
  </si>
  <si>
    <t>Holgate</t>
  </si>
  <si>
    <t>Alex</t>
  </si>
  <si>
    <t>153133.jpg</t>
  </si>
  <si>
    <t>Iwobi</t>
  </si>
  <si>
    <t>106611.jpg</t>
  </si>
  <si>
    <t>Neal</t>
  </si>
  <si>
    <t>115382.jpg</t>
  </si>
  <si>
    <t>Maupay</t>
  </si>
  <si>
    <t>Dwight</t>
  </si>
  <si>
    <t>Ankle injury - Unknown return date</t>
  </si>
  <si>
    <t>433154.jpg</t>
  </si>
  <si>
    <t>McNeil</t>
  </si>
  <si>
    <t>Vitalii</t>
  </si>
  <si>
    <t>224967.jpg</t>
  </si>
  <si>
    <t>Mykolenko</t>
  </si>
  <si>
    <t>Amadou</t>
  </si>
  <si>
    <t>449871.jpg</t>
  </si>
  <si>
    <t>Onana</t>
  </si>
  <si>
    <t>243571.jpg</t>
  </si>
  <si>
    <t>Patterson</t>
  </si>
  <si>
    <t>111234.jpg</t>
  </si>
  <si>
    <t>Pickford</t>
  </si>
  <si>
    <t>Ellis</t>
  </si>
  <si>
    <t>Transferred to Coventry City</t>
  </si>
  <si>
    <t>218997.jpg</t>
  </si>
  <si>
    <t>Simms</t>
  </si>
  <si>
    <t>17761.jpg</t>
  </si>
  <si>
    <t>Tarkowski</t>
  </si>
  <si>
    <t>João</t>
  </si>
  <si>
    <t>222627.jpg</t>
  </si>
  <si>
    <t>Neves Virgínia</t>
  </si>
  <si>
    <t>J.Virginia</t>
  </si>
  <si>
    <t>Andy</t>
  </si>
  <si>
    <t>11948.jpg</t>
  </si>
  <si>
    <t>Lonergan</t>
  </si>
  <si>
    <t>Ashley</t>
  </si>
  <si>
    <t>18892.jpg</t>
  </si>
  <si>
    <t>Young</t>
  </si>
  <si>
    <t>Arnaut</t>
  </si>
  <si>
    <t>220307.jpg</t>
  </si>
  <si>
    <t>Danjuma Groeneveld</t>
  </si>
  <si>
    <t>Danjuma</t>
  </si>
  <si>
    <t>Andreas</t>
  </si>
  <si>
    <t>156689.jpg</t>
  </si>
  <si>
    <t>Hoelgebaum Pereira</t>
  </si>
  <si>
    <t>76357.jpg</t>
  </si>
  <si>
    <t>Cairney</t>
  </si>
  <si>
    <t>166324.jpg</t>
  </si>
  <si>
    <t>Neves Abreu Cavaleiro</t>
  </si>
  <si>
    <t>I.Cavaleiro</t>
  </si>
  <si>
    <t>96994.jpg</t>
  </si>
  <si>
    <t>De Cordova-Reid</t>
  </si>
  <si>
    <t>Issa</t>
  </si>
  <si>
    <t>219924.jpg</t>
  </si>
  <si>
    <t>Diop</t>
  </si>
  <si>
    <t>Tyrese</t>
  </si>
  <si>
    <t>432931.jpg</t>
  </si>
  <si>
    <t>Francois</t>
  </si>
  <si>
    <t>83543.jpg</t>
  </si>
  <si>
    <t>Knockaert</t>
  </si>
  <si>
    <t>Terence</t>
  </si>
  <si>
    <t>109434.jpg</t>
  </si>
  <si>
    <t>Kongolo</t>
  </si>
  <si>
    <t>Bernd</t>
  </si>
  <si>
    <t>80201.jpg</t>
  </si>
  <si>
    <t>Leno</t>
  </si>
  <si>
    <t>Saša</t>
  </si>
  <si>
    <t>212314.jpg</t>
  </si>
  <si>
    <t>Lukić</t>
  </si>
  <si>
    <t>120721.jpg</t>
  </si>
  <si>
    <t>Mbabu</t>
  </si>
  <si>
    <t>Aleksandar</t>
  </si>
  <si>
    <t>128389.jpg</t>
  </si>
  <si>
    <t>Mitrović</t>
  </si>
  <si>
    <t>Rodrigo</t>
  </si>
  <si>
    <t>244042.jpg</t>
  </si>
  <si>
    <t>Muniz Carvalho</t>
  </si>
  <si>
    <t>Muniz</t>
  </si>
  <si>
    <t>Shoulder injury - 25% chance of playing</t>
  </si>
  <si>
    <t>154296.jpg</t>
  </si>
  <si>
    <t>Palhinha Gonçalves</t>
  </si>
  <si>
    <t>J.Palhinha</t>
  </si>
  <si>
    <t>82514.jpg</t>
  </si>
  <si>
    <t>Ream</t>
  </si>
  <si>
    <t>Harrison</t>
  </si>
  <si>
    <t>153366.jpg</t>
  </si>
  <si>
    <t>Reed</t>
  </si>
  <si>
    <t>Antonee</t>
  </si>
  <si>
    <t>169528.jpg</t>
  </si>
  <si>
    <t>Robinson</t>
  </si>
  <si>
    <t>Marek</t>
  </si>
  <si>
    <t>155529.jpg</t>
  </si>
  <si>
    <t>Rodák</t>
  </si>
  <si>
    <t>Kenny</t>
  </si>
  <si>
    <t>167074.jpg</t>
  </si>
  <si>
    <t>Tete</t>
  </si>
  <si>
    <t>Tosin</t>
  </si>
  <si>
    <t>109646.jpg</t>
  </si>
  <si>
    <t>Adarabioyo</t>
  </si>
  <si>
    <t>Carlos Vinícius</t>
  </si>
  <si>
    <t>245824.jpg</t>
  </si>
  <si>
    <t>Alves Morais</t>
  </si>
  <si>
    <t>Vinícius</t>
  </si>
  <si>
    <t>Harry</t>
  </si>
  <si>
    <t>153682.jpg</t>
  </si>
  <si>
    <t>Wilson</t>
  </si>
  <si>
    <t>Raúl</t>
  </si>
  <si>
    <t>102057.jpg</t>
  </si>
  <si>
    <t>Jiménez</t>
  </si>
  <si>
    <t>Willian</t>
  </si>
  <si>
    <t>47431.jpg</t>
  </si>
  <si>
    <t>Borges da Silva</t>
  </si>
  <si>
    <t>Calvin</t>
  </si>
  <si>
    <t>232892.jpg</t>
  </si>
  <si>
    <t>Bassey</t>
  </si>
  <si>
    <t>Adrián</t>
  </si>
  <si>
    <t>60706.jpg</t>
  </si>
  <si>
    <t>San Miguel del Castillo</t>
  </si>
  <si>
    <t>Trent</t>
  </si>
  <si>
    <t>169187.jpg</t>
  </si>
  <si>
    <t>Alexander-Arnold</t>
  </si>
  <si>
    <t>Alisson</t>
  </si>
  <si>
    <t>116535.jpg</t>
  </si>
  <si>
    <t>Ramses Becker</t>
  </si>
  <si>
    <t>Stefan</t>
  </si>
  <si>
    <t>535928.jpg</t>
  </si>
  <si>
    <t>Bajcetic</t>
  </si>
  <si>
    <t>Darwin</t>
  </si>
  <si>
    <t>447203.jpg</t>
  </si>
  <si>
    <t>Núñez Ribeiro</t>
  </si>
  <si>
    <t>Diogo</t>
  </si>
  <si>
    <t>194634.jpg</t>
  </si>
  <si>
    <t>Teixeira da Silva</t>
  </si>
  <si>
    <t>Diogo J.</t>
  </si>
  <si>
    <t>Harvey</t>
  </si>
  <si>
    <t>444884.jpg</t>
  </si>
  <si>
    <t>Elliott</t>
  </si>
  <si>
    <t>Fabio Henrique</t>
  </si>
  <si>
    <t>Permanent Transfer to Al-Ittihad</t>
  </si>
  <si>
    <t>116643.jpg</t>
  </si>
  <si>
    <t>Fabinho</t>
  </si>
  <si>
    <t>Cody</t>
  </si>
  <si>
    <t>243298.jpg</t>
  </si>
  <si>
    <t>Gakpo</t>
  </si>
  <si>
    <t>171287.jpg</t>
  </si>
  <si>
    <t>Gomez</t>
  </si>
  <si>
    <t>Permanent transfer to Al-Ettifaq</t>
  </si>
  <si>
    <t>56979.jpg</t>
  </si>
  <si>
    <t>Henderson</t>
  </si>
  <si>
    <t>Curtis</t>
  </si>
  <si>
    <t>206915.jpg</t>
  </si>
  <si>
    <t>Jones</t>
  </si>
  <si>
    <t>Caoimhin</t>
  </si>
  <si>
    <t>200720.jpg</t>
  </si>
  <si>
    <t>Kelleher</t>
  </si>
  <si>
    <t>Ibrahima</t>
  </si>
  <si>
    <t>204716.jpg</t>
  </si>
  <si>
    <t>Konaté</t>
  </si>
  <si>
    <t>Luis</t>
  </si>
  <si>
    <t>244731.jpg</t>
  </si>
  <si>
    <t>Díaz</t>
  </si>
  <si>
    <t>Luis Díaz</t>
  </si>
  <si>
    <t>Alexis</t>
  </si>
  <si>
    <t>243016.jpg</t>
  </si>
  <si>
    <t>Mac Allister</t>
  </si>
  <si>
    <t>60914.jpg</t>
  </si>
  <si>
    <t>Matip</t>
  </si>
  <si>
    <t>197464.jpg</t>
  </si>
  <si>
    <t>Phillips</t>
  </si>
  <si>
    <t>Andrew</t>
  </si>
  <si>
    <t>122798.jpg</t>
  </si>
  <si>
    <t>Robertson</t>
  </si>
  <si>
    <t>118748.jpg</t>
  </si>
  <si>
    <t>Salah</t>
  </si>
  <si>
    <t>Dominik</t>
  </si>
  <si>
    <t>424876.jpg</t>
  </si>
  <si>
    <t>Szoboszlai</t>
  </si>
  <si>
    <t>61558.jpg</t>
  </si>
  <si>
    <t>Alcántara do Nascimento</t>
  </si>
  <si>
    <t>Konstantinos</t>
  </si>
  <si>
    <t>214285.jpg</t>
  </si>
  <si>
    <t>Tsimikas</t>
  </si>
  <si>
    <t>Sepp</t>
  </si>
  <si>
    <t>Season long loan to Mainz 05</t>
  </si>
  <si>
    <t>444765.jpg</t>
  </si>
  <si>
    <t>van den Berg</t>
  </si>
  <si>
    <t>Van den Berg</t>
  </si>
  <si>
    <t>Virgil</t>
  </si>
  <si>
    <t>97032.jpg</t>
  </si>
  <si>
    <t>van Dijk</t>
  </si>
  <si>
    <t>Marvelous</t>
  </si>
  <si>
    <t>184704.jpg</t>
  </si>
  <si>
    <t>Nakamba</t>
  </si>
  <si>
    <t>Elijah</t>
  </si>
  <si>
    <t>174310.jpg</t>
  </si>
  <si>
    <t>Adebayo</t>
  </si>
  <si>
    <t>Mads Juel</t>
  </si>
  <si>
    <t>208904.jpg</t>
  </si>
  <si>
    <t>Amari'i</t>
  </si>
  <si>
    <t>165183.jpg</t>
  </si>
  <si>
    <t>Bell</t>
  </si>
  <si>
    <t>82738.jpg</t>
  </si>
  <si>
    <t>Berry</t>
  </si>
  <si>
    <t>156658.jpg</t>
  </si>
  <si>
    <t>Burke</t>
  </si>
  <si>
    <t>Allan</t>
  </si>
  <si>
    <t>193195.jpg</t>
  </si>
  <si>
    <t>Campbell</t>
  </si>
  <si>
    <t>96784.jpg</t>
  </si>
  <si>
    <t>Clark</t>
  </si>
  <si>
    <t>Alfie</t>
  </si>
  <si>
    <t>244262.jpg</t>
  </si>
  <si>
    <t>Doughty</t>
  </si>
  <si>
    <t>49083.jpg</t>
  </si>
  <si>
    <t>Freeman</t>
  </si>
  <si>
    <t>113534.jpg</t>
  </si>
  <si>
    <t>Macey</t>
  </si>
  <si>
    <t>422303.jpg</t>
  </si>
  <si>
    <t>McAtee</t>
  </si>
  <si>
    <t>Carlos</t>
  </si>
  <si>
    <t>Permanent transfer to Bolton Wanderers</t>
  </si>
  <si>
    <t>453537.jpg</t>
  </si>
  <si>
    <t>Mendes Gomes</t>
  </si>
  <si>
    <t>Mendes</t>
  </si>
  <si>
    <t>Carlton</t>
  </si>
  <si>
    <t>156700.jpg</t>
  </si>
  <si>
    <t>Morris</t>
  </si>
  <si>
    <t>Admiral</t>
  </si>
  <si>
    <t>174595.jpg</t>
  </si>
  <si>
    <t>Muskwe</t>
  </si>
  <si>
    <t>Chiedozie</t>
  </si>
  <si>
    <t>229164.jpg</t>
  </si>
  <si>
    <t>Ogbene</t>
  </si>
  <si>
    <t>Fred</t>
  </si>
  <si>
    <t>Season long loan to Rotherham</t>
  </si>
  <si>
    <t>168035.jpg</t>
  </si>
  <si>
    <t>Onyedinma</t>
  </si>
  <si>
    <t>199056.jpg</t>
  </si>
  <si>
    <t>Osho</t>
  </si>
  <si>
    <t>Aribim</t>
  </si>
  <si>
    <t>490180.jpg</t>
  </si>
  <si>
    <t>Pepple</t>
  </si>
  <si>
    <t>Dion</t>
  </si>
  <si>
    <t>243532.jpg</t>
  </si>
  <si>
    <t>Pereira</t>
  </si>
  <si>
    <t>Dan</t>
  </si>
  <si>
    <t>108411.jpg</t>
  </si>
  <si>
    <t>Potts</t>
  </si>
  <si>
    <t>Glen</t>
  </si>
  <si>
    <t>165152.jpg</t>
  </si>
  <si>
    <t>Rea</t>
  </si>
  <si>
    <t>77818.jpg</t>
  </si>
  <si>
    <t>Shea</t>
  </si>
  <si>
    <t>242500.jpg</t>
  </si>
  <si>
    <t>Elliot</t>
  </si>
  <si>
    <t>Joined Shrewsbury Town on a season-long loan - Unknown return date</t>
  </si>
  <si>
    <t>232477.jpg</t>
  </si>
  <si>
    <t>Thorpe</t>
  </si>
  <si>
    <t>Joined Dundee United on a season-long loan - Expected back 01 Jul</t>
  </si>
  <si>
    <t>207722.jpg</t>
  </si>
  <si>
    <t>Walton</t>
  </si>
  <si>
    <t>Louie</t>
  </si>
  <si>
    <t>223333.jpg</t>
  </si>
  <si>
    <t>Watson</t>
  </si>
  <si>
    <t>Cauley</t>
  </si>
  <si>
    <t>91046.jpg</t>
  </si>
  <si>
    <t>Woodrow</t>
  </si>
  <si>
    <t>232351.jpg</t>
  </si>
  <si>
    <t>Giles</t>
  </si>
  <si>
    <t>108796.jpg</t>
  </si>
  <si>
    <t>Lockyer</t>
  </si>
  <si>
    <t>Pelly Ruddock</t>
  </si>
  <si>
    <t>104047.jpg</t>
  </si>
  <si>
    <t>Mpanzu</t>
  </si>
  <si>
    <t>Tahith</t>
  </si>
  <si>
    <t>222677.jpg</t>
  </si>
  <si>
    <t>Chong</t>
  </si>
  <si>
    <t>476369.jpg</t>
  </si>
  <si>
    <t>Kaboré</t>
  </si>
  <si>
    <t>54738.jpg</t>
  </si>
  <si>
    <t>Kaminski</t>
  </si>
  <si>
    <t>Manuel</t>
  </si>
  <si>
    <t>211975.jpg</t>
  </si>
  <si>
    <t>Akanji</t>
  </si>
  <si>
    <t>126184.jpg</t>
  </si>
  <si>
    <t>Aké</t>
  </si>
  <si>
    <t>Julián</t>
  </si>
  <si>
    <t>461358.jpg</t>
  </si>
  <si>
    <t>Álvarez</t>
  </si>
  <si>
    <t>J.Alvarez</t>
  </si>
  <si>
    <t>Bernardo</t>
  </si>
  <si>
    <t>165809.jpg</t>
  </si>
  <si>
    <t>Veiga de Carvalho e Silva</t>
  </si>
  <si>
    <t>Oscar</t>
  </si>
  <si>
    <t>477555.jpg</t>
  </si>
  <si>
    <t>Bobb</t>
  </si>
  <si>
    <t>121145.jpg</t>
  </si>
  <si>
    <t>Cancelo</t>
  </si>
  <si>
    <t>17601.jpg</t>
  </si>
  <si>
    <t>Carson</t>
  </si>
  <si>
    <t>Permanent Transfer to Southampton</t>
  </si>
  <si>
    <t>463210.jpg</t>
  </si>
  <si>
    <t>Charles</t>
  </si>
  <si>
    <t>61366.jpg</t>
  </si>
  <si>
    <t>De Bruyne</t>
  </si>
  <si>
    <t>Rúben</t>
  </si>
  <si>
    <t>171314.jpg</t>
  </si>
  <si>
    <t>Gato Alves Dias</t>
  </si>
  <si>
    <t>Tommy</t>
  </si>
  <si>
    <t>220394.jpg</t>
  </si>
  <si>
    <t>Doyle</t>
  </si>
  <si>
    <t>Ederson</t>
  </si>
  <si>
    <t>121160.jpg</t>
  </si>
  <si>
    <t>Santana de Moraes</t>
  </si>
  <si>
    <t>Ederson M.</t>
  </si>
  <si>
    <t>Phil</t>
  </si>
  <si>
    <t>209244.jpg</t>
  </si>
  <si>
    <t>Foden</t>
  </si>
  <si>
    <t>114283.jpg</t>
  </si>
  <si>
    <t>Grealish</t>
  </si>
  <si>
    <t>Erling</t>
  </si>
  <si>
    <t>223094.jpg</t>
  </si>
  <si>
    <t>Haaland</t>
  </si>
  <si>
    <t>Mateo</t>
  </si>
  <si>
    <t>91651.jpg</t>
  </si>
  <si>
    <t>Kovačić</t>
  </si>
  <si>
    <t>Aymeric</t>
  </si>
  <si>
    <t>146941.jpg</t>
  </si>
  <si>
    <t>Laporte</t>
  </si>
  <si>
    <t>477064.jpg</t>
  </si>
  <si>
    <t>R.Lewis</t>
  </si>
  <si>
    <t>Riyad</t>
  </si>
  <si>
    <t>Permanent transfer to Al-Ahli</t>
  </si>
  <si>
    <t>103025.jpg</t>
  </si>
  <si>
    <t>Mahrez</t>
  </si>
  <si>
    <t>432714.jpg</t>
  </si>
  <si>
    <t>88248.jpg</t>
  </si>
  <si>
    <t>Ortega Moreno</t>
  </si>
  <si>
    <t>Cole</t>
  </si>
  <si>
    <t>244851.jpg</t>
  </si>
  <si>
    <t>Palmer</t>
  </si>
  <si>
    <t>Máximo</t>
  </si>
  <si>
    <t>482769.jpg</t>
  </si>
  <si>
    <t>Perrone</t>
  </si>
  <si>
    <t>Kalvin</t>
  </si>
  <si>
    <t>155405.jpg</t>
  </si>
  <si>
    <t>220566.jpg</t>
  </si>
  <si>
    <t>Hernandez</t>
  </si>
  <si>
    <t>Sergio</t>
  </si>
  <si>
    <t>437468.jpg</t>
  </si>
  <si>
    <t>Gómez</t>
  </si>
  <si>
    <t>Sergio Gómez</t>
  </si>
  <si>
    <t>Zack</t>
  </si>
  <si>
    <t>164484.jpg</t>
  </si>
  <si>
    <t>Steffen</t>
  </si>
  <si>
    <t>97299.jpg</t>
  </si>
  <si>
    <t>Stones</t>
  </si>
  <si>
    <t>Kyle</t>
  </si>
  <si>
    <t>58621.jpg</t>
  </si>
  <si>
    <t>Walker</t>
  </si>
  <si>
    <t>Joško</t>
  </si>
  <si>
    <t>477424.jpg</t>
  </si>
  <si>
    <t>Gvardiol</t>
  </si>
  <si>
    <t>184341.jpg</t>
  </si>
  <si>
    <t>Mount</t>
  </si>
  <si>
    <t>Permanent transfer to Al Nassr</t>
  </si>
  <si>
    <t>152590.jpg</t>
  </si>
  <si>
    <t>Telles</t>
  </si>
  <si>
    <t>Alex Telles</t>
  </si>
  <si>
    <t>Amad</t>
  </si>
  <si>
    <t>493250.jpg</t>
  </si>
  <si>
    <t>Diallo</t>
  </si>
  <si>
    <t>Antony Matheus</t>
  </si>
  <si>
    <t>467169.jpg</t>
  </si>
  <si>
    <t>dos Santos</t>
  </si>
  <si>
    <t>Antony</t>
  </si>
  <si>
    <t>Bruno</t>
  </si>
  <si>
    <t>141746.jpg</t>
  </si>
  <si>
    <t>Borges Fernandes</t>
  </si>
  <si>
    <t>B.Fernandes</t>
  </si>
  <si>
    <t>Brandon</t>
  </si>
  <si>
    <t>232937.jpg</t>
  </si>
  <si>
    <t>Williams</t>
  </si>
  <si>
    <t>B.Williams</t>
  </si>
  <si>
    <t>Eric</t>
  </si>
  <si>
    <t>197365.jpg</t>
  </si>
  <si>
    <t>Bailly</t>
  </si>
  <si>
    <t>Carlos Henrique</t>
  </si>
  <si>
    <t>61256.jpg</t>
  </si>
  <si>
    <t>Casimiro</t>
  </si>
  <si>
    <t>Casemiro</t>
  </si>
  <si>
    <t>216051.jpg</t>
  </si>
  <si>
    <t>Dalot Teixeira</t>
  </si>
  <si>
    <t>Dalot</t>
  </si>
  <si>
    <t>80607.jpg</t>
  </si>
  <si>
    <t>Eriksen</t>
  </si>
  <si>
    <t>Álvaro</t>
  </si>
  <si>
    <t>515501.jpg</t>
  </si>
  <si>
    <t>Fernández Carreras</t>
  </si>
  <si>
    <t>Fernandez</t>
  </si>
  <si>
    <t>Frederico</t>
  </si>
  <si>
    <t>101582.jpg</t>
  </si>
  <si>
    <t>Rodrigues de Paula Santos</t>
  </si>
  <si>
    <t>Alejandro</t>
  </si>
  <si>
    <t>493105.jpg</t>
  </si>
  <si>
    <t>Garnacho</t>
  </si>
  <si>
    <t>Hannibal</t>
  </si>
  <si>
    <t>465527.jpg</t>
  </si>
  <si>
    <t>Mejbri</t>
  </si>
  <si>
    <t>21205.jpg</t>
  </si>
  <si>
    <t>Heaton</t>
  </si>
  <si>
    <t>Dean</t>
  </si>
  <si>
    <t>172649.jpg</t>
  </si>
  <si>
    <t>184667.jpg</t>
  </si>
  <si>
    <t>Lindelöf</t>
  </si>
  <si>
    <t>Lindelof</t>
  </si>
  <si>
    <t>95658.jpg</t>
  </si>
  <si>
    <t>Maguire</t>
  </si>
  <si>
    <t>Kobbie</t>
  </si>
  <si>
    <t>516895.jpg</t>
  </si>
  <si>
    <t>Mainoo</t>
  </si>
  <si>
    <t>Tyrell</t>
  </si>
  <si>
    <t>222690.jpg</t>
  </si>
  <si>
    <t>Malacia</t>
  </si>
  <si>
    <t>148225.jpg</t>
  </si>
  <si>
    <t>Martial</t>
  </si>
  <si>
    <t>Lisandro</t>
  </si>
  <si>
    <t>221820.jpg</t>
  </si>
  <si>
    <t>Martínez</t>
  </si>
  <si>
    <t>195851.jpg</t>
  </si>
  <si>
    <t>McTominay</t>
  </si>
  <si>
    <t>Teden</t>
  </si>
  <si>
    <t>244856.jpg</t>
  </si>
  <si>
    <t>Mengi</t>
  </si>
  <si>
    <t>488404.jpg</t>
  </si>
  <si>
    <t>Pellistri Rebollo</t>
  </si>
  <si>
    <t>Pellistri</t>
  </si>
  <si>
    <t>Raphaël</t>
  </si>
  <si>
    <t>90152.jpg</t>
  </si>
  <si>
    <t>Varane</t>
  </si>
  <si>
    <t>R.Varane</t>
  </si>
  <si>
    <t>176297.jpg</t>
  </si>
  <si>
    <t>Rashford</t>
  </si>
  <si>
    <t>Jadon</t>
  </si>
  <si>
    <t>209243.jpg</t>
  </si>
  <si>
    <t>Sancho</t>
  </si>
  <si>
    <t>106760.jpg</t>
  </si>
  <si>
    <t>Shaw</t>
  </si>
  <si>
    <t>Shola</t>
  </si>
  <si>
    <t>472464.jpg</t>
  </si>
  <si>
    <t>Shoretire</t>
  </si>
  <si>
    <t>Donny</t>
  </si>
  <si>
    <t>180184.jpg</t>
  </si>
  <si>
    <t>van de Beek</t>
  </si>
  <si>
    <t>Van de Beek</t>
  </si>
  <si>
    <t>214590.jpg</t>
  </si>
  <si>
    <t>Wan-Bissaka</t>
  </si>
  <si>
    <t>202641.jpg</t>
  </si>
  <si>
    <t>Rasmus</t>
  </si>
  <si>
    <t>497894.jpg</t>
  </si>
  <si>
    <t>Højlund</t>
  </si>
  <si>
    <t>Miguel</t>
  </si>
  <si>
    <t>179018.jpg</t>
  </si>
  <si>
    <t>Almirón Rejala</t>
  </si>
  <si>
    <t>Almirón</t>
  </si>
  <si>
    <t>215379.jpg</t>
  </si>
  <si>
    <t>Anderson</t>
  </si>
  <si>
    <t>Season long loan to Swansea</t>
  </si>
  <si>
    <t>441024.jpg</t>
  </si>
  <si>
    <t>Ashby</t>
  </si>
  <si>
    <t>Sven</t>
  </si>
  <si>
    <t>220237.jpg</t>
  </si>
  <si>
    <t>Botman</t>
  </si>
  <si>
    <t>208706.jpg</t>
  </si>
  <si>
    <t>Guimarães Rodriguez Moura</t>
  </si>
  <si>
    <t>Bruno G.</t>
  </si>
  <si>
    <t>78916.jpg</t>
  </si>
  <si>
    <t>Burn</t>
  </si>
  <si>
    <t>Karl</t>
  </si>
  <si>
    <t>Permanent move to Leeds Utd</t>
  </si>
  <si>
    <t>59735.jpg</t>
  </si>
  <si>
    <t>Darlow</t>
  </si>
  <si>
    <t>67089.jpg</t>
  </si>
  <si>
    <t>Dubravka</t>
  </si>
  <si>
    <t>90105.jpg</t>
  </si>
  <si>
    <t>Fraser</t>
  </si>
  <si>
    <t>81441.jpg</t>
  </si>
  <si>
    <t>Gillespie</t>
  </si>
  <si>
    <t>232826.jpg</t>
  </si>
  <si>
    <t>Gordon</t>
  </si>
  <si>
    <t>Isaac</t>
  </si>
  <si>
    <t>153127.jpg</t>
  </si>
  <si>
    <t>Hayden</t>
  </si>
  <si>
    <t>Jeff</t>
  </si>
  <si>
    <t>83314.jpg</t>
  </si>
  <si>
    <t>Hendrick</t>
  </si>
  <si>
    <t>Alexander</t>
  </si>
  <si>
    <t>219168.jpg</t>
  </si>
  <si>
    <t>Isak</t>
  </si>
  <si>
    <t>Joelinton Cássio</t>
  </si>
  <si>
    <t>180974.jpg</t>
  </si>
  <si>
    <t>Apolinário de Lira</t>
  </si>
  <si>
    <t>Joelinton</t>
  </si>
  <si>
    <t>Emil</t>
  </si>
  <si>
    <t>111773.jpg</t>
  </si>
  <si>
    <t>Krafth</t>
  </si>
  <si>
    <t>Garang</t>
  </si>
  <si>
    <t>564510.jpg</t>
  </si>
  <si>
    <t>Kuol</t>
  </si>
  <si>
    <t>Jamaal</t>
  </si>
  <si>
    <t>101148.jpg</t>
  </si>
  <si>
    <t>Lascelles</t>
  </si>
  <si>
    <t>Joined Watford on a season long loan</t>
  </si>
  <si>
    <t>194799.jpg</t>
  </si>
  <si>
    <t>J.Lewis</t>
  </si>
  <si>
    <t>Sean</t>
  </si>
  <si>
    <t>180135.jpg</t>
  </si>
  <si>
    <t>Longstaff</t>
  </si>
  <si>
    <t>Javier</t>
  </si>
  <si>
    <t>Groin Injury - 75% chance of playing</t>
  </si>
  <si>
    <t>109528.jpg</t>
  </si>
  <si>
    <t>Manquillo Gaitán</t>
  </si>
  <si>
    <t>Manquillo</t>
  </si>
  <si>
    <t>114243.jpg</t>
  </si>
  <si>
    <t>Murphy</t>
  </si>
  <si>
    <t>Nick</t>
  </si>
  <si>
    <t>98747.jpg</t>
  </si>
  <si>
    <t>Pope</t>
  </si>
  <si>
    <t>56983.jpg</t>
  </si>
  <si>
    <t>Ritchie</t>
  </si>
  <si>
    <t>Permanent move to Al Ahli</t>
  </si>
  <si>
    <t>170137.jpg</t>
  </si>
  <si>
    <t>Saint-Maximin</t>
  </si>
  <si>
    <t>Fabian</t>
  </si>
  <si>
    <t>119471.jpg</t>
  </si>
  <si>
    <t>Schär</t>
  </si>
  <si>
    <t>169359.jpg</t>
  </si>
  <si>
    <t>Targett</t>
  </si>
  <si>
    <t>Sandro</t>
  </si>
  <si>
    <t>432422.jpg</t>
  </si>
  <si>
    <t>Tonali</t>
  </si>
  <si>
    <t>77794.jpg</t>
  </si>
  <si>
    <t>Trippier</t>
  </si>
  <si>
    <t>Kell</t>
  </si>
  <si>
    <t>Season long loan to Wigan Athletic</t>
  </si>
  <si>
    <t>232977.jpg</t>
  </si>
  <si>
    <t>Watts</t>
  </si>
  <si>
    <t>200089.jpg</t>
  </si>
  <si>
    <t>Willock</t>
  </si>
  <si>
    <t>75115.jpg</t>
  </si>
  <si>
    <t>Loris</t>
  </si>
  <si>
    <t>104542.jpg</t>
  </si>
  <si>
    <t>Karius</t>
  </si>
  <si>
    <t>Paul</t>
  </si>
  <si>
    <t>106618.jpg</t>
  </si>
  <si>
    <t>Dummett</t>
  </si>
  <si>
    <t>201666.jpg</t>
  </si>
  <si>
    <t>Barnes</t>
  </si>
  <si>
    <t>449434.jpg</t>
  </si>
  <si>
    <t>Elanga</t>
  </si>
  <si>
    <t>461682.jpg</t>
  </si>
  <si>
    <t>Aguilera Zamora</t>
  </si>
  <si>
    <t>B.Aguilera</t>
  </si>
  <si>
    <t>48615.jpg</t>
  </si>
  <si>
    <t>Arter</t>
  </si>
  <si>
    <t>Serge</t>
  </si>
  <si>
    <t>80226.jpg</t>
  </si>
  <si>
    <t>Aurier</t>
  </si>
  <si>
    <t>Taiwo</t>
  </si>
  <si>
    <t>210156.jpg</t>
  </si>
  <si>
    <t>Awoniyi</t>
  </si>
  <si>
    <t>Giulian</t>
  </si>
  <si>
    <t>437753.jpg</t>
  </si>
  <si>
    <t>Biancone</t>
  </si>
  <si>
    <t>Willy</t>
  </si>
  <si>
    <t>90585.jpg</t>
  </si>
  <si>
    <t>Boly</t>
  </si>
  <si>
    <t>Season long loan to Cardiff City</t>
  </si>
  <si>
    <t>245830.jpg</t>
  </si>
  <si>
    <t>Bowler</t>
  </si>
  <si>
    <t>Steve</t>
  </si>
  <si>
    <t>56917.jpg</t>
  </si>
  <si>
    <t>Danilo</t>
  </si>
  <si>
    <t>513046.jpg</t>
  </si>
  <si>
    <t>dos Santos de Oliveira</t>
  </si>
  <si>
    <t>Emmanuel</t>
  </si>
  <si>
    <t>230251.jpg</t>
  </si>
  <si>
    <t>Dennis</t>
  </si>
  <si>
    <t>173399.jpg</t>
  </si>
  <si>
    <t>Dräger</t>
  </si>
  <si>
    <t>Felipe Augusto</t>
  </si>
  <si>
    <t>116404.jpg</t>
  </si>
  <si>
    <t>de Almeida Monteiro</t>
  </si>
  <si>
    <t>Felipe</t>
  </si>
  <si>
    <t>Remo</t>
  </si>
  <si>
    <t>89076.jpg</t>
  </si>
  <si>
    <t>Freuler</t>
  </si>
  <si>
    <t>222531.jpg</t>
  </si>
  <si>
    <t>Gibbs-White</t>
  </si>
  <si>
    <t>Wayne</t>
  </si>
  <si>
    <t>Knee injury - Expected back 02 Sep</t>
  </si>
  <si>
    <t>20066.jpg</t>
  </si>
  <si>
    <t>Hennessey</t>
  </si>
  <si>
    <t>168547.jpg</t>
  </si>
  <si>
    <t>Horvath</t>
  </si>
  <si>
    <t>Brennan</t>
  </si>
  <si>
    <t>242898.jpg</t>
  </si>
  <si>
    <t>Johnson</t>
  </si>
  <si>
    <t>Cheikhou</t>
  </si>
  <si>
    <t>55037.jpg</t>
  </si>
  <si>
    <t>Kouyaté</t>
  </si>
  <si>
    <t>Richie</t>
  </si>
  <si>
    <t>Loan to the end of the year with a permanent transfer in view</t>
  </si>
  <si>
    <t>221403.jpg</t>
  </si>
  <si>
    <t>Laryea</t>
  </si>
  <si>
    <t>Orel</t>
  </si>
  <si>
    <t>179519.jpg</t>
  </si>
  <si>
    <t>Mangala</t>
  </si>
  <si>
    <t>Loïc</t>
  </si>
  <si>
    <t>242885.jpg</t>
  </si>
  <si>
    <t>Mbe Soh</t>
  </si>
  <si>
    <t>168281.jpg</t>
  </si>
  <si>
    <t>McKenna</t>
  </si>
  <si>
    <t>244930.jpg</t>
  </si>
  <si>
    <t>Mighten</t>
  </si>
  <si>
    <t>Arm injury - 25% chance of playing</t>
  </si>
  <si>
    <t>199170.jpg</t>
  </si>
  <si>
    <t>Niakhaté</t>
  </si>
  <si>
    <t>243345.jpg</t>
  </si>
  <si>
    <t>Braian</t>
  </si>
  <si>
    <t>Permanent transfer to Real Salt Lake</t>
  </si>
  <si>
    <t>437476.jpg</t>
  </si>
  <si>
    <t>Ojeda Rodríguez</t>
  </si>
  <si>
    <t>Ojeda</t>
  </si>
  <si>
    <t>Jonathan</t>
  </si>
  <si>
    <t>209035.jpg</t>
  </si>
  <si>
    <t>Panzo</t>
  </si>
  <si>
    <t>Omar</t>
  </si>
  <si>
    <t>204822.jpg</t>
  </si>
  <si>
    <t>O.Richards</t>
  </si>
  <si>
    <t>Gustavo Henrique</t>
  </si>
  <si>
    <t>185253.jpg</t>
  </si>
  <si>
    <t>Furtado Scarpa</t>
  </si>
  <si>
    <t>G.Scarpa</t>
  </si>
  <si>
    <t>Jonjo</t>
  </si>
  <si>
    <t>50232.jpg</t>
  </si>
  <si>
    <t>Shelvey</t>
  </si>
  <si>
    <t>Joined Nashville SC on a permanent transfer</t>
  </si>
  <si>
    <t>217331.jpg</t>
  </si>
  <si>
    <t>Surridge</t>
  </si>
  <si>
    <t>114241.jpg</t>
  </si>
  <si>
    <t>Toffolo</t>
  </si>
  <si>
    <t>Hwang</t>
  </si>
  <si>
    <t>201440.jpg</t>
  </si>
  <si>
    <t>Ui-jo</t>
  </si>
  <si>
    <t>Neco</t>
  </si>
  <si>
    <t>215136.jpg</t>
  </si>
  <si>
    <t>60689.jpg</t>
  </si>
  <si>
    <t>Wood</t>
  </si>
  <si>
    <t>208912.jpg</t>
  </si>
  <si>
    <t>Worrall</t>
  </si>
  <si>
    <t>204968.jpg</t>
  </si>
  <si>
    <t>Yates</t>
  </si>
  <si>
    <t>Olu</t>
  </si>
  <si>
    <t>159506.jpg</t>
  </si>
  <si>
    <t>Aina</t>
  </si>
  <si>
    <t>Auston</t>
  </si>
  <si>
    <t>201410.jpg</t>
  </si>
  <si>
    <t>Trusty</t>
  </si>
  <si>
    <t>Anel</t>
  </si>
  <si>
    <t>233821.jpg</t>
  </si>
  <si>
    <t>Ahmedhodžić</t>
  </si>
  <si>
    <t>538206.jpg</t>
  </si>
  <si>
    <t>Amissah</t>
  </si>
  <si>
    <t>George</t>
  </si>
  <si>
    <t>82691.jpg</t>
  </si>
  <si>
    <t>Baldock</t>
  </si>
  <si>
    <t>40386.jpg</t>
  </si>
  <si>
    <t>Basham</t>
  </si>
  <si>
    <t>Sander</t>
  </si>
  <si>
    <t>207189.jpg</t>
  </si>
  <si>
    <t>Berge</t>
  </si>
  <si>
    <t>Jayden</t>
  </si>
  <si>
    <t>226182.jpg</t>
  </si>
  <si>
    <t>Bogle</t>
  </si>
  <si>
    <t>Rhian</t>
  </si>
  <si>
    <t>Lack of match fitness - 25% chance of playing</t>
  </si>
  <si>
    <t>195473.jpg</t>
  </si>
  <si>
    <t>Brewster</t>
  </si>
  <si>
    <t>Ismaila</t>
  </si>
  <si>
    <t>476938.jpg</t>
  </si>
  <si>
    <t>Coulibaly</t>
  </si>
  <si>
    <t>102549.jpg</t>
  </si>
  <si>
    <t>Davies</t>
  </si>
  <si>
    <t>108416.jpg</t>
  </si>
  <si>
    <t>Egan</t>
  </si>
  <si>
    <t>47247.jpg</t>
  </si>
  <si>
    <t>Fleck</t>
  </si>
  <si>
    <t>Wes</t>
  </si>
  <si>
    <t>82143.jpg</t>
  </si>
  <si>
    <t>Foderingham</t>
  </si>
  <si>
    <t>Daniel</t>
  </si>
  <si>
    <t>523700.jpg</t>
  </si>
  <si>
    <t>Jebbison</t>
  </si>
  <si>
    <t>Max</t>
  </si>
  <si>
    <t>155197.jpg</t>
  </si>
  <si>
    <t>Oliver</t>
  </si>
  <si>
    <t>Foot injury - 50% chance of playing</t>
  </si>
  <si>
    <t>169432.jpg</t>
  </si>
  <si>
    <t>McBurnie</t>
  </si>
  <si>
    <t>Iliman</t>
  </si>
  <si>
    <t>Permanent transfer to Marseille</t>
  </si>
  <si>
    <t>440993.jpg</t>
  </si>
  <si>
    <t>Ndiaye</t>
  </si>
  <si>
    <t>Rhys</t>
  </si>
  <si>
    <t>443211.jpg</t>
  </si>
  <si>
    <t>Norrington-Davies</t>
  </si>
  <si>
    <t>Head injury - 75% chance of playing</t>
  </si>
  <si>
    <t>79934.jpg</t>
  </si>
  <si>
    <t>Norwood</t>
  </si>
  <si>
    <t>167878.jpg</t>
  </si>
  <si>
    <t>Osborn</t>
  </si>
  <si>
    <t>538207.jpg</t>
  </si>
  <si>
    <t>Osula</t>
  </si>
  <si>
    <t>83427.jpg</t>
  </si>
  <si>
    <t>Anis</t>
  </si>
  <si>
    <t>504198.jpg</t>
  </si>
  <si>
    <t>Slimane</t>
  </si>
  <si>
    <t>Yasser</t>
  </si>
  <si>
    <t>432990.jpg</t>
  </si>
  <si>
    <t>Larouci</t>
  </si>
  <si>
    <t>Bénie</t>
  </si>
  <si>
    <t>523957.jpg</t>
  </si>
  <si>
    <t>T.Bénie</t>
  </si>
  <si>
    <t>214572.jpg</t>
  </si>
  <si>
    <t>Austin</t>
  </si>
  <si>
    <t>Knee injury - Expected back 04 Nov</t>
  </si>
  <si>
    <t>202993.jpg</t>
  </si>
  <si>
    <t>Bentancur</t>
  </si>
  <si>
    <t>Yves</t>
  </si>
  <si>
    <t>227127.jpg</t>
  </si>
  <si>
    <t>Bissouma</t>
  </si>
  <si>
    <t>Groin Injury - Unknown return date</t>
  </si>
  <si>
    <t>436234.jpg</t>
  </si>
  <si>
    <t>Gil Salvatierra</t>
  </si>
  <si>
    <t>115556.jpg</t>
  </si>
  <si>
    <t>93264.jpg</t>
  </si>
  <si>
    <t>Dier</t>
  </si>
  <si>
    <t>Emerson</t>
  </si>
  <si>
    <t>241157.jpg</t>
  </si>
  <si>
    <t>Leite de Souza Junior</t>
  </si>
  <si>
    <t>E.Royal</t>
  </si>
  <si>
    <t>40383.jpg</t>
  </si>
  <si>
    <t>Forster</t>
  </si>
  <si>
    <t>Pierre-Emile</t>
  </si>
  <si>
    <t>132015.jpg</t>
  </si>
  <si>
    <t>Højbjerg</t>
  </si>
  <si>
    <t>78830.jpg</t>
  </si>
  <si>
    <t>Kane</t>
  </si>
  <si>
    <t>Dejan</t>
  </si>
  <si>
    <t>445044.jpg</t>
  </si>
  <si>
    <t>Kulusevski</t>
  </si>
  <si>
    <t>Hugo</t>
  </si>
  <si>
    <t>37915.jpg</t>
  </si>
  <si>
    <t>Lloris</t>
  </si>
  <si>
    <t>Giovani</t>
  </si>
  <si>
    <t>200826.jpg</t>
  </si>
  <si>
    <t>Lo Celso</t>
  </si>
  <si>
    <t>172780.jpg</t>
  </si>
  <si>
    <t>Maddison</t>
  </si>
  <si>
    <t>Tanguy</t>
  </si>
  <si>
    <t>231372.jpg</t>
  </si>
  <si>
    <t>Ndombélé Alvaro</t>
  </si>
  <si>
    <t>Ndombele</t>
  </si>
  <si>
    <t>Pedro</t>
  </si>
  <si>
    <t>441164.jpg</t>
  </si>
  <si>
    <t>Porro</t>
  </si>
  <si>
    <t>Pedro Porro</t>
  </si>
  <si>
    <t>45034.jpg</t>
  </si>
  <si>
    <t>Perišić</t>
  </si>
  <si>
    <t>199249.jpg</t>
  </si>
  <si>
    <t>Reguilón</t>
  </si>
  <si>
    <t>Richarlison</t>
  </si>
  <si>
    <t>212319.jpg</t>
  </si>
  <si>
    <t>de Andrade</t>
  </si>
  <si>
    <t>214225.jpg</t>
  </si>
  <si>
    <t>Rodon</t>
  </si>
  <si>
    <t>Cristian</t>
  </si>
  <si>
    <t>221632.jpg</t>
  </si>
  <si>
    <t>Romero</t>
  </si>
  <si>
    <t>Davinson</t>
  </si>
  <si>
    <t>173904.jpg</t>
  </si>
  <si>
    <t>Pape Matar</t>
  </si>
  <si>
    <t>482442.jpg</t>
  </si>
  <si>
    <t>184349.jpg</t>
  </si>
  <si>
    <t>Sessegnon</t>
  </si>
  <si>
    <t>209042.jpg</t>
  </si>
  <si>
    <t>Skipp</t>
  </si>
  <si>
    <t>Son</t>
  </si>
  <si>
    <t>85971.jpg</t>
  </si>
  <si>
    <t>Heung-min</t>
  </si>
  <si>
    <t>Djed</t>
  </si>
  <si>
    <t>232859.jpg</t>
  </si>
  <si>
    <t>Spence</t>
  </si>
  <si>
    <t>Japhet</t>
  </si>
  <si>
    <t>199584.jpg</t>
  </si>
  <si>
    <t>Tanganga</t>
  </si>
  <si>
    <t>Destiny</t>
  </si>
  <si>
    <t>487053.jpg</t>
  </si>
  <si>
    <t>Udogie</t>
  </si>
  <si>
    <t>Guglielmo</t>
  </si>
  <si>
    <t>184254.jpg</t>
  </si>
  <si>
    <t>Vicario</t>
  </si>
  <si>
    <t>175941.jpg</t>
  </si>
  <si>
    <t>Whiteman</t>
  </si>
  <si>
    <t>Manor</t>
  </si>
  <si>
    <t>235674.jpg</t>
  </si>
  <si>
    <t>Solomon</t>
  </si>
  <si>
    <t>Nayef</t>
  </si>
  <si>
    <t>210494.jpg</t>
  </si>
  <si>
    <t>Aguerd</t>
  </si>
  <si>
    <t>N.Aguerd</t>
  </si>
  <si>
    <t>Michail</t>
  </si>
  <si>
    <t>57531.jpg</t>
  </si>
  <si>
    <t>Antonio</t>
  </si>
  <si>
    <t>Alphonse</t>
  </si>
  <si>
    <t>84182.jpg</t>
  </si>
  <si>
    <t>Areola</t>
  </si>
  <si>
    <t>Saïd</t>
  </si>
  <si>
    <t>172841.jpg</t>
  </si>
  <si>
    <t>Benrahma</t>
  </si>
  <si>
    <t>Jarrod</t>
  </si>
  <si>
    <t>178186.jpg</t>
  </si>
  <si>
    <t>Bowen</t>
  </si>
  <si>
    <t>Maxwel</t>
  </si>
  <si>
    <t>149519.jpg</t>
  </si>
  <si>
    <t>Cornet</t>
  </si>
  <si>
    <t>Vladimír</t>
  </si>
  <si>
    <t>164555.jpg</t>
  </si>
  <si>
    <t>Coufal</t>
  </si>
  <si>
    <t>222017.jpg</t>
  </si>
  <si>
    <t>Coventry</t>
  </si>
  <si>
    <t>55459.jpg</t>
  </si>
  <si>
    <t>Cresswell</t>
  </si>
  <si>
    <t>Flynn</t>
  </si>
  <si>
    <t>220585.jpg</t>
  </si>
  <si>
    <t>Downes</t>
  </si>
  <si>
    <t>109533.jpg</t>
  </si>
  <si>
    <t>Palmieri dos Santos</t>
  </si>
  <si>
    <t>Lukasz</t>
  </si>
  <si>
    <t>37096.jpg</t>
  </si>
  <si>
    <t>Fabianski</t>
  </si>
  <si>
    <t>Pablo</t>
  </si>
  <si>
    <t>217593.jpg</t>
  </si>
  <si>
    <t>Fornals Malla</t>
  </si>
  <si>
    <t>P.Fornals</t>
  </si>
  <si>
    <t>84939.jpg</t>
  </si>
  <si>
    <t>Ings</t>
  </si>
  <si>
    <t>222018.jpg</t>
  </si>
  <si>
    <t>Thilo</t>
  </si>
  <si>
    <t>201057.jpg</t>
  </si>
  <si>
    <t>Kehrer</t>
  </si>
  <si>
    <t>Divin</t>
  </si>
  <si>
    <t>487837.jpg</t>
  </si>
  <si>
    <t>Mubama</t>
  </si>
  <si>
    <t>224024.jpg</t>
  </si>
  <si>
    <t>Tolentino Coelho de Lima</t>
  </si>
  <si>
    <t>L.Paquetá</t>
  </si>
  <si>
    <t>Gianluca</t>
  </si>
  <si>
    <t>195899.jpg</t>
  </si>
  <si>
    <t>Scamacca</t>
  </si>
  <si>
    <t>Tomáš</t>
  </si>
  <si>
    <t>215439.jpg</t>
  </si>
  <si>
    <t>Souček</t>
  </si>
  <si>
    <t>Nikola</t>
  </si>
  <si>
    <t>180151.jpg</t>
  </si>
  <si>
    <t>Vlašić</t>
  </si>
  <si>
    <t>Kurt</t>
  </si>
  <si>
    <t>103192.jpg</t>
  </si>
  <si>
    <t>Zouma</t>
  </si>
  <si>
    <t>Angelo</t>
  </si>
  <si>
    <t>40669.jpg</t>
  </si>
  <si>
    <t>Ogbonna</t>
  </si>
  <si>
    <t>Rayan</t>
  </si>
  <si>
    <t>448514.jpg</t>
  </si>
  <si>
    <t>Aït-Nouri</t>
  </si>
  <si>
    <t>79602.jpg</t>
  </si>
  <si>
    <t>Bentley</t>
  </si>
  <si>
    <t>Bendegúz</t>
  </si>
  <si>
    <t>431960.jpg</t>
  </si>
  <si>
    <t>Bolla</t>
  </si>
  <si>
    <t>490721.jpg</t>
  </si>
  <si>
    <t>Bueno López</t>
  </si>
  <si>
    <t>Bueno</t>
  </si>
  <si>
    <t>Francisco Jorge</t>
  </si>
  <si>
    <t>Season long loan to Stoke Utd</t>
  </si>
  <si>
    <t>510363.jpg</t>
  </si>
  <si>
    <t>Tomás Oliveira</t>
  </si>
  <si>
    <t>Chiquinho</t>
  </si>
  <si>
    <t>245923.jpg</t>
  </si>
  <si>
    <t>Cundle</t>
  </si>
  <si>
    <t>Craig</t>
  </si>
  <si>
    <t>60232.jpg</t>
  </si>
  <si>
    <t>Dawson</t>
  </si>
  <si>
    <t>449988.jpg</t>
  </si>
  <si>
    <t>Silva</t>
  </si>
  <si>
    <t>Fábio Silva</t>
  </si>
  <si>
    <t>Gonçalo Manuel</t>
  </si>
  <si>
    <t>181284.jpg</t>
  </si>
  <si>
    <t>Ganchinho Guedes</t>
  </si>
  <si>
    <t>Guedes</t>
  </si>
  <si>
    <t>240299.jpg</t>
  </si>
  <si>
    <t>Hodge</t>
  </si>
  <si>
    <t>Ki-Jana</t>
  </si>
  <si>
    <t>441271.jpg</t>
  </si>
  <si>
    <t>Hoever</t>
  </si>
  <si>
    <t>184754.jpg</t>
  </si>
  <si>
    <t>Hee-chan</t>
  </si>
  <si>
    <t>Hee Chan</t>
  </si>
  <si>
    <t>João Victor</t>
  </si>
  <si>
    <t>448089.jpg</t>
  </si>
  <si>
    <t>Gomes da Silva</t>
  </si>
  <si>
    <t>João Gomes</t>
  </si>
  <si>
    <t>114128.jpg</t>
  </si>
  <si>
    <t>Castro Otto</t>
  </si>
  <si>
    <t>J.Otto</t>
  </si>
  <si>
    <t>428610.jpg</t>
  </si>
  <si>
    <t>Cavaco Jordão</t>
  </si>
  <si>
    <t>Jordão</t>
  </si>
  <si>
    <t>Sasa</t>
  </si>
  <si>
    <t>429414.jpg</t>
  </si>
  <si>
    <t>Kalajdzic</t>
  </si>
  <si>
    <t>Kalajdžić</t>
  </si>
  <si>
    <t>214048.jpg</t>
  </si>
  <si>
    <t>Kilman</t>
  </si>
  <si>
    <t>138001.jpg</t>
  </si>
  <si>
    <t>King</t>
  </si>
  <si>
    <t>Mario</t>
  </si>
  <si>
    <t>151086.jpg</t>
  </si>
  <si>
    <t>Lemina</t>
  </si>
  <si>
    <t>Matheus Luiz</t>
  </si>
  <si>
    <t>465351.jpg</t>
  </si>
  <si>
    <t>Nunes</t>
  </si>
  <si>
    <t>Matheus N.</t>
  </si>
  <si>
    <t>247632.jpg</t>
  </si>
  <si>
    <t>Lomba Neto</t>
  </si>
  <si>
    <t>200600.jpg</t>
  </si>
  <si>
    <t>Castelo Podence</t>
  </si>
  <si>
    <t>Podence</t>
  </si>
  <si>
    <t>José</t>
  </si>
  <si>
    <t>149065.jpg</t>
  </si>
  <si>
    <t>Malheiro de Sá</t>
  </si>
  <si>
    <t>José Sá</t>
  </si>
  <si>
    <t>88484.jpg</t>
  </si>
  <si>
    <t>Sarabia</t>
  </si>
  <si>
    <t>Matija</t>
  </si>
  <si>
    <t>Permanent transfer to Millwall</t>
  </si>
  <si>
    <t>216208.jpg</t>
  </si>
  <si>
    <t>Šarkić</t>
  </si>
  <si>
    <t>Nélson</t>
  </si>
  <si>
    <t>200402.jpg</t>
  </si>
  <si>
    <t>Cabral Semedo</t>
  </si>
  <si>
    <t>N.Semedo</t>
  </si>
  <si>
    <t>Toti António</t>
  </si>
  <si>
    <t>510362.jpg</t>
  </si>
  <si>
    <t>Gomes</t>
  </si>
  <si>
    <t>Toti</t>
  </si>
  <si>
    <t>476502.jpg</t>
  </si>
  <si>
    <t>Boubacar Traore</t>
  </si>
  <si>
    <t>430871.jpg</t>
  </si>
  <si>
    <t>Santos Carneiro Da Cunha</t>
  </si>
  <si>
    <t>Cunha</t>
  </si>
  <si>
    <t>87835.jpg</t>
  </si>
  <si>
    <t>Doherty</t>
  </si>
  <si>
    <t>ARS</t>
  </si>
  <si>
    <t>Arsenal</t>
  </si>
  <si>
    <t>AVL</t>
  </si>
  <si>
    <t>Aston Villa</t>
  </si>
  <si>
    <t>BRE</t>
  </si>
  <si>
    <t>Brentford</t>
  </si>
  <si>
    <t>Brighton</t>
  </si>
  <si>
    <t>BUR</t>
  </si>
  <si>
    <t>Burnley</t>
  </si>
  <si>
    <t>CHE</t>
  </si>
  <si>
    <t>Chelsea</t>
  </si>
  <si>
    <t>CRY</t>
  </si>
  <si>
    <t>Crystal Palace</t>
  </si>
  <si>
    <t>EVE</t>
  </si>
  <si>
    <t>Everton</t>
  </si>
  <si>
    <t>LIV</t>
  </si>
  <si>
    <t>Liverpool</t>
  </si>
  <si>
    <t>MCI</t>
  </si>
  <si>
    <t>Man City</t>
  </si>
  <si>
    <t>MUN</t>
  </si>
  <si>
    <t>Man Utd</t>
  </si>
  <si>
    <t>NEW</t>
  </si>
  <si>
    <t>Newcastle</t>
  </si>
  <si>
    <t>TOT</t>
  </si>
  <si>
    <t>Spurs</t>
  </si>
  <si>
    <t>WHU</t>
  </si>
  <si>
    <t>West Ham</t>
  </si>
  <si>
    <t>WOL</t>
  </si>
  <si>
    <t>Wolves</t>
  </si>
  <si>
    <t>TeamSHO</t>
  </si>
  <si>
    <t>TeamFULL</t>
  </si>
  <si>
    <t>TeamKey</t>
  </si>
  <si>
    <t>TeamFUL</t>
  </si>
  <si>
    <t>NetTRF</t>
  </si>
  <si>
    <t>NetTRF(Round)</t>
  </si>
  <si>
    <t>Price</t>
  </si>
  <si>
    <t>PointsPerMillion</t>
  </si>
  <si>
    <t>Price +-</t>
  </si>
  <si>
    <t>Row Labels</t>
  </si>
  <si>
    <t>Grand Total</t>
  </si>
  <si>
    <t>(blank)</t>
  </si>
  <si>
    <t>BOU</t>
  </si>
  <si>
    <t>Bournemouth</t>
  </si>
  <si>
    <t>BRI</t>
  </si>
  <si>
    <t>FUL</t>
  </si>
  <si>
    <t>Fulham</t>
  </si>
  <si>
    <t>LUT</t>
  </si>
  <si>
    <t>Luton</t>
  </si>
  <si>
    <t>NFO</t>
  </si>
  <si>
    <t>Nott'm Forest</t>
  </si>
  <si>
    <t>SHU</t>
  </si>
  <si>
    <t>Sheffield Utd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</si>
  <si>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</si>
  <si>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</si>
  <si>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</si>
  <si>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</si>
  <si>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</si>
  <si>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</si>
  <si>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</si>
  <si>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</si>
  <si>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</si>
  <si>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</si>
  <si>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</si>
  <si>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</si>
  <si>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</si>
  <si>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</si>
  <si>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</si>
  <si>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</si>
  <si>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</si>
  <si>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</si>
  <si>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</si>
  <si>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</si>
  <si>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</si>
  <si>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</si>
  <si>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</si>
  <si>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</si>
  <si>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</si>
  <si>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</si>
  <si>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</si>
  <si>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</si>
  <si>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</si>
  <si>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</si>
  <si>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</si>
  <si>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</si>
  <si>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</si>
  <si>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</si>
  <si>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</si>
  <si>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</si>
  <si>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</si>
  <si>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</si>
  <si>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vs</t>
  </si>
  <si>
    <t>BLN</t>
  </si>
  <si>
    <t xml:space="preserve">MUN </t>
  </si>
  <si>
    <t>Pos</t>
  </si>
  <si>
    <t>Club</t>
  </si>
  <si>
    <t>Price+/-</t>
  </si>
  <si>
    <t>Selected</t>
  </si>
  <si>
    <t>Points</t>
  </si>
  <si>
    <t>Goals</t>
  </si>
  <si>
    <t>Asssits</t>
  </si>
  <si>
    <t>Clean sheets</t>
  </si>
  <si>
    <t xml:space="preserve">Mins </t>
  </si>
  <si>
    <t>PPG</t>
  </si>
  <si>
    <t>PPM</t>
  </si>
  <si>
    <t>Net Transfer</t>
  </si>
  <si>
    <t>Net Transfer (round)</t>
  </si>
  <si>
    <t>GW IN</t>
  </si>
  <si>
    <t>GW OUT</t>
  </si>
  <si>
    <t>Turner (ARS)</t>
  </si>
  <si>
    <t>Gabriel (ARS)</t>
  </si>
  <si>
    <t>Estupiñan (BRI)</t>
  </si>
  <si>
    <t>Beyer (BUR)</t>
  </si>
  <si>
    <t>MY TEAM</t>
  </si>
  <si>
    <t>B.Fernandes (MUN)</t>
  </si>
  <si>
    <t>Mitoma (BRI)</t>
  </si>
  <si>
    <t>Mbeumo (BRE)</t>
  </si>
  <si>
    <t>Watkins (AVL)</t>
  </si>
  <si>
    <t>McAtee (LUT)</t>
  </si>
  <si>
    <t>João Pedro (BRI)</t>
  </si>
  <si>
    <t>Very Tough</t>
  </si>
  <si>
    <t>Tough</t>
  </si>
  <si>
    <t>MUN, ARS, CHE, LIV, TOT, NEW</t>
  </si>
  <si>
    <t>Average</t>
  </si>
  <si>
    <t>Easy</t>
  </si>
  <si>
    <t>Very Easy</t>
  </si>
  <si>
    <t>LUT, SHU, BUR</t>
  </si>
  <si>
    <t>NFO, FUL, BOU</t>
  </si>
  <si>
    <t>AVL, WHU, BRI, EVE, CRY, WOL</t>
  </si>
  <si>
    <t>FDR Legend =&gt;</t>
  </si>
  <si>
    <t>Robertson (LIV)</t>
  </si>
  <si>
    <t>Højlund (MUN)</t>
  </si>
  <si>
    <t>Price +/-</t>
  </si>
  <si>
    <t>Ederson M. (MCI)</t>
  </si>
  <si>
    <t>Coutinho (AVL)</t>
  </si>
  <si>
    <t>Šarkić (WOL)</t>
  </si>
  <si>
    <t>M.Sarr (CHE)</t>
  </si>
  <si>
    <t>Fraser (NEW)</t>
  </si>
  <si>
    <t>André Gomes (EVE)</t>
  </si>
  <si>
    <t>Gomez (LIV)</t>
  </si>
  <si>
    <t>Højbjerg (TOT)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</si>
</sst>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"/>
    <numFmt numFmtId="173" formatCode="0.00_);[Red]\(0.00\)"/>
    <numFmt numFmtId="174" formatCode="0_);[Red]\(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rgb="FF37003C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1" xfId="0" applyFont="1" applyBorder="1" applyAlignment="1">
      <alignment horizontal="center" wrapText="1"/>
    </xf>
    <xf numFmtId="2" fontId="0" fillId="0" borderId="0" xfId="0" applyNumberFormat="1"/>
    <xf numFmtId="1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ont="1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/>
    <xf numFmtId="1" fontId="0" fillId="3" borderId="0" xfId="0" applyNumberFormat="1" applyFill="1"/>
    <xf numFmtId="2" fontId="0" fillId="3" borderId="0" xfId="0" applyNumberFormat="1" applyFill="1"/>
    <xf numFmtId="0" fontId="3" fillId="0" borderId="0" xfId="0" applyFont="1" applyAlignment="1">
      <alignment horizontal="right" vertical="center" wrapText="1"/>
    </xf>
    <xf numFmtId="20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Fill="1"/>
    <xf numFmtId="0" fontId="1" fillId="0" borderId="0" xfId="0" applyFont="1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168" fontId="0" fillId="4" borderId="0" xfId="0" applyNumberFormat="1" applyFill="1" applyAlignment="1">
      <alignment horizontal="center"/>
    </xf>
    <xf numFmtId="168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3" fontId="0" fillId="4" borderId="0" xfId="0" applyNumberFormat="1" applyFill="1" applyAlignment="1">
      <alignment horizontal="center"/>
    </xf>
    <xf numFmtId="174" fontId="0" fillId="0" borderId="0" xfId="0" applyNumberFormat="1" applyAlignment="1">
      <alignment horizontal="center"/>
    </xf>
    <xf numFmtId="174" fontId="0" fillId="4" borderId="0" xfId="0" applyNumberForma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2" borderId="0" xfId="0" applyFont="1" applyFill="1"/>
    <xf numFmtId="0" fontId="0" fillId="6" borderId="0" xfId="0" applyFill="1"/>
    <xf numFmtId="0" fontId="0" fillId="7" borderId="0" xfId="0" applyFill="1"/>
    <xf numFmtId="0" fontId="7" fillId="2" borderId="0" xfId="0" applyFont="1" applyFill="1" applyAlignment="1">
      <alignment horizontal="center" wrapText="1"/>
    </xf>
  </cellXfs>
  <cellStyles count="1">
    <cellStyle name="Normal" xfId="0" builtinId="0"/>
  </cellStyles>
  <dxfs count="108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>
          <bgColor theme="8" tint="0.39994506668294322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numFmt numFmtId="0" formatCode="General"/>
    </dxf>
    <dxf>
      <numFmt numFmtId="2" formatCode="0.00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uwaseun Asegun" refreshedDate="45147.057619212967" createdVersion="6" refreshedVersion="6" minRefreshableVersion="3" recordCount="999" xr:uid="{80231CB1-60A9-4DE1-BC1F-611FE0C29628}">
  <cacheSource type="worksheet">
    <worksheetSource name="Sheet1"/>
  </cacheSource>
  <cacheFields count="95">
    <cacheField name="Chance Of Playing Next Round" numFmtId="0">
      <sharedItems containsString="0" containsBlank="1" containsNumber="1" containsInteger="1" minValue="25" maxValue="100"/>
    </cacheField>
    <cacheField name="Chance Of Playing This Round" numFmtId="0">
      <sharedItems containsBlank="1"/>
    </cacheField>
    <cacheField name="Code" numFmtId="0">
      <sharedItems containsString="0" containsBlank="1" containsNumber="1" containsInteger="1" minValue="11948" maxValue="591357"/>
    </cacheField>
    <cacheField name="Cost Change Event" numFmtId="0">
      <sharedItems containsString="0" containsBlank="1" containsNumber="1" containsInteger="1" minValue="0" maxValue="0"/>
    </cacheField>
    <cacheField name="Cost Change Event Fall" numFmtId="0">
      <sharedItems containsString="0" containsBlank="1" containsNumber="1" containsInteger="1" minValue="0" maxValue="0"/>
    </cacheField>
    <cacheField name="Cost Change Start" numFmtId="0">
      <sharedItems containsString="0" containsBlank="1" containsNumber="1" containsInteger="1" minValue="0" maxValue="0"/>
    </cacheField>
    <cacheField name="Cost Change Start Fall" numFmtId="0">
      <sharedItems containsString="0" containsBlank="1" containsNumber="1" containsInteger="1" minValue="0" maxValue="0"/>
    </cacheField>
    <cacheField name="Dreamteam Count" numFmtId="0">
      <sharedItems containsString="0" containsBlank="1" containsNumber="1" containsInteger="1" minValue="0" maxValue="0"/>
    </cacheField>
    <cacheField name="Element Type" numFmtId="0">
      <sharedItems containsString="0" containsBlank="1" containsNumber="1" containsInteger="1" minValue="1" maxValue="4" count="5">
        <n v="4"/>
        <n v="2"/>
        <n v="3"/>
        <n v="1"/>
        <m/>
      </sharedItems>
    </cacheField>
    <cacheField name="Ep Next" numFmtId="0">
      <sharedItems containsString="0" containsBlank="1" containsNumber="1" minValue="-0.5" maxValue="5.5"/>
    </cacheField>
    <cacheField name="Ep This" numFmtId="0">
      <sharedItems containsBlank="1"/>
    </cacheField>
    <cacheField name="Event Points" numFmtId="0">
      <sharedItems containsBlank="1"/>
    </cacheField>
    <cacheField name="First Name" numFmtId="0">
      <sharedItems containsBlank="1"/>
    </cacheField>
    <cacheField name="Form" numFmtId="0">
      <sharedItems containsString="0" containsBlank="1" containsNumber="1" containsInteger="1" minValue="0" maxValue="0"/>
    </cacheField>
    <cacheField name="Id" numFmtId="0">
      <sharedItems containsString="0" containsBlank="1" containsNumber="1" containsInteger="1" minValue="1" maxValue="617" count="6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8"/>
        <n v="29"/>
        <n v="30"/>
        <n v="31"/>
        <n v="540"/>
        <n v="578"/>
        <n v="585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3"/>
        <n v="54"/>
        <n v="55"/>
        <n v="56"/>
        <n v="57"/>
        <n v="58"/>
        <n v="59"/>
        <n v="60"/>
        <n v="61"/>
        <n v="584"/>
        <n v="599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595"/>
        <n v="607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6"/>
        <n v="147"/>
        <n v="148"/>
        <n v="149"/>
        <n v="150"/>
        <n v="151"/>
        <n v="152"/>
        <n v="153"/>
        <n v="154"/>
        <n v="155"/>
        <n v="606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594"/>
        <n v="596"/>
        <n v="600"/>
        <n v="605"/>
        <n v="608"/>
        <n v="145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10"/>
        <n v="211"/>
        <n v="212"/>
        <n v="213"/>
        <n v="214"/>
        <n v="215"/>
        <n v="216"/>
        <n v="217"/>
        <n v="218"/>
        <n v="589"/>
        <n v="609"/>
        <n v="611"/>
        <n v="613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615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579"/>
        <n v="588"/>
        <n v="601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558"/>
        <n v="591"/>
        <n v="610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52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553"/>
        <n v="575"/>
        <n v="582"/>
        <n v="586"/>
        <n v="602"/>
        <n v="614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616"/>
        <n v="209"/>
        <n v="370"/>
        <n v="371"/>
        <n v="372"/>
        <n v="373"/>
        <n v="374"/>
        <n v="375"/>
        <n v="376"/>
        <n v="377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597"/>
        <n v="617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580"/>
        <n v="581"/>
        <n v="603"/>
        <n v="378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604"/>
        <n v="27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576"/>
        <n v="587"/>
        <n v="592"/>
        <n v="593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83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1"/>
        <n v="542"/>
        <n v="543"/>
        <n v="544"/>
        <n v="577"/>
        <n v="545"/>
        <n v="546"/>
        <n v="547"/>
        <n v="548"/>
        <n v="549"/>
        <n v="550"/>
        <n v="551"/>
        <n v="552"/>
        <n v="554"/>
        <n v="555"/>
        <n v="556"/>
        <n v="557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90"/>
        <n v="598"/>
        <m/>
      </sharedItems>
    </cacheField>
    <cacheField name="In Dreamteam" numFmtId="0">
      <sharedItems containsBlank="1"/>
    </cacheField>
    <cacheField name="News" numFmtId="0">
      <sharedItems containsBlank="1"/>
    </cacheField>
    <cacheField name="News Added" numFmtId="22">
      <sharedItems containsNonDate="0" containsDate="1" containsString="0" containsBlank="1" minDate="2023-07-05T17:30:04" maxDate="2023-08-08T12:00:07"/>
    </cacheField>
    <cacheField name="Now Cost" numFmtId="2">
      <sharedItems containsString="0" containsBlank="1" containsNumber="1" containsInteger="1" minValue="40" maxValue="140"/>
    </cacheField>
    <cacheField name="Photo" numFmtId="0">
      <sharedItems containsBlank="1"/>
    </cacheField>
    <cacheField name="Points Per Game" numFmtId="0">
      <sharedItems containsString="0" containsBlank="1" containsNumber="1" minValue="0" maxValue="7.8" count="54">
        <n v="0"/>
        <n v="1.2"/>
        <n v="1.8"/>
        <n v="3.8"/>
        <n v="2.9"/>
        <n v="1.5"/>
        <n v="4.8"/>
        <n v="2.5"/>
        <n v="3.7"/>
        <n v="1"/>
        <n v="5.5"/>
        <n v="2.1"/>
        <n v="5.7"/>
        <n v="2.6"/>
        <n v="5.3"/>
        <n v="4.3"/>
        <n v="1.4"/>
        <n v="4.0999999999999996"/>
        <n v="3.1"/>
        <n v="3"/>
        <n v="2.2000000000000002"/>
        <n v="0.9"/>
        <n v="1.6"/>
        <n v="1.3"/>
        <n v="3.9"/>
        <n v="2.8"/>
        <n v="4.7"/>
        <n v="2"/>
        <n v="3.5"/>
        <n v="0.8"/>
        <n v="1.7"/>
        <n v="3.4"/>
        <n v="2.2999999999999998"/>
        <n v="3.2"/>
        <n v="1.9"/>
        <n v="4"/>
        <n v="2.4"/>
        <n v="3.6"/>
        <n v="4.4000000000000004"/>
        <n v="1.1000000000000001"/>
        <n v="4.5"/>
        <n v="4.2"/>
        <n v="2.7"/>
        <n v="3.3"/>
        <n v="6.3"/>
        <n v="7.8"/>
        <n v="7.7"/>
        <n v="4.5999999999999996"/>
        <n v="5.9"/>
        <n v="0.7"/>
        <n v="5.2"/>
        <n v="5.0999999999999996"/>
        <n v="6.9"/>
        <m/>
      </sharedItems>
    </cacheField>
    <cacheField name="Second Name" numFmtId="0">
      <sharedItems containsBlank="1"/>
    </cacheField>
    <cacheField name="Selected By Percent" numFmtId="0">
      <sharedItems containsString="0" containsBlank="1" containsNumber="1" minValue="0" maxValue="86.5" count="107">
        <n v="1.1000000000000001"/>
        <n v="0.4"/>
        <n v="0.2"/>
        <n v="0.1"/>
        <n v="27.4"/>
        <n v="5.3"/>
        <n v="7.7"/>
        <n v="0.3"/>
        <n v="14"/>
        <n v="2.7"/>
        <n v="22.1"/>
        <n v="20.399999999999999"/>
        <n v="56.4"/>
        <n v="16.8"/>
        <n v="0"/>
        <n v="5.5"/>
        <n v="2.1"/>
        <n v="10.199999999999999"/>
        <n v="8.5"/>
        <n v="6.5"/>
        <n v="4.8"/>
        <n v="8"/>
        <n v="0.7"/>
        <n v="1.2"/>
        <n v="5.8"/>
        <n v="1.4"/>
        <n v="0.5"/>
        <n v="3.2"/>
        <n v="1.3"/>
        <n v="15.2"/>
        <n v="0.9"/>
        <n v="23.4"/>
        <n v="3.4"/>
        <n v="6.7"/>
        <n v="0.8"/>
        <n v="0.6"/>
        <n v="1.7"/>
        <n v="3"/>
        <n v="4.7"/>
        <n v="4.0999999999999996"/>
        <n v="1"/>
        <n v="13.2"/>
        <n v="7.6"/>
        <n v="2"/>
        <n v="7.8"/>
        <n v="4.2"/>
        <n v="51.8"/>
        <n v="9.1"/>
        <n v="4.9000000000000004"/>
        <n v="12.2"/>
        <n v="8.4"/>
        <n v="38.200000000000003"/>
        <n v="6.4"/>
        <n v="2.2999999999999998"/>
        <n v="4"/>
        <n v="1.5"/>
        <n v="12.1"/>
        <n v="2.5"/>
        <n v="3.7"/>
        <n v="1.6"/>
        <n v="15"/>
        <n v="3.1"/>
        <n v="14.5"/>
        <n v="1.8"/>
        <n v="16.3"/>
        <n v="12.7"/>
        <n v="2.9"/>
        <n v="22.6"/>
        <n v="16.399999999999999"/>
        <n v="6.1"/>
        <n v="6"/>
        <n v="13.6"/>
        <n v="3.8"/>
        <n v="23.7"/>
        <n v="9.4"/>
        <n v="13.8"/>
        <n v="5.0999999999999996"/>
        <n v="4.3"/>
        <n v="4.4000000000000004"/>
        <n v="14.1"/>
        <n v="7.3"/>
        <n v="14.2"/>
        <n v="10.3"/>
        <n v="6.9"/>
        <n v="86.5"/>
        <n v="28.9"/>
        <n v="26.7"/>
        <n v="2.2000000000000002"/>
        <n v="6.8"/>
        <n v="45.4"/>
        <n v="25.3"/>
        <n v="8.1999999999999993"/>
        <n v="21.6"/>
        <n v="3.6"/>
        <n v="3.5"/>
        <n v="15.3"/>
        <n v="12.3"/>
        <n v="1.9"/>
        <n v="34.799999999999997"/>
        <n v="10"/>
        <n v="10.5"/>
        <n v="12.9"/>
        <n v="2.6"/>
        <n v="4.5999999999999996"/>
        <n v="31.1"/>
        <n v="3.3"/>
        <m/>
      </sharedItems>
    </cacheField>
    <cacheField name="Special" numFmtId="0">
      <sharedItems containsBlank="1"/>
    </cacheField>
    <cacheField name="Squad Number" numFmtId="0">
      <sharedItems containsBlank="1"/>
    </cacheField>
    <cacheField name="Status" numFmtId="0">
      <sharedItems containsBlank="1"/>
    </cacheField>
    <cacheField name="Team" numFmtId="0">
      <sharedItems containsString="0" containsBlank="1" containsNumber="1" containsInteger="1" minValue="1" maxValue="20"/>
    </cacheField>
    <cacheField name="Team Code" numFmtId="0">
      <sharedItems containsString="0" containsBlank="1" containsNumber="1" containsInteger="1" minValue="1" maxValue="102"/>
    </cacheField>
    <cacheField name="Total Points" numFmtId="0">
      <sharedItems containsString="0" containsBlank="1" containsNumber="1" containsInteger="1" minValue="1" maxValue="272" count="157">
        <m/>
        <n v="10"/>
        <n v="6"/>
        <n v="40"/>
        <n v="146"/>
        <n v="102"/>
        <n v="21"/>
        <n v="125"/>
        <n v="79"/>
        <n v="26"/>
        <n v="1"/>
        <n v="198"/>
        <n v="63"/>
        <n v="212"/>
        <n v="86"/>
        <n v="143"/>
        <n v="202"/>
        <n v="117"/>
        <n v="23"/>
        <n v="18"/>
        <n v="37"/>
        <n v="32"/>
        <n v="154"/>
        <n v="156"/>
        <n v="153"/>
        <n v="99"/>
        <n v="116"/>
        <n v="42"/>
        <n v="72"/>
        <n v="100"/>
        <n v="57"/>
        <n v="13"/>
        <n v="4"/>
        <n v="50"/>
        <n v="142"/>
        <n v="11"/>
        <n v="44"/>
        <n v="110"/>
        <n v="135"/>
        <n v="90"/>
        <n v="130"/>
        <n v="2"/>
        <n v="20"/>
        <n v="175"/>
        <n v="61"/>
        <n v="126"/>
        <n v="5"/>
        <n v="64"/>
        <n v="51"/>
        <n v="12"/>
        <n v="60"/>
        <n v="43"/>
        <n v="93"/>
        <n v="49"/>
        <n v="9"/>
        <n v="33"/>
        <n v="69"/>
        <n v="74"/>
        <n v="94"/>
        <n v="14"/>
        <n v="28"/>
        <n v="7"/>
        <n v="29"/>
        <n v="81"/>
        <n v="112"/>
        <n v="85"/>
        <n v="132"/>
        <n v="150"/>
        <n v="71"/>
        <n v="38"/>
        <n v="166"/>
        <n v="48"/>
        <n v="182"/>
        <n v="111"/>
        <n v="45"/>
        <n v="3"/>
        <n v="128"/>
        <n v="65"/>
        <n v="159"/>
        <n v="47"/>
        <n v="147"/>
        <n v="138"/>
        <n v="16"/>
        <n v="52"/>
        <n v="95"/>
        <n v="75"/>
        <n v="91"/>
        <n v="24"/>
        <n v="82"/>
        <n v="118"/>
        <n v="25"/>
        <n v="70"/>
        <n v="46"/>
        <n v="66"/>
        <n v="19"/>
        <n v="39"/>
        <n v="101"/>
        <n v="80"/>
        <n v="104"/>
        <n v="41"/>
        <n v="36"/>
        <n v="89"/>
        <n v="8"/>
        <n v="78"/>
        <n v="76"/>
        <n v="77"/>
        <n v="31"/>
        <n v="124"/>
        <n v="17"/>
        <n v="106"/>
        <n v="87"/>
        <n v="15"/>
        <n v="123"/>
        <n v="53"/>
        <n v="107"/>
        <n v="83"/>
        <n v="98"/>
        <n v="68"/>
        <n v="162"/>
        <n v="22"/>
        <n v="62"/>
        <n v="140"/>
        <n v="121"/>
        <n v="239"/>
        <n v="30"/>
        <n v="127"/>
        <n v="92"/>
        <n v="103"/>
        <n v="73"/>
        <n v="183"/>
        <n v="272"/>
        <n v="108"/>
        <n v="176"/>
        <n v="205"/>
        <n v="105"/>
        <n v="67"/>
        <n v="158"/>
        <n v="129"/>
        <n v="115"/>
        <n v="157"/>
        <n v="139"/>
        <n v="35"/>
        <n v="54"/>
        <n v="145"/>
        <n v="122"/>
        <n v="27"/>
        <n v="96"/>
        <n v="120"/>
        <n v="263"/>
        <n v="59"/>
        <n v="152"/>
        <n v="58"/>
        <n v="84"/>
        <n v="97"/>
        <n v="88"/>
        <n v="109"/>
        <n v="148"/>
      </sharedItems>
    </cacheField>
    <cacheField name="Transfers In" numFmtId="1">
      <sharedItems containsString="0" containsBlank="1" containsNumber="1" containsInteger="1" minValue="0" maxValue="0"/>
    </cacheField>
    <cacheField name="Transfers In Event" numFmtId="1">
      <sharedItems containsString="0" containsBlank="1" containsNumber="1" containsInteger="1" minValue="0" maxValue="0"/>
    </cacheField>
    <cacheField name="Transfers Out" numFmtId="1">
      <sharedItems containsString="0" containsBlank="1" containsNumber="1" containsInteger="1" minValue="0" maxValue="0"/>
    </cacheField>
    <cacheField name="Transfers Out Event" numFmtId="1">
      <sharedItems containsString="0" containsBlank="1" containsNumber="1" containsInteger="1" minValue="0" maxValue="0"/>
    </cacheField>
    <cacheField name="Value Form" numFmtId="0">
      <sharedItems containsString="0" containsBlank="1" containsNumber="1" containsInteger="1" minValue="0" maxValue="0"/>
    </cacheField>
    <cacheField name="Value Season" numFmtId="0">
      <sharedItems containsString="0" containsBlank="1" containsNumber="1" minValue="0" maxValue="33.200000000000003"/>
    </cacheField>
    <cacheField name="Web Name" numFmtId="0">
      <sharedItems containsBlank="1" count="602">
        <s v="Balogun"/>
        <s v="Cédric"/>
        <s v="M.Elneny"/>
        <s v="Fábio Vieira"/>
        <s v="Gabriel"/>
        <s v="Havertz"/>
        <s v="Holding"/>
        <s v="G.Jesus"/>
        <s v="Jorginho"/>
        <s v="Kiwior"/>
        <s v="Marquinhos"/>
        <s v="Martinelli"/>
        <s v="Nketiah"/>
        <s v="Ødegaard"/>
        <s v="Thomas"/>
        <s v="Pepe"/>
        <s v="Ramsdale"/>
        <s v="Rúnarsson"/>
        <s v="Saka"/>
        <s v="Saliba"/>
        <s v="Sambi"/>
        <s v="Smith Rowe"/>
        <s v="Tavares"/>
        <s v="Tierney"/>
        <s v="Tomiyasu"/>
        <s v="Trossard"/>
        <s v="Turner"/>
        <s v="White"/>
        <s v="Xhaka"/>
        <s v="Zinchenko"/>
        <s v="Rice"/>
        <s v="Nelson"/>
        <s v="J.Timber"/>
        <s v="Alex Moreno"/>
        <s v="Archer"/>
        <s v="Bailey"/>
        <s v="Buendia"/>
        <s v="Cash"/>
        <s v="Chambers"/>
        <s v="Coutinho"/>
        <s v="Davis"/>
        <s v="Dendoncker"/>
        <s v="Diego Carlos"/>
        <s v="Digne"/>
        <s v="Douglas Luiz"/>
        <s v="Duran"/>
        <s v="Hause"/>
        <s v="Iroegbunam"/>
        <s v="Kamara"/>
        <s v="Konsa"/>
        <s v="Martinez"/>
        <s v="McGinn"/>
        <s v="Mings"/>
        <s v="Olsen"/>
        <s v="Philogene"/>
        <s v="J.Ramsey"/>
        <s v="Sanson"/>
        <s v="Sinisalo"/>
        <s v="Tielemans"/>
        <s v="Bertrand Traoré"/>
        <s v="Watkins"/>
        <s v="Wesley"/>
        <s v="Pau"/>
        <s v="Diaby"/>
        <s v="Anthony"/>
        <s v="Billing"/>
        <s v="Brooks"/>
        <s v="Christie"/>
        <s v="L.Cook"/>
        <s v="Siriki"/>
        <s v="Fredericks"/>
        <s v="Hill"/>
        <s v="Kelly"/>
        <s v="Kilkenny"/>
        <s v="Kluivert"/>
        <s v="Lowe"/>
        <s v="Marcondes"/>
        <s v="Mepham"/>
        <s v="Moore"/>
        <s v="Neto"/>
        <s v="O.Dango"/>
        <s v="Pearson"/>
        <s v="Randolph"/>
        <s v="Rothwell"/>
        <s v="Semenyo"/>
        <s v="Senesi"/>
        <s v="Smith"/>
        <s v="Solanke"/>
        <s v="Tavernier"/>
        <s v="Hamed Traorè"/>
        <s v="Travers"/>
        <s v="Zabarnyi"/>
        <s v="Kerkez"/>
        <s v="Radu"/>
        <s v="Ajer"/>
        <s v="Balcombe"/>
        <s v="Baptiste"/>
        <s v="Bech"/>
        <s v="Bidstrup"/>
        <s v="Canós"/>
        <s v="Collins"/>
        <s v="Cox"/>
        <s v="Damsgaard"/>
        <s v="Dasilva"/>
        <s v="Dervişoğlu"/>
        <s v="Flekken"/>
        <s v="Goode"/>
        <s v="Henry"/>
        <s v="Hickey"/>
        <s v="Janelt"/>
        <s v="Jensen"/>
        <s v="Lewis-Potter"/>
        <s v="Mbeumo"/>
        <s v="Mee"/>
        <s v="Nørgaard"/>
        <s v="Onyeka"/>
        <s v="Pinnock"/>
        <s v="Raya"/>
        <s v="Roerslev"/>
        <s v="Schade"/>
        <s v="Strakosha"/>
        <s v="Toney"/>
        <s v="Trevitt"/>
        <s v="Wissa"/>
        <s v="Yarmolyuk"/>
        <s v="Zanka"/>
        <s v="Adingra"/>
        <s v="Alzate"/>
        <s v="Ayari"/>
        <s v="Buonanotte"/>
        <s v="Caicedo"/>
        <s v="Connolly"/>
        <s v="Dahoud"/>
        <s v="Dunk"/>
        <s v="Enciso"/>
        <s v="Estupiñan"/>
        <s v="Ferguson"/>
        <s v="Gilmour"/>
        <s v="Gross"/>
        <s v="João Pedro"/>
        <s v="Karbownik"/>
        <s v="Kozłowski"/>
        <s v="Lallana"/>
        <s v="Lamptey"/>
        <s v="March"/>
        <s v="McGill"/>
        <s v="Milner"/>
        <s v="Mitoma"/>
        <s v="Moder"/>
        <s v="Sarmiento"/>
        <s v="Scherpen"/>
        <s v="Steele"/>
        <s v="Undav"/>
        <s v="Van Hecke"/>
        <s v="Veltman"/>
        <s v="Verbruggen"/>
        <s v="Webster"/>
        <s v="Welbeck"/>
        <s v="Zeqiri"/>
        <s v="Igor"/>
        <s v="Agyei"/>
        <s v="Al-Dakhil"/>
        <s v="Bastien"/>
        <s v="Benson"/>
        <s v="Beyer"/>
        <s v="Brownhill"/>
        <s v="Churlinov"/>
        <s v="Cork"/>
        <s v="Costelloe"/>
        <s v="Cullen"/>
        <s v="Egan-Riley"/>
        <s v="Ekdal"/>
        <s v="Foster"/>
        <s v="Franchi"/>
        <s v="Gudmundsson"/>
        <s v="McNally"/>
        <s v="Muric"/>
        <s v="O'Shea"/>
        <s v="Obafemi"/>
        <s v="Peacock-Farrell"/>
        <s v="Roberts"/>
        <s v="Rodriguez"/>
        <s v="Taylor"/>
        <s v="Twine"/>
        <s v="Vigouroux"/>
        <s v="Vitinho"/>
        <s v="Weghorst"/>
        <s v="Zaroury"/>
        <s v="Amdouni"/>
        <s v="Trafford"/>
        <s v="Redmond"/>
        <s v="Koleosho"/>
        <s v="Bruun Larsen"/>
        <s v="Sanchez"/>
        <s v="Ampadu"/>
        <s v="Andrey"/>
        <s v="Arrizabalaga"/>
        <s v="Aubameyang"/>
        <s v="Azpilicueta"/>
        <s v="Baba"/>
        <s v="B.Badiashile"/>
        <s v="Bettinelli"/>
        <s v="Broja"/>
        <s v="Chalobah"/>
        <s v="Chilwell"/>
        <s v="Chukwuemeka"/>
        <s v="Colwill"/>
        <s v="Cucurella"/>
        <s v="Enzo"/>
        <s v="D.D.Fofana"/>
        <s v="W.Fofana"/>
        <s v="Gallagher"/>
        <s v="Gusto"/>
        <s v="Hall"/>
        <s v="Hudson-Odoi"/>
        <s v="James"/>
        <s v="Lukaku"/>
        <s v="Madueke"/>
        <s v="Mudryk"/>
        <s v="N.Jackson"/>
        <s v="Nkunku"/>
        <s v="Pulisic"/>
        <s v="M.Sarr"/>
        <s v="Slonina"/>
        <s v="Sterling"/>
        <s v="T.Silva"/>
        <s v="Ziyech"/>
        <s v="Ângelo"/>
        <s v="Maatsen"/>
        <s v="Disasi"/>
        <s v="Ugochukwu"/>
        <s v="Ahamada"/>
        <s v="Andersen"/>
        <s v="J.Ayew"/>
        <s v="Clyne"/>
        <s v="C.Doucouré"/>
        <s v="Ebiowei"/>
        <s v="Edouard"/>
        <s v="Eze"/>
        <s v="Guaita"/>
        <s v="Guéhi"/>
        <s v="Hughes"/>
        <s v="Johnstone"/>
        <s v="Lerma"/>
        <s v="Mateta"/>
        <s v="Matthews"/>
        <s v="Mitchell"/>
        <s v="O'Brien"/>
        <s v="Olise"/>
        <s v="Plange"/>
        <s v="C.Richards"/>
        <s v="Riedewald"/>
        <s v="Schlupp"/>
        <s v="Tomkins"/>
        <s v="Ward"/>
        <s v="Whitworth"/>
        <s v="Matheus França"/>
        <s v="André Gomes"/>
        <s v="Branthwaite"/>
        <s v="Calvert-Lewin"/>
        <s v="Coleman"/>
        <s v="Dele"/>
        <s v="A.Doucoure"/>
        <s v="Garner"/>
        <s v="Gbamin"/>
        <s v="Godfrey"/>
        <s v="Gray"/>
        <s v="Gana"/>
        <s v="Holgate"/>
        <s v="Iwobi"/>
        <s v="Keane"/>
        <s v="Maupay"/>
        <s v="McNeil"/>
        <s v="Mykolenko"/>
        <s v="Onana"/>
        <s v="Patterson"/>
        <s v="Pickford"/>
        <s v="Simms"/>
        <s v="Tarkowski"/>
        <s v="J.Virginia"/>
        <s v="Lonergan"/>
        <s v="Young"/>
        <s v="Danjuma"/>
        <s v="Andreas"/>
        <s v="Cairney"/>
        <s v="I.Cavaleiro"/>
        <s v="De Cordova-Reid"/>
        <s v="Diop"/>
        <s v="Francois"/>
        <s v="Knockaert"/>
        <s v="Kongolo"/>
        <s v="Leno"/>
        <s v="Lukić"/>
        <s v="Mbabu"/>
        <s v="Mitrović"/>
        <s v="Muniz"/>
        <s v="J.Palhinha"/>
        <s v="Ream"/>
        <s v="Reed"/>
        <s v="Robinson"/>
        <s v="Rodák"/>
        <s v="Tete"/>
        <s v="Tosin"/>
        <s v="Vinícius"/>
        <s v="Wilson"/>
        <s v="Raúl"/>
        <s v="Willian"/>
        <s v="Bassey"/>
        <s v="Adrián"/>
        <s v="Alexander-Arnold"/>
        <s v="Alisson"/>
        <s v="Bajcetic"/>
        <s v="Darwin"/>
        <s v="Diogo J."/>
        <s v="Elliott"/>
        <s v="Fabinho"/>
        <s v="Gakpo"/>
        <s v="Gomez"/>
        <s v="Henderson"/>
        <s v="Jones"/>
        <s v="Kelleher"/>
        <s v="Konaté"/>
        <s v="Luis Díaz"/>
        <s v="Mac Allister"/>
        <s v="Matip"/>
        <s v="Phillips"/>
        <s v="Robertson"/>
        <s v="Salah"/>
        <s v="Szoboszlai"/>
        <s v="Thiago"/>
        <s v="Tsimikas"/>
        <s v="Van den Berg"/>
        <s v="Virgil"/>
        <s v="Nakamba"/>
        <s v="Adebayo"/>
        <s v="Bell"/>
        <s v="Berry"/>
        <s v="Burke"/>
        <s v="Campbell"/>
        <s v="Clark"/>
        <s v="Doughty"/>
        <s v="Freeman"/>
        <s v="Macey"/>
        <s v="McAtee"/>
        <s v="Mendes"/>
        <s v="Morris"/>
        <s v="Muskwe"/>
        <s v="Ogbene"/>
        <s v="Onyedinma"/>
        <s v="Osho"/>
        <s v="Pepple"/>
        <s v="Pereira"/>
        <s v="Potts"/>
        <s v="Rea"/>
        <s v="Shea"/>
        <s v="Thorpe"/>
        <s v="Walton"/>
        <s v="Watson"/>
        <s v="Woodrow"/>
        <s v="Giles"/>
        <s v="Lockyer"/>
        <s v="Mpanzu"/>
        <s v="Chong"/>
        <s v="Kaboré"/>
        <s v="Kaminski"/>
        <s v="Akanji"/>
        <s v="Aké"/>
        <s v="J.Alvarez"/>
        <s v="Bernardo"/>
        <s v="Bobb"/>
        <s v="Cancelo"/>
        <s v="Carson"/>
        <s v="Charles"/>
        <s v="De Bruyne"/>
        <s v="Rúben"/>
        <s v="Doyle"/>
        <s v="Ederson M."/>
        <s v="Foden"/>
        <s v="Grealish"/>
        <s v="Haaland"/>
        <s v="Kovačić"/>
        <s v="Laporte"/>
        <s v="R.Lewis"/>
        <s v="Mahrez"/>
        <s v="Ortega Moreno"/>
        <s v="Palmer"/>
        <s v="Perrone"/>
        <s v="Rodrigo"/>
        <s v="Sergio Gómez"/>
        <s v="Steffen"/>
        <s v="Stones"/>
        <s v="Walker"/>
        <s v="Gvardiol"/>
        <s v="Mount"/>
        <s v="Alex Telles"/>
        <s v="Amad"/>
        <s v="Antony"/>
        <s v="B.Fernandes"/>
        <s v="B.Williams"/>
        <s v="Bailly"/>
        <s v="Casemiro"/>
        <s v="Dalot"/>
        <s v="Eriksen"/>
        <s v="Fernandez"/>
        <s v="Fred"/>
        <s v="Garnacho"/>
        <s v="Hannibal"/>
        <s v="Heaton"/>
        <s v="Lindelof"/>
        <s v="Maguire"/>
        <s v="Mainoo"/>
        <s v="Malacia"/>
        <s v="Martial"/>
        <s v="McTominay"/>
        <s v="Mengi"/>
        <s v="Pellistri"/>
        <s v="R.Varane"/>
        <s v="Rashford"/>
        <s v="Sancho"/>
        <s v="Shaw"/>
        <s v="Shoretire"/>
        <s v="Van de Beek"/>
        <s v="Wan-Bissaka"/>
        <s v="Højlund"/>
        <s v="Almirón"/>
        <s v="Anderson"/>
        <s v="Ashby"/>
        <s v="Botman"/>
        <s v="Bruno G."/>
        <s v="Burn"/>
        <s v="Darlow"/>
        <s v="Dubravka"/>
        <s v="Fraser"/>
        <s v="Gillespie"/>
        <s v="Gordon"/>
        <s v="Hayden"/>
        <s v="Hendrick"/>
        <s v="Isak"/>
        <s v="Joelinton"/>
        <s v="Krafth"/>
        <s v="Kuol"/>
        <s v="Lascelles"/>
        <s v="J.Lewis"/>
        <s v="Longstaff"/>
        <s v="Manquillo"/>
        <s v="Murphy"/>
        <s v="Pope"/>
        <s v="Ritchie"/>
        <s v="Saint-Maximin"/>
        <s v="Schär"/>
        <s v="Targett"/>
        <s v="Tonali"/>
        <s v="Trippier"/>
        <s v="Watts"/>
        <s v="Willock"/>
        <s v="Karius"/>
        <s v="Dummett"/>
        <s v="Barnes"/>
        <s v="Elanga"/>
        <s v="B.Aguilera"/>
        <s v="Arter"/>
        <s v="Aurier"/>
        <s v="Awoniyi"/>
        <s v="Biancone"/>
        <s v="Boly"/>
        <s v="Bowler"/>
        <s v="Cook"/>
        <s v="Danilo"/>
        <s v="Dennis"/>
        <s v="Dräger"/>
        <s v="Felipe"/>
        <s v="Freuler"/>
        <s v="Gibbs-White"/>
        <s v="Hennessey"/>
        <s v="Horvath"/>
        <s v="Johnson"/>
        <s v="Kouyaté"/>
        <s v="Laryea"/>
        <s v="Mangala"/>
        <s v="Mbe Soh"/>
        <s v="McKenna"/>
        <s v="Mighten"/>
        <s v="Niakhaté"/>
        <s v="Ojeda"/>
        <s v="Panzo"/>
        <s v="O.Richards"/>
        <s v="G.Scarpa"/>
        <s v="Shelvey"/>
        <s v="Surridge"/>
        <s v="Toffolo"/>
        <s v="Ui-jo"/>
        <s v="Williams"/>
        <s v="Wood"/>
        <s v="Worrall"/>
        <s v="Yates"/>
        <s v="Aina"/>
        <s v="Trusty"/>
        <s v="Ahmedhodžić"/>
        <s v="Amissah"/>
        <s v="Baldock"/>
        <s v="Basham"/>
        <s v="Berge"/>
        <s v="Bogle"/>
        <s v="Brewster"/>
        <s v="Coulibaly"/>
        <s v="Davies"/>
        <s v="Egan"/>
        <s v="Fleck"/>
        <s v="Foderingham"/>
        <s v="Jebbison"/>
        <s v="McBurnie"/>
        <s v="Ndiaye"/>
        <s v="Norrington-Davies"/>
        <s v="Norwood"/>
        <s v="Osborn"/>
        <s v="Osula"/>
        <s v="Slimane"/>
        <s v="Larouci"/>
        <s v="T.Bénie"/>
        <s v="Austin"/>
        <s v="Bentancur"/>
        <s v="Bissouma"/>
        <s v="Bryan"/>
        <s v="Dier"/>
        <s v="E.Royal"/>
        <s v="Forster"/>
        <s v="Højbjerg"/>
        <s v="Kane"/>
        <s v="Kulusevski"/>
        <s v="Lloris"/>
        <s v="Lo Celso"/>
        <s v="Maddison"/>
        <s v="Ndombele"/>
        <s v="Pedro Porro"/>
        <s v="Perišić"/>
        <s v="Reguilón"/>
        <s v="Richarlison"/>
        <s v="Rodon"/>
        <s v="Romero"/>
        <s v="Sánchez"/>
        <s v="Sarr"/>
        <s v="Sessegnon"/>
        <s v="Skipp"/>
        <s v="Son"/>
        <s v="Spence"/>
        <s v="Tanganga"/>
        <s v="Udogie"/>
        <s v="Vicario"/>
        <s v="Whiteman"/>
        <s v="Solomon"/>
        <s v="N.Aguerd"/>
        <s v="Antonio"/>
        <s v="Areola"/>
        <s v="Benrahma"/>
        <s v="Bowen"/>
        <s v="Cornet"/>
        <s v="Coufal"/>
        <s v="Coventry"/>
        <s v="Cresswell"/>
        <s v="Downes"/>
        <s v="Emerson"/>
        <s v="Fabianski"/>
        <s v="P.Fornals"/>
        <s v="Ings"/>
        <s v="Kehrer"/>
        <s v="Mubama"/>
        <s v="L.Paquetá"/>
        <s v="Scamacca"/>
        <s v="Souček"/>
        <s v="Vlašić"/>
        <s v="Zouma"/>
        <s v="Ogbonna"/>
        <s v="Aït-Nouri"/>
        <s v="Bentley"/>
        <s v="Bolla"/>
        <s v="Bueno"/>
        <s v="Chiquinho"/>
        <s v="Cundle"/>
        <s v="Dawson"/>
        <s v="Fábio Silva"/>
        <s v="Guedes"/>
        <s v="Hodge"/>
        <s v="Hoever"/>
        <s v="Hee Chan"/>
        <s v="João Gomes"/>
        <s v="J.Otto"/>
        <s v="Jordão"/>
        <s v="Kalajdžić"/>
        <s v="Kilman"/>
        <s v="King"/>
        <s v="Lemina"/>
        <s v="Matheus N."/>
        <s v="Podence"/>
        <s v="José Sá"/>
        <s v="Sarabia"/>
        <s v="Šarkić"/>
        <s v="N.Semedo"/>
        <s v="Toti"/>
        <s v="Boubacar Traore"/>
        <s v="Cunha"/>
        <s v="Doherty"/>
        <m/>
      </sharedItems>
    </cacheField>
    <cacheField name="Minutes" numFmtId="0">
      <sharedItems containsString="0" containsBlank="1" containsNumber="1" containsInteger="1" minValue="1" maxValue="3420" count="363">
        <m/>
        <n v="223"/>
        <n v="111"/>
        <n v="500"/>
        <n v="3409"/>
        <n v="2565"/>
        <n v="562"/>
        <n v="2064"/>
        <n v="2127"/>
        <n v="425"/>
        <n v="1"/>
        <n v="2789"/>
        <n v="1071"/>
        <n v="3132"/>
        <n v="2480"/>
        <n v="3420"/>
        <n v="3183"/>
        <n v="2415"/>
        <n v="728"/>
        <n v="161"/>
        <n v="774"/>
        <n v="651"/>
        <n v="2237"/>
        <n v="3054"/>
        <n v="2992"/>
        <n v="2122"/>
        <n v="3272"/>
        <n v="202"/>
        <n v="1325"/>
        <n v="43"/>
        <n v="1964"/>
        <n v="2404"/>
        <n v="1817"/>
        <n v="345"/>
        <n v="777"/>
        <n v="897"/>
        <n v="205"/>
        <n v="1492"/>
        <n v="2922"/>
        <n v="126"/>
        <n v="1773"/>
        <n v="3322"/>
        <n v="3139"/>
        <n v="2692"/>
        <n v="3150"/>
        <n v="280"/>
        <n v="2634"/>
        <n v="10"/>
        <n v="2341"/>
        <n v="226"/>
        <n v="3129"/>
        <n v="1241"/>
        <n v="2766"/>
        <n v="170"/>
        <n v="1825"/>
        <n v="1712"/>
        <n v="104"/>
        <n v="527"/>
        <n v="2040"/>
        <n v="11"/>
        <n v="8"/>
        <n v="2197"/>
        <n v="1269"/>
        <n v="2385"/>
        <n v="1239"/>
        <n v="282"/>
        <n v="1010"/>
        <n v="250"/>
        <n v="2489"/>
        <n v="2940"/>
        <n v="2865"/>
        <n v="1740"/>
        <n v="1035"/>
        <n v="297"/>
        <n v="763"/>
        <n v="600"/>
        <n v="18"/>
        <n v="73"/>
        <n v="1811"/>
        <n v="970"/>
        <n v="1371"/>
        <n v="6"/>
        <n v="3240"/>
        <n v="1918"/>
        <n v="2201"/>
        <n v="2805"/>
        <n v="313"/>
        <n v="2905"/>
        <n v="3269"/>
        <n v="1763"/>
        <n v="837"/>
        <n v="2700"/>
        <n v="1101"/>
        <n v="723"/>
        <n v="2953"/>
        <n v="1587"/>
        <n v="1097"/>
        <n v="65"/>
        <n v="558"/>
        <n v="3138"/>
        <n v="794"/>
        <n v="2674"/>
        <n v="942"/>
        <n v="502"/>
        <n v="717"/>
        <n v="439"/>
        <n v="2719"/>
        <n v="889"/>
        <n v="2311"/>
        <n v="168"/>
        <n v="1350"/>
        <n v="614"/>
        <n v="291"/>
        <n v="2183"/>
        <n v="1983"/>
        <n v="1844"/>
        <n v="790"/>
        <n v="2070"/>
        <n v="546"/>
        <n v="1521"/>
        <n v="904"/>
        <n v="285"/>
        <n v="1601"/>
        <n v="1402"/>
        <n v="342"/>
        <n v="1218"/>
        <n v="1669"/>
        <n v="1547"/>
        <n v="68"/>
        <n v="1362"/>
        <n v="1608"/>
        <n v="653"/>
        <n v="1242"/>
        <n v="639"/>
        <n v="650"/>
        <n v="805"/>
        <n v="1886"/>
        <n v="2351"/>
        <n v="649"/>
        <n v="87"/>
        <n v="2782"/>
        <n v="2708"/>
        <n v="1638"/>
        <n v="2770"/>
        <n v="31"/>
        <n v="1788"/>
        <n v="2631"/>
        <n v="2430"/>
        <n v="3330"/>
        <n v="822"/>
        <n v="810"/>
        <n v="3252"/>
        <n v="748"/>
        <n v="2889"/>
        <n v="2743"/>
        <n v="443"/>
        <n v="60"/>
        <n v="2528"/>
        <n v="335"/>
        <n v="2253"/>
        <n v="180"/>
        <n v="1166"/>
        <n v="1654"/>
        <n v="38"/>
        <n v="1527"/>
        <n v="796"/>
        <n v="801"/>
        <n v="2501"/>
        <n v="2577"/>
        <n v="506"/>
        <n v="3379"/>
        <n v="983"/>
        <n v="1104"/>
        <n v="2490"/>
        <n v="2653"/>
        <n v="2486"/>
        <n v="1274"/>
        <n v="219"/>
        <n v="2031"/>
        <n v="162"/>
        <n v="2696"/>
        <n v="968"/>
        <n v="2473"/>
        <n v="2008"/>
        <n v="406"/>
        <n v="141"/>
        <n v="2010"/>
        <n v="3108"/>
        <n v="2898"/>
        <n v="2868"/>
        <n v="3088"/>
        <n v="2569"/>
        <n v="2084"/>
        <n v="1098"/>
        <n v="1085"/>
        <n v="839"/>
        <n v="522"/>
        <n v="1684"/>
        <n v="1125"/>
        <n v="1600"/>
        <n v="2666"/>
        <n v="1455"/>
        <n v="1461"/>
        <n v="2060"/>
        <n v="1029"/>
        <n v="90"/>
        <n v="1551"/>
        <n v="991"/>
        <n v="2882"/>
        <n v="1091"/>
        <n v="2579"/>
        <n v="3290"/>
        <n v="1252"/>
        <n v="762"/>
        <n v="2835"/>
        <n v="2284"/>
        <n v="1871"/>
        <n v="1448"/>
        <n v="2196"/>
        <n v="1273"/>
        <n v="27"/>
        <n v="2413"/>
        <n v="1997"/>
        <n v="1832"/>
        <n v="2051"/>
        <n v="2767"/>
        <n v="1699"/>
        <n v="992"/>
        <n v="900"/>
        <n v="1913"/>
        <n v="270"/>
        <n v="358"/>
        <n v="2911"/>
        <n v="340"/>
        <n v="1953"/>
        <n v="1644"/>
        <n v="1803"/>
        <n v="3317"/>
        <n v="2152"/>
        <n v="2046"/>
        <n v="1228"/>
        <n v="557"/>
        <n v="1620"/>
        <n v="1359"/>
        <n v="1391"/>
        <n v="2113"/>
        <n v="1149"/>
        <n v="1912"/>
        <n v="2880"/>
        <n v="1683"/>
        <n v="2552"/>
        <n v="1432"/>
        <n v="2487"/>
        <n v="395"/>
        <n v="3127"/>
        <n v="2727"/>
        <n v="3109"/>
        <n v="156"/>
        <n v="308"/>
        <n v="1574"/>
        <n v="1520"/>
        <n v="2660"/>
        <n v="214"/>
        <n v="9"/>
        <n v="2514"/>
        <n v="34"/>
        <n v="1230"/>
        <n v="3261"/>
        <n v="35"/>
        <n v="1109"/>
        <n v="3207"/>
        <n v="3342"/>
        <n v="2556"/>
        <n v="1870"/>
        <n v="2709"/>
        <n v="417"/>
        <n v="1943"/>
        <n v="1395"/>
        <n v="15"/>
        <n v="684"/>
        <n v="956"/>
        <n v="976"/>
        <n v="709"/>
        <n v="1417"/>
        <n v="2157"/>
        <n v="3151"/>
        <n v="271"/>
        <n v="2930"/>
        <n v="871"/>
        <n v="1543"/>
        <n v="1570"/>
        <n v="7"/>
        <n v="1163"/>
        <n v="578"/>
        <n v="177"/>
        <n v="573"/>
        <n v="306"/>
        <n v="933"/>
        <n v="1872"/>
        <n v="807"/>
        <n v="2215"/>
        <n v="1833"/>
        <n v="1501"/>
        <n v="998"/>
        <n v="146"/>
        <n v="2816"/>
        <n v="1729"/>
        <n v="1215"/>
        <n v="3131"/>
        <n v="3406"/>
        <n v="2062"/>
        <n v="2205"/>
        <n v="2479"/>
        <n v="1132"/>
        <n v="2099"/>
        <n v="995"/>
        <n v="2363"/>
        <n v="848"/>
        <n v="211"/>
        <n v="1489"/>
        <n v="2886"/>
        <n v="5"/>
        <n v="145"/>
        <n v="560"/>
        <n v="1594"/>
        <n v="1822"/>
        <n v="307"/>
        <n v="2059"/>
        <n v="3232"/>
        <n v="232"/>
        <n v="2135"/>
        <n v="2235"/>
        <n v="752"/>
        <n v="1317"/>
        <n v="3111"/>
        <n v="1493"/>
        <n v="1579"/>
        <n v="860"/>
        <n v="2229"/>
        <n v="2154"/>
        <n v="921"/>
        <n v="2811"/>
        <n v="1988"/>
        <n v="1234"/>
        <n v="1067"/>
        <n v="1307"/>
        <n v="2134"/>
        <n v="703"/>
        <n v="172"/>
        <n v="1117"/>
        <n v="1257"/>
        <n v="45"/>
        <n v="3307"/>
        <n v="1297"/>
        <n v="2467"/>
        <n v="962"/>
        <n v="1760"/>
        <n v="764"/>
        <n v="2633"/>
        <n v="978"/>
        <n v="405"/>
        <n v="961"/>
        <n v="663"/>
      </sharedItems>
    </cacheField>
    <cacheField name="Goals Scored" numFmtId="0">
      <sharedItems containsString="0" containsBlank="1" containsNumber="1" containsInteger="1" minValue="1" maxValue="36" count="21">
        <m/>
        <n v="1"/>
        <n v="3"/>
        <n v="7"/>
        <n v="11"/>
        <n v="2"/>
        <n v="15"/>
        <n v="4"/>
        <n v="14"/>
        <n v="8"/>
        <n v="5"/>
        <n v="6"/>
        <n v="9"/>
        <n v="20"/>
        <n v="10"/>
        <n v="19"/>
        <n v="36"/>
        <n v="17"/>
        <n v="18"/>
        <n v="13"/>
        <n v="30"/>
      </sharedItems>
    </cacheField>
    <cacheField name="Assists" numFmtId="0">
      <sharedItems containsString="0" containsBlank="1" containsNumber="1" containsInteger="1" minValue="1" maxValue="18" count="15">
        <m/>
        <n v="2"/>
        <n v="1"/>
        <n v="7"/>
        <n v="9"/>
        <n v="8"/>
        <n v="12"/>
        <n v="13"/>
        <n v="5"/>
        <n v="3"/>
        <n v="10"/>
        <n v="4"/>
        <n v="6"/>
        <n v="11"/>
        <n v="18"/>
      </sharedItems>
    </cacheField>
    <cacheField name="Clean Sheets" numFmtId="0">
      <sharedItems containsString="0" containsBlank="1" containsNumber="1" containsInteger="1" minValue="1" maxValue="18" count="18">
        <m/>
        <n v="2"/>
        <n v="14"/>
        <n v="9"/>
        <n v="13"/>
        <n v="11"/>
        <n v="12"/>
        <n v="1"/>
        <n v="8"/>
        <n v="15"/>
        <n v="10"/>
        <n v="7"/>
        <n v="4"/>
        <n v="3"/>
        <n v="6"/>
        <n v="5"/>
        <n v="18"/>
        <n v="16"/>
      </sharedItems>
    </cacheField>
    <cacheField name="Goals Conceded" numFmtId="0">
      <sharedItems containsString="0" containsBlank="1" containsNumber="1" containsInteger="1" minValue="1" maxValue="67"/>
    </cacheField>
    <cacheField name="Own Goals" numFmtId="0">
      <sharedItems containsString="0" containsBlank="1" containsNumber="1" containsInteger="1" minValue="1" maxValue="2"/>
    </cacheField>
    <cacheField name="Penalties Saved" numFmtId="0">
      <sharedItems containsString="0" containsBlank="1" containsNumber="1" containsInteger="1" minValue="1" maxValue="2"/>
    </cacheField>
    <cacheField name="Penalties Missed" numFmtId="0">
      <sharedItems containsString="0" containsBlank="1" containsNumber="1" containsInteger="1" minValue="1" maxValue="4"/>
    </cacheField>
    <cacheField name="Yellow Cards" numFmtId="0">
      <sharedItems containsString="0" containsBlank="1" containsNumber="1" containsInteger="1" minValue="1" maxValue="14"/>
    </cacheField>
    <cacheField name="Red Cards" numFmtId="0">
      <sharedItems containsString="0" containsBlank="1" containsNumber="1" containsInteger="1" minValue="1" maxValue="2"/>
    </cacheField>
    <cacheField name="Saves" numFmtId="0">
      <sharedItems containsString="0" containsBlank="1" containsNumber="1" containsInteger="1" minValue="2" maxValue="154"/>
    </cacheField>
    <cacheField name="Bonus" numFmtId="0">
      <sharedItems containsString="0" containsBlank="1" containsNumber="1" containsInteger="1" minValue="1" maxValue="48" count="30">
        <m/>
        <n v="2"/>
        <n v="15"/>
        <n v="13"/>
        <n v="17"/>
        <n v="5"/>
        <n v="1"/>
        <n v="18"/>
        <n v="30"/>
        <n v="6"/>
        <n v="9"/>
        <n v="19"/>
        <n v="14"/>
        <n v="8"/>
        <n v="12"/>
        <n v="3"/>
        <n v="4"/>
        <n v="25"/>
        <n v="11"/>
        <n v="20"/>
        <n v="35"/>
        <n v="7"/>
        <n v="16"/>
        <n v="10"/>
        <n v="21"/>
        <n v="23"/>
        <n v="26"/>
        <n v="40"/>
        <n v="39"/>
        <n v="48"/>
      </sharedItems>
    </cacheField>
    <cacheField name="Bps" numFmtId="0">
      <sharedItems containsString="0" containsBlank="1" containsNumber="1" containsInteger="1" minValue="-1" maxValue="1040"/>
    </cacheField>
    <cacheField name="Influence" numFmtId="0">
      <sharedItems containsString="0" containsBlank="1" containsNumber="1" minValue="0" maxValue="1390"/>
    </cacheField>
    <cacheField name="Creativity" numFmtId="0">
      <sharedItems containsString="0" containsBlank="1" containsNumber="1" minValue="0" maxValue="1824"/>
    </cacheField>
    <cacheField name="Threat" numFmtId="0">
      <sharedItems containsString="0" containsBlank="1" containsNumber="1" containsInteger="1" minValue="0" maxValue="1825"/>
    </cacheField>
    <cacheField name="Ict Index" numFmtId="0">
      <sharedItems containsString="0" containsBlank="1" containsNumber="1" minValue="0" maxValue="386.3"/>
    </cacheField>
    <cacheField name="Starts" numFmtId="0">
      <sharedItems containsString="0" containsBlank="1" containsNumber="1" containsInteger="1" minValue="1" maxValue="38"/>
    </cacheField>
    <cacheField name="Expected Goals" numFmtId="0">
      <sharedItems containsString="0" containsBlank="1" containsNumber="1" minValue="0" maxValue="28.54"/>
    </cacheField>
    <cacheField name="Expected Assists" numFmtId="0">
      <sharedItems containsString="0" containsBlank="1" containsNumber="1" minValue="0" maxValue="13.69"/>
    </cacheField>
    <cacheField name="Expected Goal Involvements" numFmtId="0">
      <sharedItems containsString="0" containsBlank="1" containsNumber="1" minValue="0" maxValue="31.65"/>
    </cacheField>
    <cacheField name="Expected Goals Conceded" numFmtId="0">
      <sharedItems containsString="0" containsBlank="1" containsNumber="1" minValue="0" maxValue="67.45"/>
    </cacheField>
    <cacheField name="Influence Rank" numFmtId="0">
      <sharedItems containsString="0" containsBlank="1" containsNumber="1" containsInteger="1" minValue="1" maxValue="616"/>
    </cacheField>
    <cacheField name="Influence Rank Type" numFmtId="0">
      <sharedItems containsString="0" containsBlank="1" containsNumber="1" containsInteger="1" minValue="1" maxValue="261"/>
    </cacheField>
    <cacheField name="Creativity Rank" numFmtId="0">
      <sharedItems containsString="0" containsBlank="1" containsNumber="1" containsInteger="1" minValue="1" maxValue="616"/>
    </cacheField>
    <cacheField name="Creativity Rank Type" numFmtId="0">
      <sharedItems containsString="0" containsBlank="1" containsNumber="1" containsInteger="1" minValue="1" maxValue="261"/>
    </cacheField>
    <cacheField name="Threat Rank" numFmtId="0">
      <sharedItems containsString="0" containsBlank="1" containsNumber="1" containsInteger="1" minValue="1" maxValue="616"/>
    </cacheField>
    <cacheField name="Threat Rank Type" numFmtId="0">
      <sharedItems containsString="0" containsBlank="1" containsNumber="1" containsInteger="1" minValue="1" maxValue="261"/>
    </cacheField>
    <cacheField name="Ict Index Rank" numFmtId="0">
      <sharedItems containsString="0" containsBlank="1" containsNumber="1" containsInteger="1" minValue="1" maxValue="616"/>
    </cacheField>
    <cacheField name="Ict Index Rank Type" numFmtId="0">
      <sharedItems containsString="0" containsBlank="1" containsNumber="1" containsInteger="1" minValue="1" maxValue="261"/>
    </cacheField>
    <cacheField name="Corners And Indirect Freekicks Order" numFmtId="0">
      <sharedItems containsString="0" containsBlank="1" containsNumber="1" containsInteger="1" minValue="1" maxValue="6"/>
    </cacheField>
    <cacheField name="Corners And Indirect Freekicks Text" numFmtId="0">
      <sharedItems containsBlank="1"/>
    </cacheField>
    <cacheField name="Direct Freekicks Order" numFmtId="0">
      <sharedItems containsString="0" containsBlank="1" containsNumber="1" containsInteger="1" minValue="1" maxValue="6"/>
    </cacheField>
    <cacheField name="Direct Freekicks Text" numFmtId="0">
      <sharedItems containsBlank="1"/>
    </cacheField>
    <cacheField name="Penalties Order" numFmtId="0">
      <sharedItems containsString="0" containsBlank="1" containsNumber="1" containsInteger="1" minValue="1" maxValue="4"/>
    </cacheField>
    <cacheField name="Penalties Text" numFmtId="0">
      <sharedItems containsBlank="1"/>
    </cacheField>
    <cacheField name="Expected Goals Per 90" numFmtId="0">
      <sharedItems containsString="0" containsBlank="1" containsNumber="1" minValue="0.01" maxValue="1.08"/>
    </cacheField>
    <cacheField name="Saves Per 90" numFmtId="0">
      <sharedItems containsString="0" containsBlank="1" containsNumber="1" minValue="1" maxValue="6"/>
    </cacheField>
    <cacheField name="Expected Assists Per 90" numFmtId="0">
      <sharedItems containsString="0" containsBlank="1" containsNumber="1" minValue="0.01" maxValue="0.63"/>
    </cacheField>
    <cacheField name="Expected Goal Involvements Per 90" numFmtId="0">
      <sharedItems containsString="0" containsBlank="1" containsNumber="1" minValue="0.01" maxValue="1.08"/>
    </cacheField>
    <cacheField name="Expected Goals Conceded Per 90" numFmtId="0">
      <sharedItems containsString="0" containsBlank="1" containsNumber="1" minValue="0.17" maxValue="10.5"/>
    </cacheField>
    <cacheField name="Goals Conceded Per 90" numFmtId="0">
      <sharedItems containsString="0" containsBlank="1" containsNumber="1" minValue="0.33" maxValue="11.25"/>
    </cacheField>
    <cacheField name="Now Cost Rank" numFmtId="0">
      <sharedItems containsString="0" containsBlank="1" containsNumber="1" containsInteger="1" minValue="1" maxValue="616"/>
    </cacheField>
    <cacheField name="Now Cost Rank Type" numFmtId="0">
      <sharedItems containsString="0" containsBlank="1" containsNumber="1" containsInteger="1" minValue="1" maxValue="261"/>
    </cacheField>
    <cacheField name="Form Rank" numFmtId="0">
      <sharedItems containsString="0" containsBlank="1" containsNumber="1" containsInteger="1" minValue="1" maxValue="616"/>
    </cacheField>
    <cacheField name="Form Rank Type" numFmtId="0">
      <sharedItems containsString="0" containsBlank="1" containsNumber="1" containsInteger="1" minValue="1" maxValue="261"/>
    </cacheField>
    <cacheField name="Points Per Game Rank" numFmtId="0">
      <sharedItems containsString="0" containsBlank="1" containsNumber="1" containsInteger="1" minValue="1" maxValue="616"/>
    </cacheField>
    <cacheField name="Points Per Game Rank Type" numFmtId="0">
      <sharedItems containsString="0" containsBlank="1" containsNumber="1" containsInteger="1" minValue="1" maxValue="261"/>
    </cacheField>
    <cacheField name="Selected Rank" numFmtId="0">
      <sharedItems containsString="0" containsBlank="1" containsNumber="1" containsInteger="1" minValue="1" maxValue="616"/>
    </cacheField>
    <cacheField name="Selected Rank Type" numFmtId="0">
      <sharedItems containsString="0" containsBlank="1" containsNumber="1" containsInteger="1" minValue="1" maxValue="261"/>
    </cacheField>
    <cacheField name="Starts Per 90" numFmtId="0">
      <sharedItems containsString="0" containsBlank="1" containsNumber="1" minValue="0.28999999999999998" maxValue="3.33"/>
    </cacheField>
    <cacheField name="Clean Sheets Per 90" numFmtId="0">
      <sharedItems containsString="0" containsBlank="1" containsNumber="1" minValue="0.06" maxValue="0.7"/>
    </cacheField>
    <cacheField name="TeamSHO" numFmtId="0">
      <sharedItems count="27">
        <s v="ARS"/>
        <s v="AVL"/>
        <s v="BOU"/>
        <s v="BRE"/>
        <s v="BRI"/>
        <s v="BUR"/>
        <s v="CHE"/>
        <s v="CRY"/>
        <s v="EVE"/>
        <s v="FUL"/>
        <s v="LIV"/>
        <s v="LUT"/>
        <s v="MCI"/>
        <s v="MUN"/>
        <s v="NEW"/>
        <s v="NFO"/>
        <s v="SHU"/>
        <s v="TOT"/>
        <s v="WHU"/>
        <s v="WOL"/>
        <e v="#N/A"/>
        <s v="WAT" u="1"/>
        <s v="LEE" u="1"/>
        <s v="LEI" u="1"/>
        <s v="BHA" u="1"/>
        <s v="NOR" u="1"/>
        <s v="SOU" u="1"/>
      </sharedItems>
    </cacheField>
    <cacheField name="TeamFUL" numFmtId="0">
      <sharedItems count="26">
        <s v="Arsenal"/>
        <s v="Aston Villa"/>
        <s v="Bournemouth"/>
        <s v="Brentford"/>
        <s v="Brighton"/>
        <s v="Burnley"/>
        <s v="Chelsea"/>
        <s v="Crystal Palace"/>
        <s v="Everton"/>
        <s v="Fulham"/>
        <s v="Liverpool"/>
        <s v="Luton"/>
        <s v="Man City"/>
        <s v="Man Utd"/>
        <s v="Newcastle"/>
        <s v="Nott'm Forest"/>
        <s v="Sheffield Utd"/>
        <s v="Spurs"/>
        <s v="West Ham"/>
        <s v="Wolves"/>
        <e v="#N/A"/>
        <s v="Southampton" u="1"/>
        <s v="Leicester" u="1"/>
        <s v="Watford" u="1"/>
        <s v="Leeds" u="1"/>
        <s v="Norwich" u="1"/>
      </sharedItems>
    </cacheField>
    <cacheField name="NetTRF" numFmtId="1">
      <sharedItems containsSemiMixedTypes="0" containsString="0" containsNumber="1" containsInteger="1" minValue="0" maxValue="0" count="1">
        <n v="0"/>
      </sharedItems>
    </cacheField>
    <cacheField name="NetTRF(Round)" numFmtId="1">
      <sharedItems containsSemiMixedTypes="0" containsString="0" containsNumber="1" containsInteger="1" minValue="0" maxValue="0" count="1">
        <n v="0"/>
      </sharedItems>
    </cacheField>
    <cacheField name="Price" numFmtId="0">
      <sharedItems containsSemiMixedTypes="0" containsString="0" containsNumber="1" minValue="0" maxValue="14" count="15">
        <n v="4.5"/>
        <n v="4"/>
        <n v="5.5"/>
        <n v="5"/>
        <n v="7.5"/>
        <n v="8"/>
        <n v="8.5"/>
        <n v="7"/>
        <n v="6"/>
        <n v="6.5"/>
        <n v="12.5"/>
        <n v="10.5"/>
        <n v="14"/>
        <n v="9"/>
        <n v="0"/>
      </sharedItems>
    </cacheField>
    <cacheField name="PointsPerMillion" numFmtId="2">
      <sharedItems containsMixedTypes="1" containsNumber="1" minValue="0" maxValue="49.5"/>
    </cacheField>
    <cacheField name="Price +-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75"/>
    <s v=""/>
    <n v="232223"/>
    <n v="0"/>
    <n v="0"/>
    <n v="0"/>
    <n v="0"/>
    <n v="0"/>
    <x v="0"/>
    <n v="1.1000000000000001"/>
    <s v=""/>
    <s v=""/>
    <s v="Folarin"/>
    <n v="0"/>
    <x v="0"/>
    <s v=""/>
    <s v="Foot injury - 75% chance of playing"/>
    <d v="2023-08-07T16:30:05"/>
    <n v="45"/>
    <s v="232223.jpg"/>
    <x v="0"/>
    <s v="Balogun"/>
    <x v="0"/>
    <s v=""/>
    <s v=""/>
    <s v="d"/>
    <n v="1"/>
    <n v="3"/>
    <x v="0"/>
    <n v="0"/>
    <n v="0"/>
    <n v="0"/>
    <n v="0"/>
    <n v="0"/>
    <n v="0"/>
    <x v="0"/>
    <x v="0"/>
    <x v="0"/>
    <x v="0"/>
    <x v="0"/>
    <m/>
    <m/>
    <m/>
    <m/>
    <m/>
    <m/>
    <m/>
    <x v="0"/>
    <m/>
    <n v="0"/>
    <n v="0"/>
    <n v="0"/>
    <n v="0"/>
    <m/>
    <n v="0"/>
    <n v="0"/>
    <n v="0"/>
    <n v="0"/>
    <n v="501"/>
    <n v="46"/>
    <n v="500"/>
    <n v="46"/>
    <n v="491"/>
    <n v="48"/>
    <n v="503"/>
    <n v="48"/>
    <m/>
    <s v=""/>
    <m/>
    <s v=""/>
    <m/>
    <s v=""/>
    <m/>
    <m/>
    <m/>
    <m/>
    <m/>
    <m/>
    <n v="429"/>
    <n v="65"/>
    <n v="233"/>
    <n v="7"/>
    <n v="506"/>
    <n v="48"/>
    <n v="166"/>
    <n v="33"/>
    <m/>
    <m/>
    <x v="0"/>
    <x v="0"/>
    <x v="0"/>
    <x v="0"/>
    <x v="0"/>
    <n v="0"/>
    <x v="0"/>
  </r>
  <r>
    <n v="75"/>
    <s v=""/>
    <n v="58822"/>
    <n v="0"/>
    <n v="0"/>
    <n v="0"/>
    <n v="0"/>
    <n v="0"/>
    <x v="1"/>
    <n v="1.5"/>
    <s v=""/>
    <s v=""/>
    <s v="Cédric"/>
    <n v="0"/>
    <x v="1"/>
    <s v=""/>
    <s v="Foot injury - 75% chance of playing"/>
    <d v="2023-08-07T16:30:05"/>
    <n v="40"/>
    <s v="58822.jpg"/>
    <x v="1"/>
    <s v="Alves Soares"/>
    <x v="1"/>
    <s v=""/>
    <s v=""/>
    <s v="a"/>
    <n v="1"/>
    <n v="3"/>
    <x v="1"/>
    <n v="0"/>
    <n v="0"/>
    <n v="0"/>
    <n v="0"/>
    <n v="0"/>
    <n v="2.5"/>
    <x v="1"/>
    <x v="1"/>
    <x v="0"/>
    <x v="0"/>
    <x v="0"/>
    <n v="3"/>
    <m/>
    <m/>
    <m/>
    <m/>
    <m/>
    <m/>
    <x v="0"/>
    <n v="56"/>
    <n v="56.4"/>
    <n v="51.4"/>
    <n v="10"/>
    <n v="11.9"/>
    <n v="2"/>
    <n v="0.06"/>
    <n v="0.19"/>
    <n v="0.25"/>
    <n v="2.83"/>
    <n v="333"/>
    <n v="127"/>
    <n v="287"/>
    <n v="102"/>
    <n v="329"/>
    <n v="126"/>
    <n v="335"/>
    <n v="123"/>
    <m/>
    <s v=""/>
    <m/>
    <s v=""/>
    <m/>
    <s v=""/>
    <n v="0.02"/>
    <m/>
    <n v="0.08"/>
    <n v="0.1"/>
    <n v="1.1399999999999999"/>
    <n v="1.21"/>
    <n v="524"/>
    <n v="151"/>
    <n v="9"/>
    <n v="3"/>
    <n v="349"/>
    <n v="125"/>
    <n v="268"/>
    <n v="94"/>
    <n v="0.81"/>
    <m/>
    <x v="0"/>
    <x v="0"/>
    <x v="0"/>
    <x v="0"/>
    <x v="1"/>
    <n v="2.5"/>
    <x v="0"/>
  </r>
  <r>
    <n v="75"/>
    <s v=""/>
    <n v="153256"/>
    <n v="0"/>
    <n v="0"/>
    <n v="0"/>
    <n v="0"/>
    <n v="0"/>
    <x v="2"/>
    <n v="1.5"/>
    <s v=""/>
    <s v=""/>
    <s v="Mohamed"/>
    <n v="0"/>
    <x v="2"/>
    <s v=""/>
    <s v="Foot injury - 75% chance of playing"/>
    <d v="2023-08-07T16:30:05"/>
    <n v="45"/>
    <s v="153256.jpg"/>
    <x v="1"/>
    <s v="Elneny"/>
    <x v="2"/>
    <s v=""/>
    <s v=""/>
    <s v="a"/>
    <n v="1"/>
    <n v="3"/>
    <x v="2"/>
    <n v="0"/>
    <n v="0"/>
    <n v="0"/>
    <n v="0"/>
    <n v="0"/>
    <n v="1.3"/>
    <x v="2"/>
    <x v="2"/>
    <x v="0"/>
    <x v="0"/>
    <x v="0"/>
    <n v="2"/>
    <m/>
    <m/>
    <m/>
    <m/>
    <m/>
    <m/>
    <x v="0"/>
    <n v="27"/>
    <n v="4.5999999999999996"/>
    <n v="5.4"/>
    <n v="0"/>
    <n v="1.1000000000000001"/>
    <n v="1"/>
    <n v="0"/>
    <n v="0.04"/>
    <n v="0.04"/>
    <n v="1.29"/>
    <n v="377"/>
    <n v="174"/>
    <n v="347"/>
    <n v="170"/>
    <n v="464"/>
    <n v="183"/>
    <n v="376"/>
    <n v="173"/>
    <m/>
    <s v=""/>
    <m/>
    <s v=""/>
    <m/>
    <s v=""/>
    <n v="0.02"/>
    <m/>
    <n v="0.03"/>
    <n v="0.03"/>
    <n v="1.05"/>
    <n v="1.62"/>
    <n v="355"/>
    <n v="202"/>
    <n v="159"/>
    <n v="9"/>
    <n v="351"/>
    <n v="157"/>
    <n v="384"/>
    <n v="122"/>
    <n v="0.81"/>
    <m/>
    <x v="0"/>
    <x v="0"/>
    <x v="0"/>
    <x v="0"/>
    <x v="0"/>
    <n v="1.3333333333333333"/>
    <x v="0"/>
  </r>
  <r>
    <n v="75"/>
    <s v=""/>
    <n v="438098"/>
    <n v="0"/>
    <n v="0"/>
    <n v="0"/>
    <n v="0"/>
    <n v="0"/>
    <x v="2"/>
    <n v="2.5"/>
    <s v=""/>
    <s v=""/>
    <s v="Fábio"/>
    <n v="0"/>
    <x v="3"/>
    <s v=""/>
    <s v="Foot injury - 75% chance of playing"/>
    <d v="2023-08-07T16:30:05"/>
    <n v="55"/>
    <s v="438098.jpg"/>
    <x v="2"/>
    <s v="Ferreira Vieira"/>
    <x v="3"/>
    <s v=""/>
    <s v=""/>
    <s v="a"/>
    <n v="1"/>
    <n v="3"/>
    <x v="3"/>
    <n v="0"/>
    <n v="0"/>
    <n v="0"/>
    <n v="0"/>
    <n v="0"/>
    <n v="7.3"/>
    <x v="3"/>
    <x v="3"/>
    <x v="1"/>
    <x v="1"/>
    <x v="1"/>
    <n v="5"/>
    <m/>
    <m/>
    <m/>
    <m/>
    <m/>
    <m/>
    <x v="1"/>
    <n v="134"/>
    <n v="116"/>
    <n v="180.6"/>
    <n v="123"/>
    <n v="41.5"/>
    <n v="3"/>
    <n v="0.86"/>
    <n v="1.39"/>
    <n v="2.25"/>
    <n v="5.28"/>
    <n v="293"/>
    <n v="128"/>
    <n v="163"/>
    <n v="104"/>
    <n v="199"/>
    <n v="113"/>
    <n v="261"/>
    <n v="123"/>
    <m/>
    <s v=""/>
    <m/>
    <s v=""/>
    <m/>
    <s v=""/>
    <n v="0.15"/>
    <m/>
    <n v="0.25"/>
    <n v="0.4"/>
    <n v="0.95"/>
    <n v="0.9"/>
    <n v="137"/>
    <n v="89"/>
    <n v="526"/>
    <n v="208"/>
    <n v="291"/>
    <n v="125"/>
    <n v="430"/>
    <n v="140"/>
    <n v="0.54"/>
    <n v="0.36"/>
    <x v="0"/>
    <x v="0"/>
    <x v="0"/>
    <x v="0"/>
    <x v="2"/>
    <n v="7.2727272727272725"/>
    <x v="0"/>
  </r>
  <r>
    <n v="75"/>
    <s v=""/>
    <n v="226597"/>
    <n v="0"/>
    <n v="0"/>
    <n v="0"/>
    <n v="0"/>
    <n v="0"/>
    <x v="1"/>
    <n v="2.8"/>
    <s v=""/>
    <s v=""/>
    <s v="Gabriel"/>
    <n v="0"/>
    <x v="4"/>
    <s v=""/>
    <s v="Foot injury - 75% chance of playing"/>
    <d v="2023-08-07T16:30:05"/>
    <n v="50"/>
    <s v="226597.jpg"/>
    <x v="3"/>
    <s v="dos Santos Magalhães"/>
    <x v="4"/>
    <s v=""/>
    <s v=""/>
    <s v="a"/>
    <n v="1"/>
    <n v="3"/>
    <x v="4"/>
    <n v="0"/>
    <n v="0"/>
    <n v="0"/>
    <n v="0"/>
    <n v="0"/>
    <n v="29.2"/>
    <x v="4"/>
    <x v="4"/>
    <x v="2"/>
    <x v="1"/>
    <x v="2"/>
    <n v="43"/>
    <m/>
    <m/>
    <m/>
    <n v="5"/>
    <m/>
    <m/>
    <x v="2"/>
    <n v="723"/>
    <n v="743.8"/>
    <n v="131.4"/>
    <n v="401"/>
    <n v="127.7"/>
    <n v="38"/>
    <n v="5.04"/>
    <n v="0.66"/>
    <n v="5.7"/>
    <n v="41.84"/>
    <n v="31"/>
    <n v="6"/>
    <n v="196"/>
    <n v="54"/>
    <n v="80"/>
    <n v="3"/>
    <n v="77"/>
    <n v="9"/>
    <m/>
    <s v=""/>
    <m/>
    <s v=""/>
    <m/>
    <s v=""/>
    <n v="0.13"/>
    <m/>
    <n v="0.02"/>
    <n v="0.15"/>
    <n v="1.1000000000000001"/>
    <n v="1.1399999999999999"/>
    <n v="252"/>
    <n v="31"/>
    <n v="424"/>
    <n v="191"/>
    <n v="67"/>
    <n v="14"/>
    <n v="10"/>
    <n v="5"/>
    <n v="1"/>
    <n v="0.37"/>
    <x v="0"/>
    <x v="0"/>
    <x v="0"/>
    <x v="0"/>
    <x v="3"/>
    <n v="29.2"/>
    <x v="0"/>
  </r>
  <r>
    <n v="75"/>
    <s v=""/>
    <n v="219847"/>
    <n v="0"/>
    <n v="0"/>
    <n v="0"/>
    <n v="0"/>
    <n v="0"/>
    <x v="2"/>
    <n v="3.1"/>
    <s v=""/>
    <s v=""/>
    <s v="Kai"/>
    <n v="0"/>
    <x v="5"/>
    <s v=""/>
    <s v="Foot injury - 75% chance of playing"/>
    <d v="2023-08-07T16:30:05"/>
    <n v="75"/>
    <s v="219847.jpg"/>
    <x v="4"/>
    <s v="Havertz"/>
    <x v="5"/>
    <s v=""/>
    <s v=""/>
    <s v="a"/>
    <n v="1"/>
    <n v="3"/>
    <x v="5"/>
    <n v="0"/>
    <n v="0"/>
    <n v="0"/>
    <n v="0"/>
    <n v="0"/>
    <n v="13.6"/>
    <x v="5"/>
    <x v="5"/>
    <x v="3"/>
    <x v="2"/>
    <x v="3"/>
    <n v="31"/>
    <m/>
    <m/>
    <m/>
    <n v="5"/>
    <m/>
    <m/>
    <x v="3"/>
    <n v="301"/>
    <n v="476.4"/>
    <n v="536.6"/>
    <n v="1014"/>
    <n v="202.5"/>
    <n v="30"/>
    <n v="11.58"/>
    <n v="2.75"/>
    <n v="14.33"/>
    <n v="38.25"/>
    <n v="111"/>
    <n v="52"/>
    <n v="49"/>
    <n v="41"/>
    <n v="15"/>
    <n v="6"/>
    <n v="27"/>
    <n v="20"/>
    <m/>
    <s v=""/>
    <m/>
    <s v=""/>
    <m/>
    <s v=""/>
    <n v="0.41"/>
    <m/>
    <n v="0.1"/>
    <n v="0.51"/>
    <n v="1.34"/>
    <n v="1.0900000000000001"/>
    <n v="24"/>
    <n v="14"/>
    <n v="597"/>
    <n v="251"/>
    <n v="160"/>
    <n v="66"/>
    <n v="70"/>
    <n v="22"/>
    <n v="1.05"/>
    <n v="0.32"/>
    <x v="0"/>
    <x v="0"/>
    <x v="0"/>
    <x v="0"/>
    <x v="4"/>
    <n v="13.6"/>
    <x v="0"/>
  </r>
  <r>
    <n v="75"/>
    <s v=""/>
    <n v="156074"/>
    <n v="0"/>
    <n v="0"/>
    <n v="0"/>
    <n v="0"/>
    <n v="0"/>
    <x v="1"/>
    <n v="2.5"/>
    <s v=""/>
    <s v=""/>
    <s v="Rob"/>
    <n v="0"/>
    <x v="6"/>
    <s v=""/>
    <s v="Foot injury - 75% chance of playing"/>
    <d v="2023-08-07T16:30:05"/>
    <n v="45"/>
    <s v="156074.jpg"/>
    <x v="5"/>
    <s v="Holding"/>
    <x v="2"/>
    <s v=""/>
    <s v=""/>
    <s v="a"/>
    <n v="1"/>
    <n v="3"/>
    <x v="6"/>
    <n v="0"/>
    <n v="0"/>
    <n v="0"/>
    <n v="0"/>
    <n v="0"/>
    <n v="4.7"/>
    <x v="6"/>
    <x v="6"/>
    <x v="1"/>
    <x v="2"/>
    <x v="3"/>
    <n v="13"/>
    <m/>
    <m/>
    <m/>
    <n v="5"/>
    <m/>
    <m/>
    <x v="3"/>
    <n v="120"/>
    <n v="152"/>
    <n v="10.3"/>
    <n v="54"/>
    <n v="21.6"/>
    <n v="6"/>
    <n v="0.32"/>
    <n v="0.15"/>
    <n v="0.47"/>
    <n v="11.14"/>
    <n v="270"/>
    <n v="107"/>
    <n v="340"/>
    <n v="126"/>
    <n v="274"/>
    <n v="101"/>
    <n v="310"/>
    <n v="114"/>
    <m/>
    <s v=""/>
    <m/>
    <s v=""/>
    <m/>
    <s v=""/>
    <n v="0.05"/>
    <m/>
    <n v="0.02"/>
    <n v="7.0000000000000007E-2"/>
    <n v="1.78"/>
    <n v="2.08"/>
    <n v="357"/>
    <n v="74"/>
    <n v="161"/>
    <n v="97"/>
    <n v="315"/>
    <n v="117"/>
    <n v="372"/>
    <n v="142"/>
    <n v="0.96"/>
    <n v="0.32"/>
    <x v="0"/>
    <x v="0"/>
    <x v="0"/>
    <x v="0"/>
    <x v="0"/>
    <n v="4.666666666666667"/>
    <x v="0"/>
  </r>
  <r>
    <n v="25"/>
    <s v=""/>
    <n v="205651"/>
    <n v="0"/>
    <n v="0"/>
    <n v="0"/>
    <n v="0"/>
    <n v="0"/>
    <x v="0"/>
    <n v="0.8"/>
    <s v=""/>
    <s v=""/>
    <s v="Gabriel"/>
    <n v="0"/>
    <x v="7"/>
    <s v=""/>
    <s v="Knee injury - 25% chance of playing"/>
    <d v="2023-08-02T22:00:04"/>
    <n v="80"/>
    <s v="205651.jpg"/>
    <x v="6"/>
    <s v="Fernando de Jesus"/>
    <x v="6"/>
    <s v=""/>
    <s v=""/>
    <s v="d"/>
    <n v="1"/>
    <n v="3"/>
    <x v="7"/>
    <n v="0"/>
    <n v="0"/>
    <n v="0"/>
    <n v="0"/>
    <n v="0"/>
    <n v="15.6"/>
    <x v="7"/>
    <x v="7"/>
    <x v="4"/>
    <x v="3"/>
    <x v="3"/>
    <n v="23"/>
    <m/>
    <m/>
    <m/>
    <n v="6"/>
    <m/>
    <m/>
    <x v="4"/>
    <n v="401"/>
    <n v="660.6"/>
    <n v="427.8"/>
    <n v="1331"/>
    <n v="241.9"/>
    <n v="24"/>
    <n v="14.24"/>
    <n v="2.91"/>
    <n v="17.149999999999999"/>
    <n v="23.15"/>
    <n v="55"/>
    <n v="6"/>
    <n v="64"/>
    <n v="2"/>
    <n v="5"/>
    <n v="3"/>
    <n v="17"/>
    <n v="5"/>
    <m/>
    <s v=""/>
    <m/>
    <s v=""/>
    <n v="2"/>
    <s v=""/>
    <n v="0.62"/>
    <m/>
    <n v="0.13"/>
    <n v="0.75"/>
    <n v="1.01"/>
    <n v="1"/>
    <n v="15"/>
    <n v="6"/>
    <n v="606"/>
    <n v="75"/>
    <n v="14"/>
    <n v="5"/>
    <n v="53"/>
    <n v="12"/>
    <n v="1.05"/>
    <n v="0.39"/>
    <x v="0"/>
    <x v="0"/>
    <x v="0"/>
    <x v="0"/>
    <x v="5"/>
    <n v="15.625"/>
    <x v="0"/>
  </r>
  <r>
    <n v="75"/>
    <s v=""/>
    <n v="85955"/>
    <n v="0"/>
    <n v="0"/>
    <n v="0"/>
    <n v="0"/>
    <n v="0"/>
    <x v="2"/>
    <n v="1.9"/>
    <s v=""/>
    <s v=""/>
    <s v="Jorge Luiz"/>
    <n v="0"/>
    <x v="8"/>
    <s v=""/>
    <s v="Muscle injury - 75% chance of playing"/>
    <d v="2023-08-07T16:30:05"/>
    <n v="55"/>
    <s v="85955.jpg"/>
    <x v="7"/>
    <s v="Frello Filho"/>
    <x v="7"/>
    <s v=""/>
    <s v=""/>
    <s v="d"/>
    <n v="1"/>
    <n v="3"/>
    <x v="8"/>
    <n v="0"/>
    <n v="0"/>
    <n v="0"/>
    <n v="0"/>
    <n v="0"/>
    <n v="14.4"/>
    <x v="8"/>
    <x v="8"/>
    <x v="5"/>
    <x v="1"/>
    <x v="3"/>
    <n v="23"/>
    <m/>
    <m/>
    <m/>
    <n v="4"/>
    <m/>
    <m/>
    <x v="5"/>
    <n v="379"/>
    <n v="400.4"/>
    <n v="261.39999999999998"/>
    <n v="98"/>
    <n v="76.099999999999994"/>
    <n v="24"/>
    <n v="1.89"/>
    <n v="0.96"/>
    <n v="2.85"/>
    <n v="24.41"/>
    <n v="148"/>
    <n v="65"/>
    <n v="122"/>
    <n v="85"/>
    <n v="225"/>
    <n v="122"/>
    <n v="166"/>
    <n v="93"/>
    <m/>
    <s v=""/>
    <m/>
    <s v=""/>
    <n v="2"/>
    <s v=""/>
    <n v="0.08"/>
    <m/>
    <n v="0.04"/>
    <n v="0.12"/>
    <n v="1.03"/>
    <n v="0.97"/>
    <n v="85"/>
    <n v="53"/>
    <n v="474"/>
    <n v="172"/>
    <n v="201"/>
    <n v="79"/>
    <n v="302"/>
    <n v="94"/>
    <n v="1.02"/>
    <n v="0.38"/>
    <x v="0"/>
    <x v="0"/>
    <x v="0"/>
    <x v="0"/>
    <x v="2"/>
    <n v="14.363636363636363"/>
    <x v="0"/>
  </r>
  <r>
    <n v="75"/>
    <s v=""/>
    <n v="440854"/>
    <n v="0"/>
    <n v="0"/>
    <n v="0"/>
    <n v="0"/>
    <n v="0"/>
    <x v="1"/>
    <n v="2.5"/>
    <s v=""/>
    <s v=""/>
    <s v="Jakub"/>
    <n v="0"/>
    <x v="9"/>
    <s v=""/>
    <s v="Muscle injury - 75% chance of playing"/>
    <d v="2023-08-07T16:30:05"/>
    <n v="45"/>
    <s v="440854.jpg"/>
    <x v="8"/>
    <s v="Kiwior"/>
    <x v="3"/>
    <s v=""/>
    <s v=""/>
    <s v="a"/>
    <n v="1"/>
    <n v="3"/>
    <x v="9"/>
    <n v="0"/>
    <n v="0"/>
    <n v="0"/>
    <n v="0"/>
    <n v="0"/>
    <n v="5.8"/>
    <x v="9"/>
    <x v="9"/>
    <x v="1"/>
    <x v="1"/>
    <x v="1"/>
    <n v="6"/>
    <m/>
    <m/>
    <m/>
    <n v="4"/>
    <m/>
    <m/>
    <x v="6"/>
    <n v="111"/>
    <n v="98.6"/>
    <n v="17.899999999999999"/>
    <n v="21"/>
    <n v="13.9"/>
    <n v="5"/>
    <n v="0.1"/>
    <n v="0.01"/>
    <n v="0.11"/>
    <n v="6.46"/>
    <n v="300"/>
    <n v="116"/>
    <n v="325"/>
    <n v="121"/>
    <n v="318"/>
    <n v="119"/>
    <n v="329"/>
    <n v="121"/>
    <m/>
    <s v=""/>
    <m/>
    <s v=""/>
    <n v="2"/>
    <s v=""/>
    <n v="0.02"/>
    <m/>
    <n v="0.04"/>
    <n v="0.02"/>
    <n v="1.37"/>
    <n v="1.27"/>
    <n v="466"/>
    <n v="136"/>
    <n v="270"/>
    <n v="159"/>
    <n v="73"/>
    <n v="17"/>
    <n v="426"/>
    <n v="162"/>
    <n v="1.06"/>
    <n v="0.42"/>
    <x v="0"/>
    <x v="0"/>
    <x v="0"/>
    <x v="0"/>
    <x v="0"/>
    <n v="5.7777777777777777"/>
    <x v="0"/>
  </r>
  <r>
    <n v="75"/>
    <s v=""/>
    <n v="479683"/>
    <n v="0"/>
    <n v="0"/>
    <n v="0"/>
    <n v="0"/>
    <n v="0"/>
    <x v="2"/>
    <n v="1.5"/>
    <s v=""/>
    <s v=""/>
    <s v="Marcus"/>
    <n v="0"/>
    <x v="10"/>
    <s v=""/>
    <s v="Muscle injury - 75% chance of playing"/>
    <d v="2023-08-07T16:30:05"/>
    <n v="45"/>
    <s v="479683.jpg"/>
    <x v="9"/>
    <s v="Oliveira Alencar"/>
    <x v="2"/>
    <s v=""/>
    <s v=""/>
    <s v="a"/>
    <n v="1"/>
    <n v="3"/>
    <x v="10"/>
    <n v="0"/>
    <n v="0"/>
    <n v="0"/>
    <n v="0"/>
    <n v="0"/>
    <n v="0.2"/>
    <x v="10"/>
    <x v="10"/>
    <x v="1"/>
    <x v="1"/>
    <x v="1"/>
    <n v="6"/>
    <m/>
    <m/>
    <m/>
    <n v="4"/>
    <m/>
    <m/>
    <x v="6"/>
    <n v="3"/>
    <n v="0"/>
    <n v="0.2"/>
    <n v="0"/>
    <n v="0"/>
    <n v="5"/>
    <n v="0"/>
    <n v="0"/>
    <n v="0"/>
    <n v="0"/>
    <n v="535"/>
    <n v="212"/>
    <n v="367"/>
    <n v="182"/>
    <n v="527"/>
    <n v="211"/>
    <n v="536"/>
    <n v="212"/>
    <m/>
    <s v=""/>
    <m/>
    <s v=""/>
    <n v="2"/>
    <s v=""/>
    <n v="0.02"/>
    <m/>
    <n v="0.04"/>
    <n v="0.02"/>
    <n v="1.37"/>
    <n v="1.27"/>
    <n v="488"/>
    <n v="243"/>
    <n v="292"/>
    <n v="50"/>
    <n v="376"/>
    <n v="172"/>
    <n v="421"/>
    <n v="135"/>
    <n v="1.06"/>
    <n v="0.42"/>
    <x v="0"/>
    <x v="0"/>
    <x v="0"/>
    <x v="0"/>
    <x v="0"/>
    <n v="0.22222222222222221"/>
    <x v="0"/>
  </r>
  <r>
    <n v="75"/>
    <s v=""/>
    <n v="444145"/>
    <n v="0"/>
    <n v="0"/>
    <n v="0"/>
    <n v="0"/>
    <n v="0"/>
    <x v="2"/>
    <n v="3.2"/>
    <s v=""/>
    <s v=""/>
    <s v="Gabriel"/>
    <n v="0"/>
    <x v="11"/>
    <s v=""/>
    <s v="Muscle injury - 75% chance of playing"/>
    <d v="2023-08-07T16:30:05"/>
    <n v="80"/>
    <s v="444145.jpg"/>
    <x v="10"/>
    <s v="Martinelli Silva"/>
    <x v="8"/>
    <s v=""/>
    <s v=""/>
    <s v="a"/>
    <n v="1"/>
    <n v="3"/>
    <x v="11"/>
    <n v="0"/>
    <n v="0"/>
    <n v="0"/>
    <n v="0"/>
    <n v="0"/>
    <n v="24.8"/>
    <x v="11"/>
    <x v="11"/>
    <x v="6"/>
    <x v="4"/>
    <x v="2"/>
    <n v="33"/>
    <m/>
    <m/>
    <m/>
    <n v="3"/>
    <m/>
    <m/>
    <x v="7"/>
    <n v="648"/>
    <n v="844.2"/>
    <n v="838.1"/>
    <n v="1300"/>
    <n v="298.10000000000002"/>
    <n v="34"/>
    <n v="9.15"/>
    <n v="6.98"/>
    <n v="16.13"/>
    <n v="36.159999999999997"/>
    <n v="18"/>
    <n v="8"/>
    <n v="17"/>
    <n v="14"/>
    <n v="7"/>
    <n v="3"/>
    <n v="7"/>
    <n v="5"/>
    <n v="4"/>
    <s v=""/>
    <n v="3"/>
    <s v=""/>
    <n v="3"/>
    <s v=""/>
    <n v="0.3"/>
    <m/>
    <n v="0.23"/>
    <n v="0.53"/>
    <n v="1.17"/>
    <n v="1.06"/>
    <n v="16"/>
    <n v="9"/>
    <n v="607"/>
    <n v="254"/>
    <n v="10"/>
    <n v="5"/>
    <n v="29"/>
    <n v="9"/>
    <n v="1.1000000000000001"/>
    <n v="0.45"/>
    <x v="0"/>
    <x v="0"/>
    <x v="0"/>
    <x v="0"/>
    <x v="5"/>
    <n v="24.75"/>
    <x v="0"/>
  </r>
  <r>
    <n v="75"/>
    <s v=""/>
    <n v="205533"/>
    <n v="0"/>
    <n v="0"/>
    <n v="0"/>
    <n v="0"/>
    <n v="0"/>
    <x v="0"/>
    <n v="2.2999999999999998"/>
    <s v=""/>
    <s v=""/>
    <s v="Eddie"/>
    <n v="0"/>
    <x v="12"/>
    <s v=""/>
    <s v="Muscle injury - 75% chance of playing"/>
    <d v="2023-08-07T16:30:05"/>
    <n v="55"/>
    <s v="205533.jpg"/>
    <x v="11"/>
    <s v="Nketiah"/>
    <x v="9"/>
    <s v=""/>
    <s v=""/>
    <s v="a"/>
    <n v="1"/>
    <n v="3"/>
    <x v="12"/>
    <n v="0"/>
    <n v="0"/>
    <n v="0"/>
    <n v="0"/>
    <n v="0"/>
    <n v="11.5"/>
    <x v="12"/>
    <x v="12"/>
    <x v="7"/>
    <x v="1"/>
    <x v="1"/>
    <n v="16"/>
    <m/>
    <m/>
    <m/>
    <n v="3"/>
    <m/>
    <m/>
    <x v="5"/>
    <n v="161"/>
    <n v="213.4"/>
    <n v="128.5"/>
    <n v="607"/>
    <n v="93.8"/>
    <n v="9"/>
    <n v="7.89"/>
    <n v="1.26"/>
    <n v="9.15"/>
    <n v="14.65"/>
    <n v="242"/>
    <n v="23"/>
    <n v="199"/>
    <n v="23"/>
    <n v="41"/>
    <n v="13"/>
    <n v="127"/>
    <n v="19"/>
    <n v="4"/>
    <s v=""/>
    <n v="3"/>
    <s v=""/>
    <n v="3"/>
    <s v=""/>
    <n v="0.66"/>
    <m/>
    <n v="0.11"/>
    <n v="0.77"/>
    <n v="1.23"/>
    <n v="1.34"/>
    <n v="121"/>
    <n v="33"/>
    <n v="510"/>
    <n v="44"/>
    <n v="245"/>
    <n v="30"/>
    <n v="109"/>
    <n v="21"/>
    <n v="0.76"/>
    <n v="0.17"/>
    <x v="0"/>
    <x v="0"/>
    <x v="0"/>
    <x v="0"/>
    <x v="2"/>
    <n v="11.454545454545455"/>
    <x v="0"/>
  </r>
  <r>
    <n v="75"/>
    <s v=""/>
    <n v="184029"/>
    <n v="0"/>
    <n v="0"/>
    <n v="0"/>
    <n v="0"/>
    <n v="0"/>
    <x v="2"/>
    <n v="3.4"/>
    <s v=""/>
    <s v=""/>
    <s v="Martin"/>
    <n v="0"/>
    <x v="13"/>
    <s v=""/>
    <s v="Muscle injury - 75% chance of playing"/>
    <d v="2023-08-07T16:30:05"/>
    <n v="85"/>
    <s v="184029.jpg"/>
    <x v="12"/>
    <s v="Ødegaard"/>
    <x v="10"/>
    <s v=""/>
    <s v=""/>
    <s v="a"/>
    <n v="1"/>
    <n v="3"/>
    <x v="13"/>
    <n v="0"/>
    <n v="0"/>
    <n v="0"/>
    <n v="0"/>
    <n v="0"/>
    <n v="24.9"/>
    <x v="13"/>
    <x v="13"/>
    <x v="6"/>
    <x v="5"/>
    <x v="4"/>
    <n v="38"/>
    <m/>
    <m/>
    <m/>
    <n v="4"/>
    <m/>
    <m/>
    <x v="8"/>
    <n v="813"/>
    <n v="971.8"/>
    <n v="1140.3"/>
    <n v="934"/>
    <n v="304.89999999999998"/>
    <n v="37"/>
    <n v="9.75"/>
    <n v="8.02"/>
    <n v="17.77"/>
    <n v="37.94"/>
    <n v="10"/>
    <n v="4"/>
    <n v="6"/>
    <n v="4"/>
    <n v="19"/>
    <n v="10"/>
    <n v="6"/>
    <n v="4"/>
    <n v="3"/>
    <s v=""/>
    <n v="1"/>
    <s v=""/>
    <n v="3"/>
    <s v=""/>
    <n v="0.28000000000000003"/>
    <m/>
    <n v="0.23"/>
    <n v="0.51"/>
    <n v="1.0900000000000001"/>
    <n v="1.0900000000000001"/>
    <n v="8"/>
    <n v="6"/>
    <n v="609"/>
    <n v="256"/>
    <n v="6"/>
    <n v="3"/>
    <n v="16"/>
    <n v="6"/>
    <n v="1.06"/>
    <n v="0.37"/>
    <x v="0"/>
    <x v="0"/>
    <x v="0"/>
    <x v="0"/>
    <x v="6"/>
    <n v="24.941176470588236"/>
    <x v="0"/>
  </r>
  <r>
    <n v="75"/>
    <s v=""/>
    <n v="167199"/>
    <n v="0"/>
    <n v="0"/>
    <n v="0"/>
    <n v="0"/>
    <n v="0"/>
    <x v="2"/>
    <n v="2.1"/>
    <s v=""/>
    <s v=""/>
    <s v="Thomas"/>
    <n v="0"/>
    <x v="14"/>
    <s v=""/>
    <s v="Muscle injury - 75% chance of playing"/>
    <d v="2023-08-07T16:30:05"/>
    <n v="50"/>
    <s v="167199.jpg"/>
    <x v="13"/>
    <s v="Partey"/>
    <x v="7"/>
    <s v=""/>
    <s v=""/>
    <s v="a"/>
    <n v="1"/>
    <n v="3"/>
    <x v="14"/>
    <n v="0"/>
    <n v="0"/>
    <n v="0"/>
    <n v="0"/>
    <n v="0"/>
    <n v="17.2"/>
    <x v="14"/>
    <x v="14"/>
    <x v="2"/>
    <x v="5"/>
    <x v="5"/>
    <n v="28"/>
    <m/>
    <m/>
    <m/>
    <n v="5"/>
    <m/>
    <m/>
    <x v="9"/>
    <n v="468"/>
    <n v="526.6"/>
    <n v="444.1"/>
    <n v="242"/>
    <n v="121.5"/>
    <n v="28"/>
    <n v="2.59"/>
    <n v="2.17"/>
    <n v="4.76"/>
    <n v="32.270000000000003"/>
    <n v="93"/>
    <n v="42"/>
    <n v="63"/>
    <n v="54"/>
    <n v="126"/>
    <n v="81"/>
    <n v="88"/>
    <n v="62"/>
    <n v="3"/>
    <s v=""/>
    <n v="1"/>
    <s v=""/>
    <n v="3"/>
    <s v=""/>
    <n v="0.09"/>
    <m/>
    <n v="0.08"/>
    <n v="0.17"/>
    <n v="1.17"/>
    <n v="1.02"/>
    <n v="207"/>
    <n v="134"/>
    <n v="379"/>
    <n v="109"/>
    <n v="188"/>
    <n v="74"/>
    <n v="280"/>
    <n v="89"/>
    <n v="1.02"/>
    <n v="0.4"/>
    <x v="0"/>
    <x v="0"/>
    <x v="0"/>
    <x v="0"/>
    <x v="3"/>
    <n v="17.2"/>
    <x v="0"/>
  </r>
  <r>
    <n v="75"/>
    <s v=""/>
    <n v="195735"/>
    <n v="0"/>
    <n v="0"/>
    <n v="0"/>
    <n v="0"/>
    <n v="0"/>
    <x v="2"/>
    <n v="2.1"/>
    <s v=""/>
    <s v=""/>
    <s v="Nicolas"/>
    <n v="0"/>
    <x v="15"/>
    <s v=""/>
    <s v="Muscle injury - 75% chance of playing"/>
    <d v="2023-08-07T16:30:05"/>
    <n v="50"/>
    <s v="195735.jpg"/>
    <x v="0"/>
    <s v="Pépé"/>
    <x v="3"/>
    <s v=""/>
    <s v=""/>
    <s v="a"/>
    <n v="1"/>
    <n v="3"/>
    <x v="14"/>
    <n v="0"/>
    <n v="0"/>
    <n v="0"/>
    <n v="0"/>
    <n v="0"/>
    <n v="0"/>
    <x v="15"/>
    <x v="14"/>
    <x v="2"/>
    <x v="5"/>
    <x v="5"/>
    <n v="28"/>
    <m/>
    <m/>
    <m/>
    <n v="5"/>
    <m/>
    <m/>
    <x v="9"/>
    <n v="468"/>
    <n v="0"/>
    <n v="0"/>
    <n v="0"/>
    <n v="0"/>
    <n v="28"/>
    <n v="0"/>
    <n v="0"/>
    <n v="0"/>
    <n v="0"/>
    <n v="576"/>
    <n v="244"/>
    <n v="575"/>
    <n v="244"/>
    <n v="573"/>
    <n v="244"/>
    <n v="577"/>
    <n v="244"/>
    <n v="3"/>
    <s v=""/>
    <n v="1"/>
    <s v=""/>
    <n v="3"/>
    <s v=""/>
    <n v="0.09"/>
    <m/>
    <n v="0.08"/>
    <n v="0.17"/>
    <n v="1.17"/>
    <n v="1.02"/>
    <n v="225"/>
    <n v="148"/>
    <n v="397"/>
    <n v="123"/>
    <n v="577"/>
    <n v="244"/>
    <n v="501"/>
    <n v="172"/>
    <n v="1.02"/>
    <n v="0.4"/>
    <x v="0"/>
    <x v="0"/>
    <x v="0"/>
    <x v="0"/>
    <x v="3"/>
    <n v="17.2"/>
    <x v="0"/>
  </r>
  <r>
    <n v="75"/>
    <s v=""/>
    <n v="225321"/>
    <n v="0"/>
    <n v="0"/>
    <n v="0"/>
    <n v="0"/>
    <n v="0"/>
    <x v="3"/>
    <n v="3.7"/>
    <s v=""/>
    <s v=""/>
    <s v="Aaron"/>
    <n v="0"/>
    <x v="16"/>
    <s v=""/>
    <s v="Muscle injury - 75% chance of playing"/>
    <d v="2023-08-07T16:30:05"/>
    <n v="50"/>
    <s v="225321.jpg"/>
    <x v="3"/>
    <s v="Ramsdale"/>
    <x v="11"/>
    <s v=""/>
    <s v=""/>
    <s v="a"/>
    <n v="1"/>
    <n v="3"/>
    <x v="15"/>
    <n v="0"/>
    <n v="0"/>
    <n v="0"/>
    <n v="0"/>
    <n v="0"/>
    <n v="28.6"/>
    <x v="16"/>
    <x v="15"/>
    <x v="2"/>
    <x v="5"/>
    <x v="2"/>
    <n v="43"/>
    <m/>
    <m/>
    <m/>
    <n v="1"/>
    <m/>
    <n v="94"/>
    <x v="10"/>
    <n v="664"/>
    <n v="764.8"/>
    <n v="0"/>
    <n v="0"/>
    <n v="76.5"/>
    <n v="38"/>
    <n v="0"/>
    <n v="0.02"/>
    <n v="0.02"/>
    <n v="42.31"/>
    <n v="28"/>
    <n v="8"/>
    <n v="586"/>
    <n v="72"/>
    <n v="584"/>
    <n v="69"/>
    <n v="165"/>
    <n v="8"/>
    <n v="3"/>
    <s v=""/>
    <n v="1"/>
    <s v=""/>
    <n v="3"/>
    <s v=""/>
    <n v="0.09"/>
    <n v="2.4700000000000002"/>
    <n v="0.08"/>
    <n v="0.17"/>
    <n v="1.1100000000000001"/>
    <n v="1.1299999999999999"/>
    <n v="250"/>
    <n v="11"/>
    <n v="422"/>
    <n v="69"/>
    <n v="66"/>
    <n v="13"/>
    <n v="18"/>
    <n v="3"/>
    <n v="1"/>
    <n v="0.37"/>
    <x v="0"/>
    <x v="0"/>
    <x v="0"/>
    <x v="0"/>
    <x v="3"/>
    <n v="28.6"/>
    <x v="0"/>
  </r>
  <r>
    <n v="75"/>
    <s v=""/>
    <n v="115918"/>
    <n v="0"/>
    <n v="0"/>
    <n v="0"/>
    <n v="0"/>
    <n v="0"/>
    <x v="3"/>
    <n v="1.5"/>
    <s v=""/>
    <s v=""/>
    <s v="Rúnar Alex"/>
    <n v="0"/>
    <x v="17"/>
    <s v=""/>
    <s v="Muscle injury - 75% chance of playing"/>
    <d v="2023-08-07T16:30:05"/>
    <n v="40"/>
    <s v="115918.jpg"/>
    <x v="0"/>
    <s v="Rúnarsson"/>
    <x v="2"/>
    <s v=""/>
    <s v=""/>
    <s v="a"/>
    <n v="1"/>
    <n v="3"/>
    <x v="15"/>
    <n v="0"/>
    <n v="0"/>
    <n v="0"/>
    <n v="0"/>
    <n v="0"/>
    <n v="0"/>
    <x v="17"/>
    <x v="15"/>
    <x v="2"/>
    <x v="5"/>
    <x v="2"/>
    <n v="43"/>
    <m/>
    <m/>
    <m/>
    <n v="1"/>
    <m/>
    <n v="94"/>
    <x v="10"/>
    <n v="664"/>
    <n v="0"/>
    <n v="0"/>
    <n v="0"/>
    <n v="0"/>
    <n v="38"/>
    <n v="0"/>
    <n v="0"/>
    <n v="0"/>
    <n v="0"/>
    <n v="405"/>
    <n v="40"/>
    <n v="393"/>
    <n v="28"/>
    <n v="375"/>
    <n v="19"/>
    <n v="407"/>
    <n v="40"/>
    <n v="3"/>
    <s v=""/>
    <n v="1"/>
    <s v=""/>
    <n v="3"/>
    <s v=""/>
    <n v="0.09"/>
    <n v="2.4700000000000002"/>
    <n v="0.08"/>
    <n v="0.17"/>
    <n v="1.1100000000000001"/>
    <n v="1.1299999999999999"/>
    <n v="544"/>
    <n v="47"/>
    <n v="29"/>
    <n v="18"/>
    <n v="412"/>
    <n v="40"/>
    <n v="391"/>
    <n v="57"/>
    <n v="1"/>
    <n v="0.37"/>
    <x v="0"/>
    <x v="0"/>
    <x v="0"/>
    <x v="0"/>
    <x v="1"/>
    <n v="35.75"/>
    <x v="0"/>
  </r>
  <r>
    <n v="75"/>
    <s v=""/>
    <n v="223340"/>
    <n v="0"/>
    <n v="0"/>
    <n v="0"/>
    <n v="0"/>
    <n v="0"/>
    <x v="2"/>
    <n v="3.4"/>
    <s v=""/>
    <s v=""/>
    <s v="Bukayo"/>
    <n v="0"/>
    <x v="18"/>
    <s v=""/>
    <s v="Muscle injury - 75% chance of playing"/>
    <d v="2023-08-07T16:30:05"/>
    <n v="85"/>
    <s v="223340.jpg"/>
    <x v="14"/>
    <s v="Saka"/>
    <x v="12"/>
    <s v=""/>
    <s v=""/>
    <s v="a"/>
    <n v="1"/>
    <n v="3"/>
    <x v="16"/>
    <n v="0"/>
    <n v="0"/>
    <n v="0"/>
    <n v="0"/>
    <n v="0"/>
    <n v="23.8"/>
    <x v="18"/>
    <x v="16"/>
    <x v="8"/>
    <x v="6"/>
    <x v="6"/>
    <n v="42"/>
    <m/>
    <m/>
    <n v="1"/>
    <n v="6"/>
    <m/>
    <n v="94"/>
    <x v="11"/>
    <n v="678"/>
    <n v="1014.2"/>
    <n v="1106.0999999999999"/>
    <n v="1214"/>
    <n v="333.4"/>
    <n v="37"/>
    <n v="11.49"/>
    <n v="5.97"/>
    <n v="17.46"/>
    <n v="39.659999999999997"/>
    <n v="7"/>
    <n v="2"/>
    <n v="8"/>
    <n v="6"/>
    <n v="9"/>
    <n v="4"/>
    <n v="5"/>
    <n v="3"/>
    <n v="1"/>
    <s v=""/>
    <n v="1"/>
    <s v=""/>
    <n v="1"/>
    <s v=""/>
    <n v="0.32"/>
    <n v="2.4700000000000002"/>
    <n v="0.17"/>
    <n v="0.49"/>
    <n v="1.1200000000000001"/>
    <n v="1.19"/>
    <n v="9"/>
    <n v="7"/>
    <n v="610"/>
    <n v="257"/>
    <n v="11"/>
    <n v="6"/>
    <n v="2"/>
    <n v="1"/>
    <n v="1.05"/>
    <n v="0.34"/>
    <x v="0"/>
    <x v="0"/>
    <x v="0"/>
    <x v="0"/>
    <x v="6"/>
    <n v="23.764705882352942"/>
    <x v="0"/>
  </r>
  <r>
    <n v="75"/>
    <s v=""/>
    <n v="462424"/>
    <n v="0"/>
    <n v="0"/>
    <n v="0"/>
    <n v="0"/>
    <n v="0"/>
    <x v="1"/>
    <n v="2.8"/>
    <s v=""/>
    <s v=""/>
    <s v="William"/>
    <n v="0"/>
    <x v="19"/>
    <s v=""/>
    <s v="Muscle injury - 75% chance of playing"/>
    <d v="2023-08-07T16:30:05"/>
    <n v="50"/>
    <s v="462424.jpg"/>
    <x v="15"/>
    <s v="Saliba"/>
    <x v="13"/>
    <s v=""/>
    <s v=""/>
    <s v="a"/>
    <n v="1"/>
    <n v="3"/>
    <x v="17"/>
    <n v="0"/>
    <n v="0"/>
    <n v="0"/>
    <n v="0"/>
    <n v="0"/>
    <n v="23.4"/>
    <x v="19"/>
    <x v="17"/>
    <x v="5"/>
    <x v="2"/>
    <x v="6"/>
    <n v="25"/>
    <n v="1"/>
    <m/>
    <n v="1"/>
    <n v="4"/>
    <m/>
    <n v="94"/>
    <x v="12"/>
    <n v="571"/>
    <n v="529"/>
    <n v="100.8"/>
    <n v="114"/>
    <n v="74.5"/>
    <n v="27"/>
    <n v="0.91"/>
    <n v="0.32"/>
    <n v="1.23"/>
    <n v="26.86"/>
    <n v="91"/>
    <n v="30"/>
    <n v="236"/>
    <n v="76"/>
    <n v="210"/>
    <n v="60"/>
    <n v="170"/>
    <n v="47"/>
    <n v="1"/>
    <s v=""/>
    <n v="1"/>
    <s v=""/>
    <n v="1"/>
    <s v=""/>
    <n v="0.03"/>
    <n v="2.4700000000000002"/>
    <n v="0.01"/>
    <n v="0.04"/>
    <n v="1"/>
    <n v="0.93"/>
    <n v="281"/>
    <n v="34"/>
    <n v="453"/>
    <n v="194"/>
    <n v="27"/>
    <n v="2"/>
    <n v="19"/>
    <n v="8"/>
    <n v="1.01"/>
    <n v="0.45"/>
    <x v="0"/>
    <x v="0"/>
    <x v="0"/>
    <x v="0"/>
    <x v="3"/>
    <n v="23.4"/>
    <x v="0"/>
  </r>
  <r>
    <n v="75"/>
    <s v=""/>
    <n v="437742"/>
    <n v="0"/>
    <n v="0"/>
    <n v="0"/>
    <n v="0"/>
    <n v="0"/>
    <x v="2"/>
    <n v="2.1"/>
    <s v=""/>
    <s v=""/>
    <s v="Albert"/>
    <n v="0"/>
    <x v="20"/>
    <s v=""/>
    <s v="Muscle injury - 75% chance of playing"/>
    <d v="2023-08-07T16:30:05"/>
    <n v="50"/>
    <s v="437742.jpg"/>
    <x v="5"/>
    <s v="Sambi Lokonga"/>
    <x v="14"/>
    <s v=""/>
    <s v=""/>
    <s v="a"/>
    <n v="1"/>
    <n v="3"/>
    <x v="18"/>
    <n v="0"/>
    <n v="0"/>
    <n v="0"/>
    <n v="0"/>
    <n v="0"/>
    <n v="4.5999999999999996"/>
    <x v="20"/>
    <x v="18"/>
    <x v="5"/>
    <x v="2"/>
    <x v="1"/>
    <n v="8"/>
    <n v="1"/>
    <m/>
    <n v="1"/>
    <n v="2"/>
    <m/>
    <n v="94"/>
    <x v="12"/>
    <n v="129"/>
    <n v="98.4"/>
    <n v="57.2"/>
    <n v="20"/>
    <n v="17.600000000000001"/>
    <n v="8"/>
    <n v="0.17"/>
    <n v="0.18"/>
    <n v="0.35"/>
    <n v="8.1199999999999992"/>
    <n v="301"/>
    <n v="134"/>
    <n v="280"/>
    <n v="147"/>
    <n v="321"/>
    <n v="160"/>
    <n v="319"/>
    <n v="146"/>
    <n v="1"/>
    <s v=""/>
    <n v="1"/>
    <s v=""/>
    <n v="1"/>
    <s v=""/>
    <n v="0.02"/>
    <n v="2.4700000000000002"/>
    <n v="0.02"/>
    <n v="0.04"/>
    <n v="1"/>
    <n v="0.99"/>
    <n v="269"/>
    <n v="173"/>
    <n v="441"/>
    <n v="148"/>
    <n v="324"/>
    <n v="142"/>
    <n v="590"/>
    <n v="241"/>
    <n v="0.99"/>
    <n v="0.25"/>
    <x v="0"/>
    <x v="0"/>
    <x v="0"/>
    <x v="0"/>
    <x v="3"/>
    <n v="4.5999999999999996"/>
    <x v="0"/>
  </r>
  <r>
    <n v="75"/>
    <s v=""/>
    <n v="209289"/>
    <n v="0"/>
    <n v="0"/>
    <n v="0"/>
    <n v="0"/>
    <n v="0"/>
    <x v="2"/>
    <n v="2.5"/>
    <s v=""/>
    <s v=""/>
    <s v="Emile"/>
    <n v="0"/>
    <x v="21"/>
    <s v=""/>
    <s v="Muscle injury - 75% chance of playing"/>
    <d v="2023-08-07T16:30:05"/>
    <n v="55"/>
    <s v="209289.jpg"/>
    <x v="5"/>
    <s v="Smith Rowe"/>
    <x v="2"/>
    <s v=""/>
    <s v=""/>
    <s v="a"/>
    <n v="1"/>
    <n v="3"/>
    <x v="19"/>
    <n v="0"/>
    <n v="0"/>
    <n v="0"/>
    <n v="0"/>
    <n v="0"/>
    <n v="3.3"/>
    <x v="21"/>
    <x v="19"/>
    <x v="5"/>
    <x v="1"/>
    <x v="1"/>
    <n v="5"/>
    <n v="1"/>
    <m/>
    <n v="1"/>
    <n v="2"/>
    <m/>
    <n v="94"/>
    <x v="12"/>
    <n v="60"/>
    <n v="53.8"/>
    <n v="74.400000000000006"/>
    <n v="41"/>
    <n v="16.7"/>
    <n v="8"/>
    <n v="0.25"/>
    <n v="0.55000000000000004"/>
    <n v="0.8"/>
    <n v="2.71"/>
    <n v="339"/>
    <n v="150"/>
    <n v="263"/>
    <n v="139"/>
    <n v="296"/>
    <n v="149"/>
    <n v="321"/>
    <n v="148"/>
    <n v="1"/>
    <s v=""/>
    <n v="1"/>
    <s v=""/>
    <n v="1"/>
    <s v=""/>
    <n v="0.14000000000000001"/>
    <n v="2.4700000000000002"/>
    <n v="0.31"/>
    <n v="0.45"/>
    <n v="1.51"/>
    <n v="2.8"/>
    <n v="123"/>
    <n v="77"/>
    <n v="512"/>
    <n v="196"/>
    <n v="325"/>
    <n v="143"/>
    <n v="347"/>
    <n v="111"/>
    <n v="0.99"/>
    <n v="0.25"/>
    <x v="0"/>
    <x v="0"/>
    <x v="0"/>
    <x v="0"/>
    <x v="2"/>
    <n v="3.2727272727272729"/>
    <x v="0"/>
  </r>
  <r>
    <n v="75"/>
    <s v=""/>
    <n v="437626"/>
    <n v="0"/>
    <n v="0"/>
    <n v="0"/>
    <n v="0"/>
    <n v="0"/>
    <x v="1"/>
    <n v="1.5"/>
    <s v=""/>
    <s v=""/>
    <s v="Nuno"/>
    <n v="0"/>
    <x v="22"/>
    <s v=""/>
    <s v="Muscle injury - 75% chance of playing"/>
    <d v="2023-08-07T16:30:05"/>
    <n v="40"/>
    <s v="437626.jpg"/>
    <x v="0"/>
    <s v="Varela Tavares"/>
    <x v="7"/>
    <s v=""/>
    <s v=""/>
    <s v="a"/>
    <n v="1"/>
    <n v="3"/>
    <x v="19"/>
    <n v="0"/>
    <n v="0"/>
    <n v="0"/>
    <n v="0"/>
    <n v="0"/>
    <n v="0"/>
    <x v="22"/>
    <x v="19"/>
    <x v="5"/>
    <x v="1"/>
    <x v="1"/>
    <n v="5"/>
    <n v="1"/>
    <m/>
    <n v="1"/>
    <n v="2"/>
    <m/>
    <n v="94"/>
    <x v="12"/>
    <n v="60"/>
    <n v="0"/>
    <n v="0"/>
    <n v="0"/>
    <n v="0"/>
    <n v="8"/>
    <n v="0"/>
    <n v="0"/>
    <n v="0"/>
    <n v="0"/>
    <n v="442"/>
    <n v="163"/>
    <n v="433"/>
    <n v="162"/>
    <n v="418"/>
    <n v="161"/>
    <n v="444"/>
    <n v="163"/>
    <n v="1"/>
    <s v=""/>
    <n v="1"/>
    <s v=""/>
    <n v="1"/>
    <s v=""/>
    <n v="0.14000000000000001"/>
    <n v="2.4700000000000002"/>
    <n v="0.31"/>
    <n v="0.45"/>
    <n v="1.51"/>
    <n v="2.8"/>
    <n v="594"/>
    <n v="189"/>
    <n v="79"/>
    <n v="41"/>
    <n v="449"/>
    <n v="164"/>
    <n v="310"/>
    <n v="114"/>
    <n v="0.99"/>
    <n v="0.25"/>
    <x v="0"/>
    <x v="0"/>
    <x v="0"/>
    <x v="0"/>
    <x v="1"/>
    <n v="4.5"/>
    <x v="0"/>
  </r>
  <r>
    <n v="75"/>
    <s v=""/>
    <n v="192895"/>
    <n v="0"/>
    <n v="0"/>
    <n v="0"/>
    <n v="0"/>
    <n v="0"/>
    <x v="1"/>
    <n v="2.5"/>
    <s v=""/>
    <s v=""/>
    <s v="Kieran"/>
    <n v="0"/>
    <x v="23"/>
    <s v=""/>
    <s v="Muscle injury - 75% chance of playing"/>
    <d v="2023-08-07T16:30:05"/>
    <n v="45"/>
    <s v="192895.jpg"/>
    <x v="16"/>
    <s v="Tierney"/>
    <x v="1"/>
    <s v=""/>
    <s v=""/>
    <s v="a"/>
    <n v="1"/>
    <n v="3"/>
    <x v="20"/>
    <n v="0"/>
    <n v="0"/>
    <n v="0"/>
    <n v="0"/>
    <n v="0"/>
    <n v="8.1999999999999993"/>
    <x v="23"/>
    <x v="20"/>
    <x v="5"/>
    <x v="2"/>
    <x v="7"/>
    <n v="10"/>
    <n v="1"/>
    <m/>
    <n v="1"/>
    <n v="2"/>
    <m/>
    <n v="94"/>
    <x v="12"/>
    <n v="164"/>
    <n v="144.6"/>
    <n v="86.1"/>
    <n v="67"/>
    <n v="30"/>
    <n v="6"/>
    <n v="0.38"/>
    <n v="0.43"/>
    <n v="0.81"/>
    <n v="10.9"/>
    <n v="276"/>
    <n v="111"/>
    <n v="252"/>
    <n v="85"/>
    <n v="261"/>
    <n v="90"/>
    <n v="290"/>
    <n v="105"/>
    <n v="1"/>
    <s v=""/>
    <n v="1"/>
    <s v=""/>
    <n v="1"/>
    <s v=""/>
    <n v="0.04"/>
    <n v="2.4700000000000002"/>
    <n v="0.05"/>
    <n v="0.09"/>
    <n v="1.27"/>
    <n v="1.1599999999999999"/>
    <n v="383"/>
    <n v="90"/>
    <n v="187"/>
    <n v="113"/>
    <n v="328"/>
    <n v="120"/>
    <n v="269"/>
    <n v="95"/>
    <n v="0.7"/>
    <n v="0.12"/>
    <x v="0"/>
    <x v="0"/>
    <x v="0"/>
    <x v="0"/>
    <x v="0"/>
    <n v="8.2222222222222214"/>
    <x v="0"/>
  </r>
  <r>
    <n v="75"/>
    <s v=""/>
    <n v="223723"/>
    <n v="0"/>
    <n v="0"/>
    <n v="0"/>
    <n v="0"/>
    <n v="0"/>
    <x v="1"/>
    <n v="2.5"/>
    <s v=""/>
    <s v=""/>
    <s v="Takehiro"/>
    <n v="0"/>
    <x v="24"/>
    <s v=""/>
    <s v="Muscle injury - 75% chance of playing"/>
    <d v="2023-08-07T16:30:05"/>
    <n v="45"/>
    <s v="223723.jpg"/>
    <x v="5"/>
    <s v="Tomiyasu"/>
    <x v="2"/>
    <s v=""/>
    <s v=""/>
    <s v="a"/>
    <n v="1"/>
    <n v="3"/>
    <x v="21"/>
    <n v="0"/>
    <n v="0"/>
    <n v="0"/>
    <n v="0"/>
    <n v="0"/>
    <n v="7.1"/>
    <x v="24"/>
    <x v="21"/>
    <x v="5"/>
    <x v="2"/>
    <x v="1"/>
    <n v="11"/>
    <n v="1"/>
    <m/>
    <n v="1"/>
    <n v="2"/>
    <m/>
    <n v="94"/>
    <x v="12"/>
    <n v="173"/>
    <n v="137"/>
    <n v="86.6"/>
    <n v="55"/>
    <n v="27.7"/>
    <n v="6"/>
    <n v="0.24"/>
    <n v="0.23"/>
    <n v="0.47"/>
    <n v="8.93"/>
    <n v="283"/>
    <n v="112"/>
    <n v="251"/>
    <n v="84"/>
    <n v="271"/>
    <n v="98"/>
    <n v="297"/>
    <n v="106"/>
    <n v="1"/>
    <s v=""/>
    <n v="1"/>
    <s v=""/>
    <n v="1"/>
    <s v=""/>
    <n v="0.03"/>
    <n v="2.4700000000000002"/>
    <n v="0.03"/>
    <n v="0.06"/>
    <n v="1.23"/>
    <n v="1.52"/>
    <n v="422"/>
    <n v="118"/>
    <n v="226"/>
    <n v="141"/>
    <n v="317"/>
    <n v="118"/>
    <n v="342"/>
    <n v="126"/>
    <n v="0.83"/>
    <n v="0.28000000000000003"/>
    <x v="0"/>
    <x v="0"/>
    <x v="0"/>
    <x v="0"/>
    <x v="0"/>
    <n v="7.1111111111111107"/>
    <x v="0"/>
  </r>
  <r>
    <n v="75"/>
    <s v=""/>
    <n v="116216"/>
    <n v="0"/>
    <n v="0"/>
    <n v="0"/>
    <n v="0"/>
    <n v="0"/>
    <x v="2"/>
    <n v="3"/>
    <s v=""/>
    <s v=""/>
    <s v="Leandro"/>
    <n v="0"/>
    <x v="25"/>
    <s v=""/>
    <s v="Muscle injury - 75% chance of playing"/>
    <d v="2023-08-07T16:30:05"/>
    <n v="70"/>
    <s v="116216.jpg"/>
    <x v="15"/>
    <s v="Trossard"/>
    <x v="15"/>
    <s v=""/>
    <s v=""/>
    <s v="a"/>
    <n v="1"/>
    <n v="3"/>
    <x v="22"/>
    <n v="0"/>
    <n v="0"/>
    <n v="0"/>
    <n v="0"/>
    <n v="0"/>
    <n v="22"/>
    <x v="25"/>
    <x v="22"/>
    <x v="9"/>
    <x v="7"/>
    <x v="8"/>
    <n v="38"/>
    <n v="1"/>
    <m/>
    <n v="1"/>
    <n v="1"/>
    <m/>
    <n v="94"/>
    <x v="13"/>
    <n v="494"/>
    <n v="666"/>
    <n v="711.4"/>
    <n v="875"/>
    <n v="225.2"/>
    <n v="26"/>
    <n v="6.37"/>
    <n v="6.02"/>
    <n v="12.39"/>
    <n v="30.79"/>
    <n v="52"/>
    <n v="23"/>
    <n v="28"/>
    <n v="22"/>
    <n v="23"/>
    <n v="14"/>
    <n v="22"/>
    <n v="15"/>
    <n v="2"/>
    <s v=""/>
    <n v="1"/>
    <s v=""/>
    <n v="1"/>
    <s v=""/>
    <n v="0.26"/>
    <n v="2.4700000000000002"/>
    <n v="0.24"/>
    <n v="0.5"/>
    <n v="1.24"/>
    <n v="1.53"/>
    <n v="30"/>
    <n v="17"/>
    <n v="580"/>
    <n v="239"/>
    <n v="31"/>
    <n v="14"/>
    <n v="69"/>
    <n v="21"/>
    <n v="1.05"/>
    <n v="0.32"/>
    <x v="0"/>
    <x v="0"/>
    <x v="0"/>
    <x v="0"/>
    <x v="7"/>
    <n v="22"/>
    <x v="0"/>
  </r>
  <r>
    <n v="75"/>
    <s v=""/>
    <n v="224068"/>
    <n v="0"/>
    <n v="0"/>
    <n v="0"/>
    <n v="0"/>
    <n v="0"/>
    <x v="3"/>
    <n v="1.5"/>
    <s v=""/>
    <s v=""/>
    <s v="Matt"/>
    <n v="0"/>
    <x v="26"/>
    <s v=""/>
    <s v="Muscle injury - 75% chance of playing"/>
    <d v="2023-08-07T16:30:05"/>
    <n v="40"/>
    <s v="224068.jpg"/>
    <x v="0"/>
    <s v="Turner"/>
    <x v="16"/>
    <s v=""/>
    <s v=""/>
    <s v="a"/>
    <n v="1"/>
    <n v="3"/>
    <x v="22"/>
    <n v="0"/>
    <n v="0"/>
    <n v="0"/>
    <n v="0"/>
    <n v="0"/>
    <n v="0"/>
    <x v="26"/>
    <x v="22"/>
    <x v="9"/>
    <x v="7"/>
    <x v="8"/>
    <n v="38"/>
    <n v="1"/>
    <m/>
    <n v="1"/>
    <n v="1"/>
    <m/>
    <n v="94"/>
    <x v="13"/>
    <n v="494"/>
    <n v="0"/>
    <n v="0"/>
    <n v="0"/>
    <n v="0"/>
    <n v="26"/>
    <n v="0"/>
    <n v="0"/>
    <n v="0"/>
    <n v="0"/>
    <n v="431"/>
    <n v="54"/>
    <n v="421"/>
    <n v="44"/>
    <n v="405"/>
    <n v="35"/>
    <n v="433"/>
    <n v="54"/>
    <n v="2"/>
    <s v=""/>
    <n v="1"/>
    <s v=""/>
    <n v="1"/>
    <s v=""/>
    <n v="0.26"/>
    <n v="2.4700000000000002"/>
    <n v="0.24"/>
    <n v="0.5"/>
    <n v="1.24"/>
    <n v="1.53"/>
    <n v="577"/>
    <n v="63"/>
    <n v="62"/>
    <n v="34"/>
    <n v="438"/>
    <n v="54"/>
    <n v="121"/>
    <n v="15"/>
    <n v="1.05"/>
    <n v="0.32"/>
    <x v="0"/>
    <x v="0"/>
    <x v="0"/>
    <x v="0"/>
    <x v="1"/>
    <n v="38.5"/>
    <x v="0"/>
  </r>
  <r>
    <n v="75"/>
    <s v=""/>
    <n v="198869"/>
    <n v="0"/>
    <n v="0"/>
    <n v="0"/>
    <n v="0"/>
    <n v="0"/>
    <x v="1"/>
    <n v="3.1"/>
    <s v=""/>
    <s v=""/>
    <s v="Benjamin"/>
    <n v="0"/>
    <x v="27"/>
    <s v=""/>
    <s v="Muscle injury - 75% chance of playing"/>
    <d v="2023-08-07T16:30:05"/>
    <n v="55"/>
    <s v="198869.jpg"/>
    <x v="17"/>
    <s v="White"/>
    <x v="17"/>
    <s v=""/>
    <s v=""/>
    <s v="a"/>
    <n v="1"/>
    <n v="3"/>
    <x v="23"/>
    <n v="0"/>
    <n v="0"/>
    <n v="0"/>
    <n v="0"/>
    <n v="0"/>
    <n v="28.4"/>
    <x v="27"/>
    <x v="23"/>
    <x v="5"/>
    <x v="8"/>
    <x v="9"/>
    <n v="35"/>
    <n v="1"/>
    <m/>
    <n v="1"/>
    <n v="5"/>
    <m/>
    <n v="94"/>
    <x v="14"/>
    <n v="734"/>
    <n v="655.4"/>
    <n v="492.5"/>
    <n v="159"/>
    <n v="130.80000000000001"/>
    <n v="36"/>
    <n v="1.25"/>
    <n v="3.6"/>
    <n v="4.8499999999999996"/>
    <n v="37.229999999999997"/>
    <n v="57"/>
    <n v="16"/>
    <n v="56"/>
    <n v="8"/>
    <n v="170"/>
    <n v="31"/>
    <n v="75"/>
    <n v="8"/>
    <n v="2"/>
    <s v=""/>
    <n v="1"/>
    <s v=""/>
    <n v="1"/>
    <s v=""/>
    <n v="0.04"/>
    <n v="2.4700000000000002"/>
    <n v="0.11"/>
    <n v="0.15"/>
    <n v="1.1000000000000001"/>
    <n v="1.03"/>
    <n v="113"/>
    <n v="10"/>
    <n v="502"/>
    <n v="200"/>
    <n v="42"/>
    <n v="5"/>
    <n v="40"/>
    <n v="14"/>
    <n v="1.06"/>
    <n v="0.44"/>
    <x v="0"/>
    <x v="0"/>
    <x v="0"/>
    <x v="0"/>
    <x v="2"/>
    <n v="28.363636363636363"/>
    <x v="0"/>
  </r>
  <r>
    <n v="75"/>
    <s v=""/>
    <n v="84450"/>
    <n v="0"/>
    <n v="0"/>
    <n v="0"/>
    <n v="0"/>
    <n v="0"/>
    <x v="2"/>
    <n v="0"/>
    <s v=""/>
    <s v=""/>
    <s v="Granit"/>
    <n v="0"/>
    <x v="28"/>
    <s v=""/>
    <s v="Transferred to Bayer Leverkusen"/>
    <d v="2023-07-11T09:41:07"/>
    <n v="60"/>
    <s v="84450.jpg"/>
    <x v="17"/>
    <s v="Xhaka"/>
    <x v="3"/>
    <s v=""/>
    <s v=""/>
    <s v="u"/>
    <n v="1"/>
    <n v="3"/>
    <x v="24"/>
    <n v="0"/>
    <n v="0"/>
    <n v="0"/>
    <n v="0"/>
    <n v="0"/>
    <n v="25.5"/>
    <x v="28"/>
    <x v="24"/>
    <x v="3"/>
    <x v="5"/>
    <x v="4"/>
    <n v="35"/>
    <n v="1"/>
    <m/>
    <n v="1"/>
    <n v="4"/>
    <m/>
    <n v="94"/>
    <x v="2"/>
    <n v="634"/>
    <n v="715"/>
    <n v="675.5"/>
    <n v="556"/>
    <n v="194.8"/>
    <n v="36"/>
    <n v="4.6500000000000004"/>
    <n v="3.89"/>
    <n v="8.5399999999999991"/>
    <n v="36.520000000000003"/>
    <n v="40"/>
    <n v="17"/>
    <n v="33"/>
    <n v="27"/>
    <n v="48"/>
    <n v="33"/>
    <n v="33"/>
    <n v="24"/>
    <n v="2"/>
    <s v=""/>
    <n v="2"/>
    <s v=""/>
    <n v="1"/>
    <s v=""/>
    <n v="0.14000000000000001"/>
    <n v="2.4700000000000002"/>
    <n v="0.12"/>
    <n v="0.26"/>
    <n v="1.1000000000000001"/>
    <n v="1.05"/>
    <n v="60"/>
    <n v="36"/>
    <n v="540"/>
    <n v="214"/>
    <n v="44"/>
    <n v="21"/>
    <n v="523"/>
    <n v="187"/>
    <n v="1.08"/>
    <n v="0.39"/>
    <x v="0"/>
    <x v="0"/>
    <x v="0"/>
    <x v="0"/>
    <x v="8"/>
    <n v="25.5"/>
    <x v="0"/>
  </r>
  <r>
    <n v="75"/>
    <s v=""/>
    <n v="206325"/>
    <n v="0"/>
    <n v="0"/>
    <n v="0"/>
    <n v="0"/>
    <n v="0"/>
    <x v="1"/>
    <n v="2.8"/>
    <s v=""/>
    <s v=""/>
    <s v="Oleksandr"/>
    <n v="0"/>
    <x v="29"/>
    <s v=""/>
    <s v="Transferred to Bayer Leverkusen"/>
    <d v="2023-07-11T09:41:07"/>
    <n v="50"/>
    <s v="206325.jpg"/>
    <x v="8"/>
    <s v="Zinchenko"/>
    <x v="18"/>
    <s v=""/>
    <s v=""/>
    <s v="a"/>
    <n v="1"/>
    <n v="3"/>
    <x v="25"/>
    <n v="0"/>
    <n v="0"/>
    <n v="0"/>
    <n v="0"/>
    <n v="0"/>
    <n v="19.8"/>
    <x v="29"/>
    <x v="25"/>
    <x v="1"/>
    <x v="1"/>
    <x v="10"/>
    <n v="28"/>
    <n v="1"/>
    <m/>
    <n v="1"/>
    <n v="3"/>
    <m/>
    <n v="94"/>
    <x v="13"/>
    <n v="500"/>
    <n v="405"/>
    <n v="387.7"/>
    <n v="190"/>
    <n v="98.3"/>
    <n v="26"/>
    <n v="1.32"/>
    <n v="2.39"/>
    <n v="3.71"/>
    <n v="26.67"/>
    <n v="145"/>
    <n v="53"/>
    <n v="83"/>
    <n v="14"/>
    <n v="154"/>
    <n v="24"/>
    <n v="121"/>
    <n v="25"/>
    <n v="2"/>
    <s v=""/>
    <n v="2"/>
    <s v=""/>
    <n v="1"/>
    <s v=""/>
    <n v="0.06"/>
    <n v="2.4700000000000002"/>
    <n v="0.1"/>
    <n v="0.16"/>
    <n v="1.1299999999999999"/>
    <n v="1.19"/>
    <n v="233"/>
    <n v="26"/>
    <n v="405"/>
    <n v="186"/>
    <n v="75"/>
    <n v="19"/>
    <n v="45"/>
    <n v="16"/>
    <n v="1.1000000000000001"/>
    <n v="0.42"/>
    <x v="0"/>
    <x v="0"/>
    <x v="0"/>
    <x v="0"/>
    <x v="3"/>
    <n v="19.8"/>
    <x v="0"/>
  </r>
  <r>
    <n v="75"/>
    <s v=""/>
    <n v="204480"/>
    <n v="0"/>
    <n v="0"/>
    <n v="0"/>
    <n v="0"/>
    <n v="0"/>
    <x v="2"/>
    <n v="2.5"/>
    <s v=""/>
    <s v=""/>
    <s v="Declan"/>
    <n v="0"/>
    <x v="30"/>
    <s v=""/>
    <s v="Transferred to Bayer Leverkusen"/>
    <d v="2023-07-11T09:41:07"/>
    <n v="55"/>
    <s v="204480.jpg"/>
    <x v="18"/>
    <s v="Rice"/>
    <x v="19"/>
    <s v=""/>
    <s v=""/>
    <s v="a"/>
    <n v="1"/>
    <n v="3"/>
    <x v="26"/>
    <n v="0"/>
    <n v="0"/>
    <n v="0"/>
    <n v="0"/>
    <n v="0"/>
    <n v="21.1"/>
    <x v="30"/>
    <x v="26"/>
    <x v="7"/>
    <x v="9"/>
    <x v="3"/>
    <n v="50"/>
    <n v="1"/>
    <m/>
    <n v="1"/>
    <n v="5"/>
    <m/>
    <n v="94"/>
    <x v="14"/>
    <n v="622"/>
    <n v="789"/>
    <n v="539.29999999999995"/>
    <n v="226"/>
    <n v="155.5"/>
    <n v="36"/>
    <n v="2.4"/>
    <n v="1.85"/>
    <n v="4.25"/>
    <n v="48.28"/>
    <n v="25"/>
    <n v="11"/>
    <n v="47"/>
    <n v="39"/>
    <n v="136"/>
    <n v="88"/>
    <n v="58"/>
    <n v="43"/>
    <n v="2"/>
    <s v=""/>
    <n v="2"/>
    <s v=""/>
    <n v="1"/>
    <s v=""/>
    <n v="7.0000000000000007E-2"/>
    <n v="2.4700000000000002"/>
    <n v="0.05"/>
    <n v="0.12"/>
    <n v="1.33"/>
    <n v="1.38"/>
    <n v="119"/>
    <n v="74"/>
    <n v="508"/>
    <n v="193"/>
    <n v="129"/>
    <n v="54"/>
    <n v="62"/>
    <n v="19"/>
    <n v="0.99"/>
    <n v="0.25"/>
    <x v="0"/>
    <x v="0"/>
    <x v="0"/>
    <x v="0"/>
    <x v="2"/>
    <n v="21.09090909090909"/>
    <x v="0"/>
  </r>
  <r>
    <n v="75"/>
    <s v=""/>
    <n v="200641"/>
    <n v="0"/>
    <n v="0"/>
    <n v="0"/>
    <n v="0"/>
    <n v="0"/>
    <x v="2"/>
    <n v="1.6"/>
    <s v=""/>
    <s v=""/>
    <s v="Reiss"/>
    <n v="0"/>
    <x v="31"/>
    <s v=""/>
    <s v="Foot injury - 75% chance of playing"/>
    <d v="2023-08-07T16:30:06"/>
    <n v="50"/>
    <s v="200641.jpg"/>
    <x v="3"/>
    <s v="Nelson"/>
    <x v="14"/>
    <s v=""/>
    <s v=""/>
    <s v="d"/>
    <n v="1"/>
    <n v="3"/>
    <x v="27"/>
    <n v="0"/>
    <n v="0"/>
    <n v="0"/>
    <n v="0"/>
    <n v="0"/>
    <n v="8.4"/>
    <x v="31"/>
    <x v="27"/>
    <x v="2"/>
    <x v="9"/>
    <x v="7"/>
    <n v="3"/>
    <n v="1"/>
    <m/>
    <n v="1"/>
    <n v="5"/>
    <m/>
    <n v="94"/>
    <x v="5"/>
    <n v="127"/>
    <n v="179.8"/>
    <n v="121.9"/>
    <n v="178"/>
    <n v="48"/>
    <n v="36"/>
    <n v="1.0900000000000001"/>
    <n v="0.99"/>
    <n v="2.08"/>
    <n v="2.16"/>
    <n v="257"/>
    <n v="113"/>
    <n v="206"/>
    <n v="124"/>
    <n v="160"/>
    <n v="103"/>
    <n v="237"/>
    <n v="114"/>
    <n v="2"/>
    <s v=""/>
    <n v="2"/>
    <s v=""/>
    <n v="1"/>
    <s v=""/>
    <n v="0.49"/>
    <n v="2.4700000000000002"/>
    <n v="0.44"/>
    <n v="0.93"/>
    <n v="0.96"/>
    <n v="1.34"/>
    <n v="227"/>
    <n v="150"/>
    <n v="399"/>
    <n v="125"/>
    <n v="65"/>
    <n v="29"/>
    <n v="562"/>
    <n v="215"/>
    <n v="0.99"/>
    <n v="0.45"/>
    <x v="0"/>
    <x v="0"/>
    <x v="0"/>
    <x v="0"/>
    <x v="3"/>
    <n v="8.4"/>
    <x v="0"/>
  </r>
  <r>
    <n v="75"/>
    <s v=""/>
    <n v="445122"/>
    <n v="0"/>
    <n v="0"/>
    <n v="0"/>
    <n v="0"/>
    <n v="0"/>
    <x v="1"/>
    <n v="2.8"/>
    <s v=""/>
    <s v=""/>
    <s v="Jurriën"/>
    <n v="0"/>
    <x v="32"/>
    <s v=""/>
    <s v="Foot injury - 75% chance of playing"/>
    <d v="2023-08-07T16:30:06"/>
    <n v="50"/>
    <s v="445122.jpg"/>
    <x v="0"/>
    <s v="Timber"/>
    <x v="20"/>
    <s v=""/>
    <s v=""/>
    <s v="a"/>
    <n v="1"/>
    <n v="3"/>
    <x v="27"/>
    <n v="0"/>
    <n v="0"/>
    <n v="0"/>
    <n v="0"/>
    <n v="0"/>
    <n v="0"/>
    <x v="32"/>
    <x v="27"/>
    <x v="2"/>
    <x v="9"/>
    <x v="7"/>
    <n v="3"/>
    <n v="1"/>
    <m/>
    <n v="1"/>
    <n v="5"/>
    <m/>
    <n v="94"/>
    <x v="5"/>
    <n v="127"/>
    <n v="0"/>
    <n v="0"/>
    <n v="0"/>
    <n v="0"/>
    <n v="36"/>
    <n v="0"/>
    <n v="0"/>
    <n v="0"/>
    <n v="0"/>
    <n v="591"/>
    <n v="205"/>
    <n v="591"/>
    <n v="205"/>
    <n v="588"/>
    <n v="205"/>
    <n v="591"/>
    <n v="205"/>
    <n v="2"/>
    <s v=""/>
    <n v="2"/>
    <s v=""/>
    <n v="1"/>
    <s v=""/>
    <n v="0.49"/>
    <n v="2.4700000000000002"/>
    <n v="0.44"/>
    <n v="0.93"/>
    <n v="0.96"/>
    <n v="1.34"/>
    <n v="276"/>
    <n v="33"/>
    <n v="448"/>
    <n v="193"/>
    <n v="591"/>
    <n v="205"/>
    <n v="76"/>
    <n v="24"/>
    <n v="0.99"/>
    <n v="0.45"/>
    <x v="0"/>
    <x v="0"/>
    <x v="0"/>
    <x v="0"/>
    <x v="3"/>
    <n v="8.4"/>
    <x v="0"/>
  </r>
  <r>
    <n v="75"/>
    <s v=""/>
    <n v="106468"/>
    <n v="0"/>
    <n v="0"/>
    <n v="0"/>
    <n v="0"/>
    <n v="0"/>
    <x v="1"/>
    <n v="0"/>
    <s v=""/>
    <s v=""/>
    <s v="Alexandre"/>
    <n v="0"/>
    <x v="33"/>
    <s v=""/>
    <s v="Hamstring injury - Expected back 03 Sep"/>
    <d v="2023-07-05T17:30:04"/>
    <n v="50"/>
    <s v="106468.jpg"/>
    <x v="3"/>
    <s v="Moreno Lopera"/>
    <x v="3"/>
    <s v=""/>
    <s v=""/>
    <s v="i"/>
    <n v="2"/>
    <n v="7"/>
    <x v="28"/>
    <n v="0"/>
    <n v="0"/>
    <n v="0"/>
    <n v="0"/>
    <n v="0"/>
    <n v="14.4"/>
    <x v="33"/>
    <x v="28"/>
    <x v="2"/>
    <x v="9"/>
    <x v="11"/>
    <n v="10"/>
    <n v="1"/>
    <m/>
    <n v="1"/>
    <n v="3"/>
    <m/>
    <n v="94"/>
    <x v="5"/>
    <n v="278"/>
    <n v="254.4"/>
    <n v="321.10000000000002"/>
    <n v="151"/>
    <n v="72.3"/>
    <n v="14"/>
    <n v="0.59"/>
    <n v="2.57"/>
    <n v="3.16"/>
    <n v="17.829999999999998"/>
    <n v="217"/>
    <n v="80"/>
    <n v="100"/>
    <n v="18"/>
    <n v="178"/>
    <n v="34"/>
    <n v="181"/>
    <n v="53"/>
    <n v="2"/>
    <s v=""/>
    <n v="2"/>
    <s v=""/>
    <n v="1"/>
    <s v=""/>
    <n v="0.04"/>
    <n v="2.4700000000000002"/>
    <n v="0.17"/>
    <n v="0.21"/>
    <n v="1.21"/>
    <n v="0.68"/>
    <n v="181"/>
    <n v="19"/>
    <n v="353"/>
    <n v="179"/>
    <n v="64"/>
    <n v="13"/>
    <n v="482"/>
    <n v="190"/>
    <n v="0.95"/>
    <n v="0.48"/>
    <x v="1"/>
    <x v="1"/>
    <x v="0"/>
    <x v="0"/>
    <x v="3"/>
    <n v="14.4"/>
    <x v="0"/>
  </r>
  <r>
    <n v="75"/>
    <s v=""/>
    <n v="433979"/>
    <n v="0"/>
    <n v="0"/>
    <n v="0"/>
    <n v="0"/>
    <n v="0"/>
    <x v="0"/>
    <n v="0.5"/>
    <s v=""/>
    <s v=""/>
    <s v="Cameron"/>
    <n v="0"/>
    <x v="34"/>
    <s v=""/>
    <s v="Hamstring injury - Expected back 03 Sep"/>
    <d v="2023-07-05T17:30:04"/>
    <n v="45"/>
    <s v="433979.jpg"/>
    <x v="9"/>
    <s v="Archer"/>
    <x v="21"/>
    <s v=""/>
    <s v=""/>
    <s v="a"/>
    <n v="2"/>
    <n v="7"/>
    <x v="2"/>
    <n v="0"/>
    <n v="0"/>
    <n v="0"/>
    <n v="0"/>
    <n v="0"/>
    <n v="1.3"/>
    <x v="34"/>
    <x v="29"/>
    <x v="2"/>
    <x v="9"/>
    <x v="11"/>
    <n v="1"/>
    <n v="1"/>
    <m/>
    <n v="1"/>
    <n v="3"/>
    <m/>
    <n v="94"/>
    <x v="5"/>
    <n v="13"/>
    <n v="1.8"/>
    <n v="2.4"/>
    <n v="6"/>
    <n v="0.9"/>
    <n v="14"/>
    <n v="0"/>
    <n v="0.01"/>
    <n v="0.01"/>
    <n v="0.37"/>
    <n v="381"/>
    <n v="41"/>
    <n v="350"/>
    <n v="41"/>
    <n v="338"/>
    <n v="43"/>
    <n v="379"/>
    <n v="42"/>
    <n v="2"/>
    <s v=""/>
    <n v="2"/>
    <s v=""/>
    <n v="1"/>
    <s v=""/>
    <n v="0.04"/>
    <n v="2.4700000000000002"/>
    <n v="0.02"/>
    <n v="0.02"/>
    <n v="0.77"/>
    <n v="2.09"/>
    <n v="462"/>
    <n v="70"/>
    <n v="266"/>
    <n v="12"/>
    <n v="373"/>
    <n v="40"/>
    <n v="50"/>
    <n v="10"/>
    <n v="0.95"/>
    <n v="0.48"/>
    <x v="1"/>
    <x v="1"/>
    <x v="0"/>
    <x v="0"/>
    <x v="0"/>
    <n v="1.3333333333333333"/>
    <x v="0"/>
  </r>
  <r>
    <n v="75"/>
    <s v=""/>
    <n v="215711"/>
    <n v="0"/>
    <n v="0"/>
    <n v="0"/>
    <n v="0"/>
    <n v="0"/>
    <x v="2"/>
    <n v="1.5"/>
    <s v=""/>
    <s v=""/>
    <s v="Leon"/>
    <n v="0"/>
    <x v="35"/>
    <s v=""/>
    <s v="Hamstring injury - Expected back 03 Sep"/>
    <d v="2023-07-05T17:30:04"/>
    <n v="55"/>
    <s v="215711.jpg"/>
    <x v="19"/>
    <s v="Bailey"/>
    <x v="22"/>
    <s v=""/>
    <s v=""/>
    <s v="a"/>
    <n v="2"/>
    <n v="7"/>
    <x v="29"/>
    <n v="0"/>
    <n v="0"/>
    <n v="0"/>
    <n v="0"/>
    <n v="0"/>
    <n v="18.2"/>
    <x v="35"/>
    <x v="30"/>
    <x v="7"/>
    <x v="8"/>
    <x v="8"/>
    <n v="32"/>
    <n v="1"/>
    <m/>
    <n v="1"/>
    <n v="4"/>
    <m/>
    <n v="94"/>
    <x v="9"/>
    <n v="242"/>
    <n v="339.6"/>
    <n v="452.8"/>
    <n v="540"/>
    <n v="132.80000000000001"/>
    <n v="26"/>
    <n v="5.34"/>
    <n v="4.7699999999999996"/>
    <n v="10.11"/>
    <n v="35.15"/>
    <n v="176"/>
    <n v="78"/>
    <n v="62"/>
    <n v="53"/>
    <n v="51"/>
    <n v="35"/>
    <n v="74"/>
    <n v="56"/>
    <n v="4"/>
    <s v=""/>
    <n v="3"/>
    <s v=""/>
    <n v="1"/>
    <s v=""/>
    <n v="0.24"/>
    <n v="2.4700000000000002"/>
    <n v="0.22"/>
    <n v="0.46"/>
    <n v="1.61"/>
    <n v="1.47"/>
    <n v="124"/>
    <n v="78"/>
    <n v="513"/>
    <n v="197"/>
    <n v="142"/>
    <n v="58"/>
    <n v="204"/>
    <n v="68"/>
    <n v="1.19"/>
    <n v="0.37"/>
    <x v="1"/>
    <x v="1"/>
    <x v="0"/>
    <x v="0"/>
    <x v="2"/>
    <n v="18.181818181818183"/>
    <x v="0"/>
  </r>
  <r>
    <n v="75"/>
    <s v=""/>
    <n v="195546"/>
    <n v="0"/>
    <n v="0"/>
    <n v="0"/>
    <n v="0"/>
    <n v="0"/>
    <x v="2"/>
    <n v="1.7"/>
    <s v=""/>
    <s v=""/>
    <s v="Emiliano"/>
    <n v="0"/>
    <x v="36"/>
    <s v=""/>
    <s v="Hamstring injury - Expected back 03 Sep"/>
    <d v="2023-07-05T17:30:04"/>
    <n v="60"/>
    <s v="195546.jpg"/>
    <x v="18"/>
    <s v="Buendía Stati"/>
    <x v="23"/>
    <s v=""/>
    <s v=""/>
    <s v="a"/>
    <n v="2"/>
    <n v="7"/>
    <x v="17"/>
    <n v="0"/>
    <n v="0"/>
    <n v="0"/>
    <n v="0"/>
    <n v="0"/>
    <n v="19.5"/>
    <x v="36"/>
    <x v="31"/>
    <x v="10"/>
    <x v="9"/>
    <x v="5"/>
    <n v="34"/>
    <n v="1"/>
    <m/>
    <n v="1"/>
    <n v="4"/>
    <m/>
    <n v="94"/>
    <x v="13"/>
    <n v="370"/>
    <n v="441.6"/>
    <n v="559.9"/>
    <n v="582"/>
    <n v="158.5"/>
    <n v="27"/>
    <n v="6.32"/>
    <n v="3.95"/>
    <n v="10.27"/>
    <n v="36.65"/>
    <n v="122"/>
    <n v="56"/>
    <n v="43"/>
    <n v="36"/>
    <n v="43"/>
    <n v="30"/>
    <n v="54"/>
    <n v="39"/>
    <n v="4"/>
    <s v=""/>
    <n v="3"/>
    <s v=""/>
    <n v="1"/>
    <s v=""/>
    <n v="0.24"/>
    <n v="2.4700000000000002"/>
    <n v="0.15"/>
    <n v="0.39"/>
    <n v="1.37"/>
    <n v="1.27"/>
    <n v="70"/>
    <n v="42"/>
    <n v="550"/>
    <n v="220"/>
    <n v="130"/>
    <n v="55"/>
    <n v="162"/>
    <n v="56"/>
    <n v="1.01"/>
    <n v="0.41"/>
    <x v="1"/>
    <x v="1"/>
    <x v="0"/>
    <x v="0"/>
    <x v="8"/>
    <n v="19.5"/>
    <x v="0"/>
  </r>
  <r>
    <n v="75"/>
    <s v=""/>
    <n v="199796"/>
    <n v="0"/>
    <n v="0"/>
    <n v="0"/>
    <n v="0"/>
    <n v="0"/>
    <x v="1"/>
    <n v="1.5"/>
    <s v=""/>
    <s v=""/>
    <s v="Matty"/>
    <n v="0"/>
    <x v="37"/>
    <s v=""/>
    <s v="Hamstring injury - Expected back 03 Sep"/>
    <d v="2023-07-05T17:30:04"/>
    <n v="45"/>
    <s v="199796.jpg"/>
    <x v="20"/>
    <s v="Cash"/>
    <x v="24"/>
    <s v=""/>
    <s v=""/>
    <s v="a"/>
    <n v="2"/>
    <n v="7"/>
    <x v="30"/>
    <n v="0"/>
    <n v="0"/>
    <n v="0"/>
    <n v="0"/>
    <n v="0"/>
    <n v="12.7"/>
    <x v="37"/>
    <x v="32"/>
    <x v="10"/>
    <x v="1"/>
    <x v="12"/>
    <n v="29"/>
    <n v="1"/>
    <m/>
    <n v="1"/>
    <n v="4"/>
    <m/>
    <n v="94"/>
    <x v="15"/>
    <n v="311"/>
    <n v="303"/>
    <n v="178.3"/>
    <n v="67"/>
    <n v="54.9"/>
    <n v="20"/>
    <n v="0.2"/>
    <n v="0.95"/>
    <n v="1.1499999999999999"/>
    <n v="27.14"/>
    <n v="190"/>
    <n v="67"/>
    <n v="166"/>
    <n v="42"/>
    <n v="262"/>
    <n v="91"/>
    <n v="219"/>
    <n v="75"/>
    <n v="4"/>
    <s v=""/>
    <n v="3"/>
    <s v=""/>
    <n v="1"/>
    <s v=""/>
    <n v="0.01"/>
    <n v="2.4700000000000002"/>
    <n v="0.05"/>
    <n v="0.06"/>
    <n v="1.34"/>
    <n v="1.44"/>
    <n v="389"/>
    <n v="96"/>
    <n v="193"/>
    <n v="119"/>
    <n v="221"/>
    <n v="83"/>
    <n v="66"/>
    <n v="21"/>
    <n v="0.99"/>
    <n v="0.2"/>
    <x v="1"/>
    <x v="1"/>
    <x v="0"/>
    <x v="0"/>
    <x v="0"/>
    <n v="12.666666666666666"/>
    <x v="0"/>
  </r>
  <r>
    <n v="75"/>
    <s v=""/>
    <n v="101184"/>
    <n v="0"/>
    <n v="0"/>
    <n v="0"/>
    <n v="0"/>
    <n v="0"/>
    <x v="1"/>
    <n v="0.5"/>
    <s v=""/>
    <s v=""/>
    <s v="Calum"/>
    <n v="0"/>
    <x v="38"/>
    <s v=""/>
    <s v="Hamstring injury - Expected back 03 Sep"/>
    <d v="2023-07-05T17:30:04"/>
    <n v="40"/>
    <s v="101184.jpg"/>
    <x v="21"/>
    <s v="Chambers"/>
    <x v="25"/>
    <s v=""/>
    <s v=""/>
    <s v="a"/>
    <n v="2"/>
    <n v="7"/>
    <x v="31"/>
    <n v="0"/>
    <n v="0"/>
    <n v="0"/>
    <n v="0"/>
    <n v="0"/>
    <n v="3.2"/>
    <x v="38"/>
    <x v="33"/>
    <x v="10"/>
    <x v="1"/>
    <x v="12"/>
    <n v="4"/>
    <n v="1"/>
    <m/>
    <n v="1"/>
    <n v="2"/>
    <m/>
    <n v="94"/>
    <x v="15"/>
    <n v="67"/>
    <n v="74.400000000000006"/>
    <n v="29.8"/>
    <n v="8"/>
    <n v="11.1"/>
    <n v="2"/>
    <n v="0.14000000000000001"/>
    <n v="0.19"/>
    <n v="0.33"/>
    <n v="5.88"/>
    <n v="319"/>
    <n v="122"/>
    <n v="308"/>
    <n v="116"/>
    <n v="334"/>
    <n v="128"/>
    <n v="338"/>
    <n v="124"/>
    <n v="4"/>
    <s v=""/>
    <n v="3"/>
    <s v=""/>
    <n v="1"/>
    <s v=""/>
    <n v="0.04"/>
    <n v="2.4700000000000002"/>
    <n v="0.05"/>
    <n v="0.09"/>
    <n v="1.53"/>
    <n v="1.04"/>
    <n v="534"/>
    <n v="154"/>
    <n v="19"/>
    <n v="6"/>
    <n v="388"/>
    <n v="136"/>
    <n v="145"/>
    <n v="48"/>
    <n v="0.52"/>
    <n v="0.2"/>
    <x v="1"/>
    <x v="1"/>
    <x v="0"/>
    <x v="0"/>
    <x v="1"/>
    <n v="3.25"/>
    <x v="0"/>
  </r>
  <r>
    <n v="75"/>
    <s v=""/>
    <n v="84583"/>
    <n v="0"/>
    <n v="0"/>
    <n v="0"/>
    <n v="0"/>
    <n v="0"/>
    <x v="2"/>
    <n v="1.7"/>
    <s v=""/>
    <s v=""/>
    <s v="Philippe"/>
    <n v="0"/>
    <x v="39"/>
    <s v=""/>
    <s v="Hamstring injury - Expected back 03 Sep"/>
    <d v="2023-07-05T17:30:04"/>
    <n v="60"/>
    <s v="84583.jpg"/>
    <x v="22"/>
    <s v="Coutinho Correia"/>
    <x v="26"/>
    <s v=""/>
    <s v=""/>
    <s v="a"/>
    <n v="2"/>
    <n v="7"/>
    <x v="21"/>
    <n v="0"/>
    <n v="0"/>
    <n v="0"/>
    <n v="0"/>
    <n v="0"/>
    <n v="5.3"/>
    <x v="39"/>
    <x v="34"/>
    <x v="1"/>
    <x v="1"/>
    <x v="13"/>
    <n v="9"/>
    <n v="1"/>
    <m/>
    <n v="1"/>
    <n v="3"/>
    <m/>
    <n v="94"/>
    <x v="6"/>
    <n v="98"/>
    <n v="119.2"/>
    <n v="152.5"/>
    <n v="218"/>
    <n v="48.8"/>
    <n v="7"/>
    <n v="1.37"/>
    <n v="0.65"/>
    <n v="2.02"/>
    <n v="8.11"/>
    <n v="291"/>
    <n v="127"/>
    <n v="182"/>
    <n v="114"/>
    <n v="140"/>
    <n v="92"/>
    <n v="235"/>
    <n v="112"/>
    <n v="5"/>
    <s v=""/>
    <n v="4"/>
    <s v=""/>
    <n v="2"/>
    <s v=""/>
    <n v="0.16"/>
    <n v="2.4700000000000002"/>
    <n v="0.08"/>
    <n v="0.24"/>
    <n v="0.94"/>
    <n v="1.04"/>
    <n v="61"/>
    <n v="37"/>
    <n v="541"/>
    <n v="215"/>
    <n v="312"/>
    <n v="136"/>
    <n v="234"/>
    <n v="75"/>
    <n v="0.81"/>
    <n v="0.35"/>
    <x v="1"/>
    <x v="1"/>
    <x v="0"/>
    <x v="0"/>
    <x v="8"/>
    <n v="5.333333333333333"/>
    <x v="0"/>
  </r>
  <r>
    <n v="75"/>
    <s v=""/>
    <n v="221239"/>
    <n v="0"/>
    <n v="0"/>
    <n v="0"/>
    <n v="0"/>
    <n v="0"/>
    <x v="0"/>
    <n v="0.9"/>
    <s v=""/>
    <s v=""/>
    <s v="Keinan"/>
    <n v="0"/>
    <x v="40"/>
    <s v=""/>
    <s v="Hamstring injury - Expected back 03 Sep"/>
    <d v="2023-07-05T17:30:04"/>
    <n v="50"/>
    <s v="221239.jpg"/>
    <x v="0"/>
    <s v="Davis"/>
    <x v="2"/>
    <s v=""/>
    <s v=""/>
    <s v="a"/>
    <n v="2"/>
    <n v="7"/>
    <x v="21"/>
    <n v="0"/>
    <n v="0"/>
    <n v="0"/>
    <n v="0"/>
    <n v="0"/>
    <n v="0"/>
    <x v="40"/>
    <x v="34"/>
    <x v="1"/>
    <x v="1"/>
    <x v="13"/>
    <n v="9"/>
    <n v="1"/>
    <m/>
    <n v="1"/>
    <n v="3"/>
    <m/>
    <n v="94"/>
    <x v="6"/>
    <n v="98"/>
    <n v="0"/>
    <n v="0"/>
    <n v="0"/>
    <n v="0"/>
    <n v="7"/>
    <n v="0"/>
    <n v="0"/>
    <n v="0"/>
    <n v="0"/>
    <n v="584"/>
    <n v="61"/>
    <n v="583"/>
    <n v="61"/>
    <n v="581"/>
    <n v="62"/>
    <n v="585"/>
    <n v="62"/>
    <n v="5"/>
    <s v=""/>
    <n v="4"/>
    <s v=""/>
    <n v="2"/>
    <s v=""/>
    <n v="0.16"/>
    <n v="2.4700000000000002"/>
    <n v="0.08"/>
    <n v="0.24"/>
    <n v="0.94"/>
    <n v="1.04"/>
    <n v="246"/>
    <n v="48"/>
    <n v="418"/>
    <n v="27"/>
    <n v="585"/>
    <n v="62"/>
    <n v="352"/>
    <n v="57"/>
    <n v="0.81"/>
    <n v="0.35"/>
    <x v="1"/>
    <x v="1"/>
    <x v="0"/>
    <x v="0"/>
    <x v="3"/>
    <n v="6.4"/>
    <x v="0"/>
  </r>
  <r>
    <n v="75"/>
    <s v=""/>
    <n v="151589"/>
    <n v="0"/>
    <n v="0"/>
    <n v="0"/>
    <n v="0"/>
    <n v="0"/>
    <x v="2"/>
    <n v="1.1000000000000001"/>
    <s v=""/>
    <s v=""/>
    <s v="Leander"/>
    <n v="0"/>
    <x v="41"/>
    <s v=""/>
    <s v="Hamstring injury - Expected back 03 Sep"/>
    <d v="2023-07-05T17:30:04"/>
    <n v="50"/>
    <s v="151589.jpg"/>
    <x v="5"/>
    <s v="Dendoncker"/>
    <x v="3"/>
    <s v=""/>
    <s v=""/>
    <s v="a"/>
    <n v="2"/>
    <n v="7"/>
    <x v="20"/>
    <n v="0"/>
    <n v="0"/>
    <n v="0"/>
    <n v="0"/>
    <n v="0"/>
    <n v="7.4"/>
    <x v="41"/>
    <x v="35"/>
    <x v="1"/>
    <x v="1"/>
    <x v="12"/>
    <n v="14"/>
    <n v="1"/>
    <m/>
    <n v="1"/>
    <n v="3"/>
    <m/>
    <n v="94"/>
    <x v="6"/>
    <n v="163"/>
    <n v="143.4"/>
    <n v="96.1"/>
    <n v="64"/>
    <n v="30.6"/>
    <n v="9"/>
    <n v="0.72"/>
    <n v="0.14000000000000001"/>
    <n v="0.86"/>
    <n v="14.68"/>
    <n v="278"/>
    <n v="120"/>
    <n v="240"/>
    <n v="134"/>
    <n v="263"/>
    <n v="136"/>
    <n v="287"/>
    <n v="134"/>
    <n v="5"/>
    <s v=""/>
    <n v="4"/>
    <s v=""/>
    <n v="2"/>
    <s v=""/>
    <n v="7.0000000000000007E-2"/>
    <n v="2.4700000000000002"/>
    <n v="0.01"/>
    <n v="0.08"/>
    <n v="1.47"/>
    <n v="1.4"/>
    <n v="197"/>
    <n v="125"/>
    <n v="369"/>
    <n v="100"/>
    <n v="321"/>
    <n v="139"/>
    <n v="517"/>
    <n v="182"/>
    <n v="0.9"/>
    <n v="0.4"/>
    <x v="1"/>
    <x v="1"/>
    <x v="0"/>
    <x v="0"/>
    <x v="3"/>
    <n v="7.4"/>
    <x v="0"/>
  </r>
  <r>
    <n v="75"/>
    <s v=""/>
    <n v="165659"/>
    <n v="0"/>
    <n v="0"/>
    <n v="0"/>
    <n v="0"/>
    <n v="0"/>
    <x v="1"/>
    <n v="1.5"/>
    <s v=""/>
    <s v=""/>
    <s v="Diego Carlos"/>
    <n v="0"/>
    <x v="42"/>
    <s v=""/>
    <s v="Hamstring injury - Expected back 03 Sep"/>
    <d v="2023-07-05T17:30:04"/>
    <n v="45"/>
    <s v="165659.jpg"/>
    <x v="23"/>
    <s v="Santos Silva"/>
    <x v="26"/>
    <s v=""/>
    <s v=""/>
    <s v="a"/>
    <n v="2"/>
    <n v="7"/>
    <x v="32"/>
    <n v="0"/>
    <n v="0"/>
    <n v="0"/>
    <n v="0"/>
    <n v="0"/>
    <n v="0.9"/>
    <x v="42"/>
    <x v="36"/>
    <x v="1"/>
    <x v="1"/>
    <x v="12"/>
    <n v="3"/>
    <n v="1"/>
    <m/>
    <n v="1"/>
    <n v="3"/>
    <m/>
    <n v="94"/>
    <x v="6"/>
    <n v="20"/>
    <n v="24.8"/>
    <n v="13.2"/>
    <n v="32"/>
    <n v="7"/>
    <n v="2"/>
    <n v="0.36"/>
    <n v="0.11"/>
    <n v="0.47"/>
    <n v="1.92"/>
    <n v="357"/>
    <n v="131"/>
    <n v="335"/>
    <n v="124"/>
    <n v="302"/>
    <n v="112"/>
    <n v="354"/>
    <n v="128"/>
    <n v="5"/>
    <s v=""/>
    <n v="4"/>
    <s v=""/>
    <n v="2"/>
    <s v=""/>
    <n v="0.16"/>
    <n v="2.4700000000000002"/>
    <n v="0.05"/>
    <n v="0.21"/>
    <n v="0.84"/>
    <n v="1.32"/>
    <n v="363"/>
    <n v="77"/>
    <n v="167"/>
    <n v="100"/>
    <n v="342"/>
    <n v="124"/>
    <n v="240"/>
    <n v="82"/>
    <n v="0.88"/>
    <n v="0.4"/>
    <x v="1"/>
    <x v="1"/>
    <x v="0"/>
    <x v="0"/>
    <x v="0"/>
    <n v="0.88888888888888884"/>
    <x v="0"/>
  </r>
  <r>
    <n v="75"/>
    <s v=""/>
    <n v="101188"/>
    <n v="0"/>
    <n v="0"/>
    <n v="0"/>
    <n v="0"/>
    <n v="0"/>
    <x v="1"/>
    <n v="1.5"/>
    <s v=""/>
    <s v=""/>
    <s v="Lucas"/>
    <n v="0"/>
    <x v="43"/>
    <s v=""/>
    <s v="Hamstring injury - Expected back 03 Sep"/>
    <d v="2023-07-05T17:30:04"/>
    <n v="45"/>
    <s v="101188.jpg"/>
    <x v="2"/>
    <s v="Digne"/>
    <x v="23"/>
    <s v=""/>
    <s v=""/>
    <s v="a"/>
    <n v="2"/>
    <n v="7"/>
    <x v="33"/>
    <n v="0"/>
    <n v="0"/>
    <n v="0"/>
    <n v="0"/>
    <n v="0"/>
    <n v="11.1"/>
    <x v="43"/>
    <x v="37"/>
    <x v="1"/>
    <x v="1"/>
    <x v="13"/>
    <n v="25"/>
    <n v="1"/>
    <m/>
    <n v="1"/>
    <n v="5"/>
    <m/>
    <n v="94"/>
    <x v="16"/>
    <n v="234"/>
    <n v="277.60000000000002"/>
    <n v="305.5"/>
    <n v="97"/>
    <n v="68.099999999999994"/>
    <n v="18"/>
    <n v="0.43"/>
    <n v="1.9"/>
    <n v="2.33"/>
    <n v="25.91"/>
    <n v="207"/>
    <n v="77"/>
    <n v="106"/>
    <n v="20"/>
    <n v="226"/>
    <n v="69"/>
    <n v="189"/>
    <n v="57"/>
    <n v="3"/>
    <s v=""/>
    <n v="2"/>
    <s v=""/>
    <n v="2"/>
    <s v=""/>
    <n v="0.03"/>
    <n v="2.4700000000000002"/>
    <n v="0.11"/>
    <n v="0.14000000000000001"/>
    <n v="1.56"/>
    <n v="1.51"/>
    <n v="332"/>
    <n v="57"/>
    <n v="136"/>
    <n v="80"/>
    <n v="280"/>
    <n v="105"/>
    <n v="159"/>
    <n v="53"/>
    <n v="1.0900000000000001"/>
    <n v="0.18"/>
    <x v="1"/>
    <x v="1"/>
    <x v="0"/>
    <x v="0"/>
    <x v="0"/>
    <n v="11.111111111111111"/>
    <x v="0"/>
  </r>
  <r>
    <n v="75"/>
    <s v=""/>
    <n v="230046"/>
    <n v="0"/>
    <n v="0"/>
    <n v="0"/>
    <n v="0"/>
    <n v="0"/>
    <x v="2"/>
    <n v="1.5"/>
    <s v=""/>
    <s v=""/>
    <s v="Douglas Luiz"/>
    <n v="0"/>
    <x v="44"/>
    <s v=""/>
    <s v="Hamstring injury - Expected back 03 Sep"/>
    <d v="2023-07-05T17:30:04"/>
    <n v="55"/>
    <s v="230046.jpg"/>
    <x v="3"/>
    <s v="Soares de Paulo"/>
    <x v="27"/>
    <s v=""/>
    <s v=""/>
    <s v="a"/>
    <n v="2"/>
    <n v="7"/>
    <x v="34"/>
    <n v="0"/>
    <n v="0"/>
    <n v="0"/>
    <n v="0"/>
    <n v="0"/>
    <n v="25.8"/>
    <x v="44"/>
    <x v="38"/>
    <x v="11"/>
    <x v="3"/>
    <x v="4"/>
    <n v="35"/>
    <n v="1"/>
    <m/>
    <n v="1"/>
    <n v="6"/>
    <n v="1"/>
    <n v="94"/>
    <x v="4"/>
    <n v="594"/>
    <n v="698.4"/>
    <n v="668.6"/>
    <n v="261"/>
    <n v="162.69999999999999"/>
    <n v="33"/>
    <n v="2.79"/>
    <n v="2.92"/>
    <n v="5.71"/>
    <n v="42.8"/>
    <n v="44"/>
    <n v="19"/>
    <n v="34"/>
    <n v="28"/>
    <n v="122"/>
    <n v="78"/>
    <n v="50"/>
    <n v="37"/>
    <n v="1"/>
    <s v=""/>
    <n v="1"/>
    <s v=""/>
    <n v="2"/>
    <s v=""/>
    <n v="0.09"/>
    <n v="2.4700000000000002"/>
    <n v="0.09"/>
    <n v="0.18"/>
    <n v="1.32"/>
    <n v="1.08"/>
    <n v="128"/>
    <n v="81"/>
    <n v="517"/>
    <n v="200"/>
    <n v="68"/>
    <n v="30"/>
    <n v="100"/>
    <n v="34"/>
    <n v="1.02"/>
    <n v="0.4"/>
    <x v="1"/>
    <x v="1"/>
    <x v="0"/>
    <x v="0"/>
    <x v="2"/>
    <n v="25.818181818181817"/>
    <x v="0"/>
  </r>
  <r>
    <n v="75"/>
    <s v=""/>
    <n v="476344"/>
    <n v="0"/>
    <n v="0"/>
    <n v="0"/>
    <n v="0"/>
    <n v="0"/>
    <x v="0"/>
    <n v="0.9"/>
    <s v=""/>
    <s v=""/>
    <s v="Jhon"/>
    <n v="0"/>
    <x v="45"/>
    <s v=""/>
    <s v="Hamstring injury - Expected back 03 Sep"/>
    <d v="2023-07-05T17:30:04"/>
    <n v="50"/>
    <s v="476344.jpg"/>
    <x v="21"/>
    <s v="Durán"/>
    <x v="3"/>
    <s v=""/>
    <s v=""/>
    <s v="a"/>
    <n v="2"/>
    <n v="7"/>
    <x v="35"/>
    <n v="0"/>
    <n v="0"/>
    <n v="0"/>
    <n v="0"/>
    <n v="0"/>
    <n v="2.2000000000000002"/>
    <x v="45"/>
    <x v="39"/>
    <x v="11"/>
    <x v="3"/>
    <x v="4"/>
    <n v="4"/>
    <n v="1"/>
    <m/>
    <n v="1"/>
    <n v="1"/>
    <n v="1"/>
    <n v="94"/>
    <x v="4"/>
    <n v="15"/>
    <n v="12.8"/>
    <n v="13.4"/>
    <n v="51"/>
    <n v="7.4"/>
    <n v="33"/>
    <n v="0.59"/>
    <n v="0.02"/>
    <n v="0.61"/>
    <n v="3.88"/>
    <n v="366"/>
    <n v="40"/>
    <n v="334"/>
    <n v="40"/>
    <n v="281"/>
    <n v="38"/>
    <n v="352"/>
    <n v="40"/>
    <n v="1"/>
    <s v=""/>
    <n v="1"/>
    <s v=""/>
    <n v="2"/>
    <s v=""/>
    <n v="0.42"/>
    <n v="2.4700000000000002"/>
    <n v="0.01"/>
    <n v="0.43"/>
    <n v="2.77"/>
    <n v="2.86"/>
    <n v="283"/>
    <n v="56"/>
    <n v="455"/>
    <n v="35"/>
    <n v="390"/>
    <n v="43"/>
    <n v="473"/>
    <n v="70"/>
    <n v="1.02"/>
    <n v="0.4"/>
    <x v="1"/>
    <x v="1"/>
    <x v="0"/>
    <x v="0"/>
    <x v="3"/>
    <n v="2.2000000000000002"/>
    <x v="0"/>
  </r>
  <r>
    <n v="75"/>
    <s v=""/>
    <n v="123354"/>
    <n v="0"/>
    <n v="0"/>
    <n v="0"/>
    <n v="0"/>
    <n v="0"/>
    <x v="1"/>
    <n v="0.5"/>
    <s v=""/>
    <s v=""/>
    <s v="Kortney"/>
    <n v="0"/>
    <x v="46"/>
    <s v=""/>
    <s v="Hamstring injury - Expected back 03 Sep"/>
    <d v="2023-07-05T17:30:04"/>
    <n v="40"/>
    <s v="123354.jpg"/>
    <x v="0"/>
    <s v="Hause"/>
    <x v="2"/>
    <s v=""/>
    <s v=""/>
    <s v="a"/>
    <n v="2"/>
    <n v="7"/>
    <x v="35"/>
    <n v="0"/>
    <n v="0"/>
    <n v="0"/>
    <n v="0"/>
    <n v="0"/>
    <n v="0"/>
    <x v="46"/>
    <x v="39"/>
    <x v="11"/>
    <x v="3"/>
    <x v="4"/>
    <n v="4"/>
    <n v="1"/>
    <m/>
    <n v="1"/>
    <n v="1"/>
    <n v="1"/>
    <n v="94"/>
    <x v="4"/>
    <n v="15"/>
    <n v="0"/>
    <n v="0"/>
    <n v="0"/>
    <n v="0"/>
    <n v="33"/>
    <n v="0"/>
    <n v="0"/>
    <n v="0"/>
    <n v="0"/>
    <n v="408"/>
    <n v="145"/>
    <n v="396"/>
    <n v="144"/>
    <n v="379"/>
    <n v="141"/>
    <n v="410"/>
    <n v="145"/>
    <n v="1"/>
    <s v=""/>
    <n v="1"/>
    <s v=""/>
    <n v="2"/>
    <s v=""/>
    <n v="0.42"/>
    <n v="2.4700000000000002"/>
    <n v="0.01"/>
    <n v="0.43"/>
    <n v="2.77"/>
    <n v="2.86"/>
    <n v="548"/>
    <n v="162"/>
    <n v="33"/>
    <n v="14"/>
    <n v="415"/>
    <n v="146"/>
    <n v="340"/>
    <n v="125"/>
    <n v="1.02"/>
    <n v="0.4"/>
    <x v="1"/>
    <x v="1"/>
    <x v="0"/>
    <x v="0"/>
    <x v="1"/>
    <n v="2.75"/>
    <x v="0"/>
  </r>
  <r>
    <n v="75"/>
    <s v=""/>
    <n v="490094"/>
    <n v="0"/>
    <n v="0"/>
    <n v="0"/>
    <n v="0"/>
    <n v="0"/>
    <x v="2"/>
    <n v="0.5"/>
    <s v=""/>
    <s v=""/>
    <s v="Tim"/>
    <n v="0"/>
    <x v="47"/>
    <s v=""/>
    <s v="Hamstring injury - Expected back 03 Sep"/>
    <d v="2023-07-05T17:30:04"/>
    <n v="45"/>
    <s v="490094.jpg"/>
    <x v="0"/>
    <s v="Iroegbunam"/>
    <x v="3"/>
    <s v=""/>
    <s v=""/>
    <s v="a"/>
    <n v="2"/>
    <n v="7"/>
    <x v="35"/>
    <n v="0"/>
    <n v="0"/>
    <n v="0"/>
    <n v="0"/>
    <n v="0"/>
    <n v="0"/>
    <x v="47"/>
    <x v="39"/>
    <x v="11"/>
    <x v="3"/>
    <x v="4"/>
    <n v="4"/>
    <n v="1"/>
    <m/>
    <n v="1"/>
    <n v="1"/>
    <n v="1"/>
    <n v="94"/>
    <x v="4"/>
    <n v="15"/>
    <n v="0"/>
    <n v="0"/>
    <n v="0"/>
    <n v="0"/>
    <n v="33"/>
    <n v="0"/>
    <n v="0"/>
    <n v="0"/>
    <n v="0"/>
    <n v="542"/>
    <n v="216"/>
    <n v="539"/>
    <n v="216"/>
    <n v="534"/>
    <n v="215"/>
    <n v="543"/>
    <n v="216"/>
    <n v="1"/>
    <s v=""/>
    <n v="1"/>
    <s v=""/>
    <n v="2"/>
    <s v=""/>
    <n v="0.42"/>
    <n v="2.4700000000000002"/>
    <n v="0.01"/>
    <n v="0.43"/>
    <n v="2.77"/>
    <n v="2.86"/>
    <n v="499"/>
    <n v="250"/>
    <n v="303"/>
    <n v="57"/>
    <n v="544"/>
    <n v="217"/>
    <n v="477"/>
    <n v="157"/>
    <n v="1.02"/>
    <n v="0.4"/>
    <x v="1"/>
    <x v="1"/>
    <x v="0"/>
    <x v="0"/>
    <x v="0"/>
    <n v="2.4444444444444446"/>
    <x v="0"/>
  </r>
  <r>
    <n v="75"/>
    <s v=""/>
    <n v="226944"/>
    <n v="0"/>
    <n v="0"/>
    <n v="0"/>
    <n v="0"/>
    <n v="0"/>
    <x v="2"/>
    <n v="1.1000000000000001"/>
    <s v=""/>
    <s v=""/>
    <s v="Boubacar"/>
    <n v="0"/>
    <x v="48"/>
    <s v=""/>
    <s v="Hamstring injury - Expected back 03 Sep"/>
    <d v="2023-07-05T17:30:04"/>
    <n v="50"/>
    <s v="226944.jpg"/>
    <x v="2"/>
    <s v="Kamara"/>
    <x v="3"/>
    <s v=""/>
    <s v=""/>
    <s v="a"/>
    <n v="2"/>
    <n v="7"/>
    <x v="36"/>
    <n v="0"/>
    <n v="0"/>
    <n v="0"/>
    <n v="0"/>
    <n v="0"/>
    <n v="8.8000000000000007"/>
    <x v="48"/>
    <x v="40"/>
    <x v="11"/>
    <x v="2"/>
    <x v="13"/>
    <n v="30"/>
    <n v="1"/>
    <m/>
    <n v="1"/>
    <n v="4"/>
    <n v="1"/>
    <n v="94"/>
    <x v="4"/>
    <n v="235"/>
    <n v="288.2"/>
    <n v="124.7"/>
    <n v="43"/>
    <n v="45.7"/>
    <n v="21"/>
    <n v="0.15"/>
    <n v="0.92"/>
    <n v="1.07"/>
    <n v="33.049999999999997"/>
    <n v="198"/>
    <n v="89"/>
    <n v="202"/>
    <n v="122"/>
    <n v="292"/>
    <n v="147"/>
    <n v="244"/>
    <n v="117"/>
    <n v="1"/>
    <s v=""/>
    <n v="1"/>
    <s v=""/>
    <n v="2"/>
    <s v=""/>
    <n v="0.01"/>
    <n v="2.4700000000000002"/>
    <n v="0.05"/>
    <n v="0.06"/>
    <n v="1.68"/>
    <n v="1.52"/>
    <n v="253"/>
    <n v="163"/>
    <n v="425"/>
    <n v="138"/>
    <n v="287"/>
    <n v="122"/>
    <n v="497"/>
    <n v="169"/>
    <n v="1.07"/>
    <n v="0.15"/>
    <x v="1"/>
    <x v="1"/>
    <x v="0"/>
    <x v="0"/>
    <x v="3"/>
    <n v="8.8000000000000007"/>
    <x v="0"/>
  </r>
  <r>
    <n v="75"/>
    <s v=""/>
    <n v="199798"/>
    <n v="0"/>
    <n v="0"/>
    <n v="0"/>
    <n v="0"/>
    <n v="0"/>
    <x v="1"/>
    <n v="1.5"/>
    <s v=""/>
    <s v=""/>
    <s v="Ezri"/>
    <n v="0"/>
    <x v="49"/>
    <s v=""/>
    <s v="Hamstring injury - Expected back 03 Sep"/>
    <d v="2023-07-05T17:30:04"/>
    <n v="45"/>
    <s v="199798.jpg"/>
    <x v="4"/>
    <s v="Konsa Ngoyo"/>
    <x v="28"/>
    <s v=""/>
    <s v=""/>
    <s v="a"/>
    <n v="2"/>
    <n v="7"/>
    <x v="37"/>
    <n v="0"/>
    <n v="0"/>
    <n v="0"/>
    <n v="0"/>
    <n v="0"/>
    <n v="24.4"/>
    <x v="49"/>
    <x v="41"/>
    <x v="11"/>
    <x v="2"/>
    <x v="6"/>
    <n v="45"/>
    <n v="1"/>
    <m/>
    <n v="1"/>
    <n v="6"/>
    <n v="1"/>
    <n v="94"/>
    <x v="9"/>
    <n v="633"/>
    <n v="568.4"/>
    <n v="116.2"/>
    <n v="72"/>
    <n v="75.7"/>
    <n v="37"/>
    <n v="1.08"/>
    <n v="0.71"/>
    <n v="1.79"/>
    <n v="50.67"/>
    <n v="82"/>
    <n v="25"/>
    <n v="214"/>
    <n v="63"/>
    <n v="254"/>
    <n v="86"/>
    <n v="167"/>
    <n v="45"/>
    <n v="1"/>
    <s v=""/>
    <n v="1"/>
    <s v=""/>
    <n v="2"/>
    <s v=""/>
    <n v="0.03"/>
    <n v="2.4700000000000002"/>
    <n v="0.02"/>
    <n v="0.05"/>
    <n v="1.37"/>
    <n v="1.22"/>
    <n v="390"/>
    <n v="97"/>
    <n v="194"/>
    <n v="120"/>
    <n v="151"/>
    <n v="52"/>
    <n v="155"/>
    <n v="52"/>
    <n v="1"/>
    <n v="0.33"/>
    <x v="1"/>
    <x v="1"/>
    <x v="0"/>
    <x v="0"/>
    <x v="0"/>
    <n v="24.444444444444443"/>
    <x v="0"/>
  </r>
  <r>
    <n v="75"/>
    <s v=""/>
    <n v="98980"/>
    <n v="0"/>
    <n v="0"/>
    <n v="0"/>
    <n v="0"/>
    <n v="0"/>
    <x v="3"/>
    <n v="2.7"/>
    <s v=""/>
    <s v=""/>
    <s v="Emiliano"/>
    <n v="0"/>
    <x v="50"/>
    <s v=""/>
    <s v="Hamstring injury - Expected back 03 Sep"/>
    <d v="2023-07-05T17:30:04"/>
    <n v="50"/>
    <s v="98980.jpg"/>
    <x v="3"/>
    <s v="Martínez Romero"/>
    <x v="21"/>
    <s v=""/>
    <s v=""/>
    <s v="a"/>
    <n v="2"/>
    <n v="7"/>
    <x v="38"/>
    <n v="0"/>
    <n v="0"/>
    <n v="0"/>
    <n v="0"/>
    <n v="0"/>
    <n v="27"/>
    <x v="50"/>
    <x v="42"/>
    <x v="11"/>
    <x v="2"/>
    <x v="5"/>
    <n v="38"/>
    <n v="1"/>
    <n v="1"/>
    <n v="1"/>
    <n v="7"/>
    <n v="1"/>
    <n v="98"/>
    <x v="2"/>
    <n v="678"/>
    <n v="835.2"/>
    <n v="23"/>
    <n v="0"/>
    <n v="85.7"/>
    <n v="36"/>
    <n v="0"/>
    <n v="0.21"/>
    <n v="0.21"/>
    <n v="43.46"/>
    <n v="21"/>
    <n v="6"/>
    <n v="318"/>
    <n v="2"/>
    <n v="556"/>
    <n v="64"/>
    <n v="141"/>
    <n v="6"/>
    <n v="1"/>
    <s v=""/>
    <n v="1"/>
    <s v=""/>
    <n v="2"/>
    <s v=""/>
    <n v="0.03"/>
    <n v="2.81"/>
    <n v="0.01"/>
    <n v="0.01"/>
    <n v="1.25"/>
    <n v="1.0900000000000001"/>
    <n v="178"/>
    <n v="5"/>
    <n v="350"/>
    <n v="63"/>
    <n v="63"/>
    <n v="12"/>
    <n v="49"/>
    <n v="9"/>
    <n v="1.03"/>
    <n v="0.32"/>
    <x v="1"/>
    <x v="1"/>
    <x v="0"/>
    <x v="0"/>
    <x v="3"/>
    <n v="27"/>
    <x v="0"/>
  </r>
  <r>
    <n v="75"/>
    <s v=""/>
    <n v="122806"/>
    <n v="0"/>
    <n v="0"/>
    <n v="0"/>
    <n v="0"/>
    <n v="0"/>
    <x v="2"/>
    <n v="1.5"/>
    <s v=""/>
    <s v=""/>
    <s v="John"/>
    <n v="0"/>
    <x v="51"/>
    <s v=""/>
    <s v="Hamstring injury - Expected back 03 Sep"/>
    <d v="2023-07-05T17:30:04"/>
    <n v="55"/>
    <s v="122806.jpg"/>
    <x v="13"/>
    <s v="McGinn"/>
    <x v="26"/>
    <s v=""/>
    <s v=""/>
    <s v="a"/>
    <n v="2"/>
    <n v="7"/>
    <x v="39"/>
    <n v="0"/>
    <n v="0"/>
    <n v="0"/>
    <n v="0"/>
    <n v="0"/>
    <n v="16.399999999999999"/>
    <x v="51"/>
    <x v="43"/>
    <x v="1"/>
    <x v="8"/>
    <x v="10"/>
    <n v="31"/>
    <n v="1"/>
    <n v="1"/>
    <n v="1"/>
    <n v="7"/>
    <n v="1"/>
    <n v="98"/>
    <x v="15"/>
    <n v="354"/>
    <n v="382"/>
    <n v="353.6"/>
    <n v="347"/>
    <n v="108.3"/>
    <n v="30"/>
    <n v="2.4"/>
    <n v="3.33"/>
    <n v="5.73"/>
    <n v="37.729999999999997"/>
    <n v="157"/>
    <n v="70"/>
    <n v="92"/>
    <n v="69"/>
    <n v="93"/>
    <n v="63"/>
    <n v="104"/>
    <n v="69"/>
    <n v="2"/>
    <s v=""/>
    <n v="1"/>
    <s v=""/>
    <n v="2"/>
    <s v=""/>
    <n v="0.08"/>
    <n v="2.81"/>
    <n v="0.11"/>
    <n v="0.19"/>
    <n v="1.26"/>
    <n v="1.04"/>
    <n v="95"/>
    <n v="56"/>
    <n v="484"/>
    <n v="175"/>
    <n v="191"/>
    <n v="76"/>
    <n v="238"/>
    <n v="76"/>
    <n v="1"/>
    <n v="0.33"/>
    <x v="1"/>
    <x v="1"/>
    <x v="0"/>
    <x v="0"/>
    <x v="2"/>
    <n v="16.363636363636363"/>
    <x v="0"/>
  </r>
  <r>
    <n v="75"/>
    <s v=""/>
    <n v="149484"/>
    <n v="0"/>
    <n v="0"/>
    <n v="0"/>
    <n v="0"/>
    <n v="0"/>
    <x v="1"/>
    <n v="1.5"/>
    <s v=""/>
    <s v=""/>
    <s v="Tyrone"/>
    <n v="0"/>
    <x v="52"/>
    <s v=""/>
    <s v="Hamstring injury - Expected back 03 Sep"/>
    <d v="2023-07-05T17:30:04"/>
    <n v="45"/>
    <s v="149484.jpg"/>
    <x v="8"/>
    <s v="Mings"/>
    <x v="29"/>
    <s v=""/>
    <s v=""/>
    <s v="a"/>
    <n v="2"/>
    <n v="7"/>
    <x v="40"/>
    <n v="0"/>
    <n v="0"/>
    <n v="0"/>
    <n v="0"/>
    <n v="0"/>
    <n v="28.9"/>
    <x v="52"/>
    <x v="44"/>
    <x v="1"/>
    <x v="9"/>
    <x v="6"/>
    <n v="40"/>
    <n v="1"/>
    <n v="1"/>
    <n v="1"/>
    <n v="7"/>
    <n v="1"/>
    <n v="98"/>
    <x v="4"/>
    <n v="617"/>
    <n v="664.4"/>
    <n v="88.2"/>
    <n v="121"/>
    <n v="87.8"/>
    <n v="35"/>
    <n v="0.96"/>
    <n v="0.95"/>
    <n v="1.91"/>
    <n v="47.28"/>
    <n v="53"/>
    <n v="13"/>
    <n v="249"/>
    <n v="82"/>
    <n v="201"/>
    <n v="54"/>
    <n v="138"/>
    <n v="32"/>
    <n v="2"/>
    <s v=""/>
    <n v="1"/>
    <s v=""/>
    <n v="2"/>
    <s v=""/>
    <n v="0.03"/>
    <n v="2.81"/>
    <n v="0.03"/>
    <n v="0.06"/>
    <n v="1.35"/>
    <n v="1.1399999999999999"/>
    <n v="352"/>
    <n v="71"/>
    <n v="156"/>
    <n v="94"/>
    <n v="71"/>
    <n v="15"/>
    <n v="23"/>
    <n v="9"/>
    <n v="1"/>
    <n v="0.34"/>
    <x v="1"/>
    <x v="1"/>
    <x v="0"/>
    <x v="0"/>
    <x v="0"/>
    <n v="28.888888888888889"/>
    <x v="0"/>
  </r>
  <r>
    <n v="75"/>
    <s v=""/>
    <n v="111782"/>
    <n v="0"/>
    <n v="0"/>
    <n v="0"/>
    <n v="0"/>
    <n v="0"/>
    <x v="3"/>
    <n v="0.5"/>
    <s v=""/>
    <s v=""/>
    <s v="Robin"/>
    <n v="0"/>
    <x v="53"/>
    <s v=""/>
    <s v="Hamstring injury - Expected back 03 Sep"/>
    <d v="2023-07-05T17:30:04"/>
    <n v="40"/>
    <s v="111782.jpg"/>
    <x v="7"/>
    <s v="Olsen"/>
    <x v="30"/>
    <s v=""/>
    <s v=""/>
    <s v="a"/>
    <n v="2"/>
    <n v="7"/>
    <x v="1"/>
    <n v="0"/>
    <n v="0"/>
    <n v="0"/>
    <n v="0"/>
    <n v="0"/>
    <n v="2.5"/>
    <x v="53"/>
    <x v="45"/>
    <x v="1"/>
    <x v="9"/>
    <x v="7"/>
    <n v="8"/>
    <n v="1"/>
    <n v="1"/>
    <n v="1"/>
    <n v="7"/>
    <n v="1"/>
    <n v="11"/>
    <x v="6"/>
    <n v="62"/>
    <n v="83.2"/>
    <n v="0"/>
    <n v="0"/>
    <n v="8.1999999999999993"/>
    <n v="2"/>
    <n v="0"/>
    <n v="0"/>
    <n v="0"/>
    <n v="8.56"/>
    <n v="314"/>
    <n v="22"/>
    <n v="391"/>
    <n v="26"/>
    <n v="373"/>
    <n v="17"/>
    <n v="346"/>
    <n v="22"/>
    <n v="2"/>
    <s v=""/>
    <n v="1"/>
    <s v=""/>
    <n v="2"/>
    <s v=""/>
    <n v="0.03"/>
    <n v="3.54"/>
    <n v="0.03"/>
    <n v="0.06"/>
    <n v="2.75"/>
    <n v="2.57"/>
    <n v="542"/>
    <n v="45"/>
    <n v="27"/>
    <n v="16"/>
    <n v="194"/>
    <n v="24"/>
    <n v="188"/>
    <n v="27"/>
    <n v="0.64"/>
    <n v="0.32"/>
    <x v="1"/>
    <x v="1"/>
    <x v="0"/>
    <x v="0"/>
    <x v="1"/>
    <n v="2.5"/>
    <x v="0"/>
  </r>
  <r>
    <n v="75"/>
    <s v=""/>
    <n v="481624"/>
    <n v="0"/>
    <n v="0"/>
    <n v="0"/>
    <n v="0"/>
    <n v="0"/>
    <x v="2"/>
    <n v="0.5"/>
    <s v=""/>
    <s v=""/>
    <s v="Jaden"/>
    <n v="0"/>
    <x v="54"/>
    <s v=""/>
    <s v="Hamstring injury - Expected back 03 Sep"/>
    <d v="2023-07-05T17:30:04"/>
    <n v="45"/>
    <s v="481624.jpg"/>
    <x v="0"/>
    <s v="Philogene-Bidace"/>
    <x v="3"/>
    <s v=""/>
    <s v=""/>
    <s v="a"/>
    <n v="2"/>
    <n v="7"/>
    <x v="1"/>
    <n v="0"/>
    <n v="0"/>
    <n v="0"/>
    <n v="0"/>
    <n v="0"/>
    <n v="0"/>
    <x v="54"/>
    <x v="45"/>
    <x v="1"/>
    <x v="9"/>
    <x v="7"/>
    <n v="8"/>
    <n v="1"/>
    <n v="1"/>
    <n v="1"/>
    <n v="7"/>
    <n v="1"/>
    <n v="11"/>
    <x v="6"/>
    <n v="62"/>
    <n v="0"/>
    <n v="0"/>
    <n v="0"/>
    <n v="0"/>
    <n v="2"/>
    <n v="0"/>
    <n v="0"/>
    <n v="0"/>
    <n v="0"/>
    <n v="537"/>
    <n v="214"/>
    <n v="534"/>
    <n v="214"/>
    <n v="529"/>
    <n v="213"/>
    <n v="538"/>
    <n v="214"/>
    <n v="2"/>
    <s v=""/>
    <n v="1"/>
    <s v=""/>
    <n v="2"/>
    <s v=""/>
    <n v="0.03"/>
    <n v="3.54"/>
    <n v="0.03"/>
    <n v="0.06"/>
    <n v="2.75"/>
    <n v="2.57"/>
    <n v="490"/>
    <n v="245"/>
    <n v="294"/>
    <n v="52"/>
    <n v="539"/>
    <n v="215"/>
    <n v="439"/>
    <n v="143"/>
    <n v="0.64"/>
    <n v="0.32"/>
    <x v="1"/>
    <x v="1"/>
    <x v="0"/>
    <x v="0"/>
    <x v="0"/>
    <n v="2.2222222222222223"/>
    <x v="0"/>
  </r>
  <r>
    <n v="75"/>
    <s v=""/>
    <n v="232653"/>
    <n v="0"/>
    <n v="0"/>
    <n v="0"/>
    <n v="0"/>
    <n v="0"/>
    <x v="2"/>
    <n v="0"/>
    <s v=""/>
    <s v=""/>
    <s v="Jacob"/>
    <n v="0"/>
    <x v="55"/>
    <s v=""/>
    <s v="Foot injury - Expected back 16 Sep"/>
    <d v="2023-07-25T13:00:04"/>
    <n v="60"/>
    <s v="232653.jpg"/>
    <x v="24"/>
    <s v="Ramsey"/>
    <x v="1"/>
    <s v=""/>
    <s v=""/>
    <s v="i"/>
    <n v="2"/>
    <n v="7"/>
    <x v="38"/>
    <n v="0"/>
    <n v="0"/>
    <n v="0"/>
    <n v="0"/>
    <n v="0"/>
    <n v="22.5"/>
    <x v="55"/>
    <x v="46"/>
    <x v="11"/>
    <x v="5"/>
    <x v="5"/>
    <n v="33"/>
    <n v="1"/>
    <n v="1"/>
    <n v="1"/>
    <n v="5"/>
    <n v="1"/>
    <n v="11"/>
    <x v="3"/>
    <n v="470"/>
    <n v="653.4"/>
    <n v="537.79999999999995"/>
    <n v="456"/>
    <n v="164.7"/>
    <n v="31"/>
    <n v="5.07"/>
    <n v="2.89"/>
    <n v="7.96"/>
    <n v="40.5"/>
    <n v="58"/>
    <n v="24"/>
    <n v="48"/>
    <n v="40"/>
    <n v="63"/>
    <n v="45"/>
    <n v="47"/>
    <n v="35"/>
    <n v="2"/>
    <s v=""/>
    <n v="1"/>
    <s v=""/>
    <n v="2"/>
    <s v=""/>
    <n v="0.17"/>
    <n v="3.54"/>
    <n v="0.1"/>
    <n v="0.27"/>
    <n v="1.38"/>
    <n v="1.1299999999999999"/>
    <n v="76"/>
    <n v="46"/>
    <n v="556"/>
    <n v="224"/>
    <n v="60"/>
    <n v="27"/>
    <n v="264"/>
    <n v="85"/>
    <n v="1.06"/>
    <n v="0.38"/>
    <x v="1"/>
    <x v="1"/>
    <x v="0"/>
    <x v="0"/>
    <x v="8"/>
    <n v="22.5"/>
    <x v="0"/>
  </r>
  <r>
    <n v="75"/>
    <s v=""/>
    <n v="122775"/>
    <n v="0"/>
    <n v="0"/>
    <n v="0"/>
    <n v="0"/>
    <n v="0"/>
    <x v="2"/>
    <n v="0"/>
    <s v=""/>
    <s v=""/>
    <s v="Morgan"/>
    <n v="0"/>
    <x v="56"/>
    <s v=""/>
    <s v="Joined OGC Nice on a season-long loan"/>
    <d v="2023-07-26T12:26:30"/>
    <n v="45"/>
    <s v="122775.jpg"/>
    <x v="9"/>
    <s v="Sanson"/>
    <x v="14"/>
    <s v=""/>
    <s v=""/>
    <s v="u"/>
    <n v="2"/>
    <n v="7"/>
    <x v="41"/>
    <n v="0"/>
    <n v="0"/>
    <n v="0"/>
    <n v="0"/>
    <n v="0"/>
    <n v="0.4"/>
    <x v="56"/>
    <x v="47"/>
    <x v="11"/>
    <x v="5"/>
    <x v="5"/>
    <n v="1"/>
    <n v="1"/>
    <n v="1"/>
    <n v="1"/>
    <n v="5"/>
    <n v="1"/>
    <n v="11"/>
    <x v="3"/>
    <n v="6"/>
    <n v="4.2"/>
    <n v="0.5"/>
    <n v="0"/>
    <n v="0.4"/>
    <n v="31"/>
    <n v="0"/>
    <n v="0"/>
    <n v="0"/>
    <n v="0.4"/>
    <n v="378"/>
    <n v="175"/>
    <n v="362"/>
    <n v="178"/>
    <n v="460"/>
    <n v="180"/>
    <n v="386"/>
    <n v="178"/>
    <n v="2"/>
    <s v=""/>
    <n v="1"/>
    <s v=""/>
    <n v="2"/>
    <s v=""/>
    <n v="0.17"/>
    <n v="3.54"/>
    <n v="0.1"/>
    <n v="0.27"/>
    <n v="3.6"/>
    <n v="9"/>
    <n v="350"/>
    <n v="199"/>
    <n v="154"/>
    <n v="6"/>
    <n v="366"/>
    <n v="163"/>
    <n v="580"/>
    <n v="232"/>
    <n v="1.06"/>
    <n v="0.38"/>
    <x v="1"/>
    <x v="1"/>
    <x v="0"/>
    <x v="0"/>
    <x v="0"/>
    <n v="0.44444444444444442"/>
    <x v="0"/>
  </r>
  <r>
    <n v="75"/>
    <s v=""/>
    <n v="248164"/>
    <n v="0"/>
    <n v="0"/>
    <n v="0"/>
    <n v="0"/>
    <n v="0"/>
    <x v="3"/>
    <n v="0"/>
    <s v=""/>
    <s v=""/>
    <s v="Viljami"/>
    <n v="0"/>
    <x v="57"/>
    <s v=""/>
    <s v="Joined Exeter City on a season-long loan"/>
    <d v="2023-07-20T09:38:59"/>
    <n v="40"/>
    <s v="248164.jpg"/>
    <x v="0"/>
    <s v="Sinisalo"/>
    <x v="14"/>
    <s v=""/>
    <s v=""/>
    <s v="u"/>
    <n v="2"/>
    <n v="7"/>
    <x v="41"/>
    <n v="0"/>
    <n v="0"/>
    <n v="0"/>
    <n v="0"/>
    <n v="0"/>
    <n v="0"/>
    <x v="57"/>
    <x v="47"/>
    <x v="11"/>
    <x v="5"/>
    <x v="5"/>
    <n v="1"/>
    <n v="1"/>
    <n v="1"/>
    <n v="1"/>
    <n v="5"/>
    <n v="1"/>
    <n v="11"/>
    <x v="3"/>
    <n v="6"/>
    <n v="0"/>
    <n v="0"/>
    <n v="0"/>
    <n v="0"/>
    <n v="31"/>
    <n v="0"/>
    <n v="0"/>
    <n v="0"/>
    <n v="0"/>
    <n v="439"/>
    <n v="57"/>
    <n v="430"/>
    <n v="48"/>
    <n v="415"/>
    <n v="39"/>
    <n v="441"/>
    <n v="57"/>
    <n v="2"/>
    <s v=""/>
    <n v="1"/>
    <s v=""/>
    <n v="2"/>
    <s v=""/>
    <n v="0.17"/>
    <n v="3.54"/>
    <n v="0.1"/>
    <n v="0.27"/>
    <n v="3.6"/>
    <n v="9"/>
    <n v="589"/>
    <n v="67"/>
    <n v="74"/>
    <n v="38"/>
    <n v="446"/>
    <n v="57"/>
    <n v="597"/>
    <n v="71"/>
    <n v="1.06"/>
    <n v="0.38"/>
    <x v="1"/>
    <x v="1"/>
    <x v="0"/>
    <x v="0"/>
    <x v="1"/>
    <n v="0.5"/>
    <x v="0"/>
  </r>
  <r>
    <n v="75"/>
    <s v=""/>
    <n v="166989"/>
    <n v="0"/>
    <n v="0"/>
    <n v="0"/>
    <n v="0"/>
    <n v="0"/>
    <x v="2"/>
    <n v="1.7"/>
    <s v=""/>
    <s v=""/>
    <s v="Youri"/>
    <n v="0"/>
    <x v="58"/>
    <s v=""/>
    <s v="Joined Exeter City on a season-long loan"/>
    <d v="2023-07-20T09:38:59"/>
    <n v="60"/>
    <s v="166989.jpg"/>
    <x v="25"/>
    <s v="Tielemans"/>
    <x v="28"/>
    <s v=""/>
    <s v=""/>
    <s v="a"/>
    <n v="2"/>
    <n v="7"/>
    <x v="14"/>
    <n v="0"/>
    <n v="0"/>
    <n v="0"/>
    <n v="0"/>
    <n v="0"/>
    <n v="14.3"/>
    <x v="58"/>
    <x v="48"/>
    <x v="2"/>
    <x v="9"/>
    <x v="14"/>
    <n v="49"/>
    <n v="1"/>
    <n v="1"/>
    <n v="1"/>
    <n v="4"/>
    <n v="1"/>
    <n v="11"/>
    <x v="9"/>
    <n v="461"/>
    <n v="541.79999999999995"/>
    <n v="486.9"/>
    <n v="191"/>
    <n v="122.1"/>
    <n v="27"/>
    <n v="2.5"/>
    <n v="2.99"/>
    <n v="5.49"/>
    <n v="45.82"/>
    <n v="88"/>
    <n v="40"/>
    <n v="57"/>
    <n v="48"/>
    <n v="153"/>
    <n v="99"/>
    <n v="87"/>
    <n v="61"/>
    <n v="2"/>
    <s v=""/>
    <n v="1"/>
    <s v=""/>
    <n v="2"/>
    <s v=""/>
    <n v="0.1"/>
    <n v="3.54"/>
    <n v="0.11"/>
    <n v="0.21"/>
    <n v="1.76"/>
    <n v="1.88"/>
    <n v="65"/>
    <n v="38"/>
    <n v="545"/>
    <n v="216"/>
    <n v="173"/>
    <n v="70"/>
    <n v="156"/>
    <n v="53"/>
    <n v="1.04"/>
    <n v="0.23"/>
    <x v="1"/>
    <x v="1"/>
    <x v="0"/>
    <x v="0"/>
    <x v="8"/>
    <n v="14.333333333333334"/>
    <x v="0"/>
  </r>
  <r>
    <n v="75"/>
    <s v=""/>
    <n v="110504"/>
    <n v="0"/>
    <n v="0"/>
    <n v="0"/>
    <n v="0"/>
    <n v="0"/>
    <x v="2"/>
    <n v="1.1000000000000001"/>
    <s v=""/>
    <s v=""/>
    <s v="Bertrand"/>
    <n v="0"/>
    <x v="59"/>
    <s v=""/>
    <s v="Joined Exeter City on a season-long loan"/>
    <d v="2023-07-20T09:38:59"/>
    <n v="50"/>
    <s v="110504.jpg"/>
    <x v="7"/>
    <s v="Traoré"/>
    <x v="3"/>
    <s v=""/>
    <s v=""/>
    <s v="a"/>
    <n v="2"/>
    <n v="7"/>
    <x v="42"/>
    <n v="0"/>
    <n v="0"/>
    <n v="0"/>
    <n v="0"/>
    <n v="0"/>
    <n v="4"/>
    <x v="59"/>
    <x v="49"/>
    <x v="5"/>
    <x v="9"/>
    <x v="7"/>
    <n v="1"/>
    <n v="1"/>
    <n v="1"/>
    <n v="1"/>
    <n v="1"/>
    <n v="1"/>
    <n v="11"/>
    <x v="6"/>
    <n v="57"/>
    <n v="82"/>
    <n v="30.7"/>
    <n v="79"/>
    <n v="19"/>
    <n v="1"/>
    <n v="0.75"/>
    <n v="0.12"/>
    <n v="0.87"/>
    <n v="1.65"/>
    <n v="315"/>
    <n v="141"/>
    <n v="306"/>
    <n v="155"/>
    <n v="245"/>
    <n v="127"/>
    <n v="316"/>
    <n v="145"/>
    <n v="2"/>
    <s v=""/>
    <n v="1"/>
    <s v=""/>
    <n v="2"/>
    <s v=""/>
    <n v="0.3"/>
    <n v="3.54"/>
    <n v="0.05"/>
    <n v="0.35"/>
    <n v="0.66"/>
    <n v="0.4"/>
    <n v="185"/>
    <n v="119"/>
    <n v="357"/>
    <n v="94"/>
    <n v="200"/>
    <n v="78"/>
    <n v="516"/>
    <n v="181"/>
    <n v="0.4"/>
    <n v="0.4"/>
    <x v="1"/>
    <x v="1"/>
    <x v="0"/>
    <x v="0"/>
    <x v="3"/>
    <n v="4"/>
    <x v="0"/>
  </r>
  <r>
    <n v="75"/>
    <s v=""/>
    <n v="178301"/>
    <n v="0"/>
    <n v="0"/>
    <n v="0"/>
    <n v="0"/>
    <n v="0"/>
    <x v="0"/>
    <n v="2"/>
    <s v=""/>
    <s v=""/>
    <s v="Ollie"/>
    <n v="0"/>
    <x v="60"/>
    <s v=""/>
    <s v="Joined Exeter City on a season-long loan"/>
    <d v="2023-07-20T09:38:59"/>
    <n v="80"/>
    <s v="178301.jpg"/>
    <x v="26"/>
    <s v="Watkins"/>
    <x v="31"/>
    <s v=""/>
    <s v=""/>
    <s v="a"/>
    <n v="2"/>
    <n v="7"/>
    <x v="43"/>
    <n v="0"/>
    <n v="0"/>
    <n v="0"/>
    <n v="0"/>
    <n v="0"/>
    <n v="21.9"/>
    <x v="60"/>
    <x v="50"/>
    <x v="6"/>
    <x v="5"/>
    <x v="4"/>
    <n v="40"/>
    <n v="1"/>
    <n v="1"/>
    <n v="1"/>
    <n v="4"/>
    <n v="1"/>
    <n v="11"/>
    <x v="17"/>
    <n v="550"/>
    <n v="837.6"/>
    <n v="420.3"/>
    <n v="1308"/>
    <n v="256.7"/>
    <n v="36"/>
    <n v="16.149999999999999"/>
    <n v="2.66"/>
    <n v="18.809999999999999"/>
    <n v="46.65"/>
    <n v="20"/>
    <n v="4"/>
    <n v="71"/>
    <n v="4"/>
    <n v="6"/>
    <n v="4"/>
    <n v="15"/>
    <n v="4"/>
    <n v="2"/>
    <s v=""/>
    <n v="1"/>
    <s v=""/>
    <n v="1"/>
    <s v=""/>
    <n v="0.46"/>
    <n v="3.54"/>
    <n v="0.08"/>
    <n v="0.54"/>
    <n v="1.34"/>
    <n v="1.1499999999999999"/>
    <n v="13"/>
    <n v="5"/>
    <n v="604"/>
    <n v="74"/>
    <n v="16"/>
    <n v="6"/>
    <n v="14"/>
    <n v="2"/>
    <n v="1.04"/>
    <n v="0.37"/>
    <x v="1"/>
    <x v="1"/>
    <x v="0"/>
    <x v="0"/>
    <x v="5"/>
    <n v="21.875"/>
    <x v="0"/>
  </r>
  <r>
    <n v="75"/>
    <s v=""/>
    <n v="213345"/>
    <n v="0"/>
    <n v="0"/>
    <n v="0"/>
    <n v="0"/>
    <n v="0"/>
    <x v="0"/>
    <n v="0"/>
    <s v=""/>
    <s v=""/>
    <s v="Wesley"/>
    <n v="0"/>
    <x v="61"/>
    <s v=""/>
    <s v="Permanent transfer to Stoke"/>
    <d v="2023-07-31T08:08:10"/>
    <n v="50"/>
    <s v="213345.jpg"/>
    <x v="0"/>
    <s v="Moraes Ferreira da Silva"/>
    <x v="14"/>
    <s v=""/>
    <s v=""/>
    <s v="u"/>
    <n v="2"/>
    <n v="7"/>
    <x v="43"/>
    <n v="0"/>
    <n v="0"/>
    <n v="0"/>
    <n v="0"/>
    <n v="0"/>
    <n v="0"/>
    <x v="61"/>
    <x v="50"/>
    <x v="6"/>
    <x v="5"/>
    <x v="4"/>
    <n v="40"/>
    <n v="1"/>
    <n v="1"/>
    <n v="1"/>
    <n v="4"/>
    <n v="1"/>
    <n v="11"/>
    <x v="17"/>
    <n v="550"/>
    <n v="0"/>
    <n v="0"/>
    <n v="0"/>
    <n v="0"/>
    <n v="36"/>
    <n v="0"/>
    <n v="0"/>
    <n v="0"/>
    <n v="0"/>
    <n v="581"/>
    <n v="59"/>
    <n v="580"/>
    <n v="59"/>
    <n v="578"/>
    <n v="60"/>
    <n v="582"/>
    <n v="60"/>
    <n v="2"/>
    <s v=""/>
    <n v="1"/>
    <s v=""/>
    <n v="1"/>
    <s v=""/>
    <n v="0.46"/>
    <n v="3.54"/>
    <n v="0.08"/>
    <n v="0.54"/>
    <n v="1.34"/>
    <n v="1.1499999999999999"/>
    <n v="239"/>
    <n v="46"/>
    <n v="411"/>
    <n v="25"/>
    <n v="582"/>
    <n v="60"/>
    <n v="563"/>
    <n v="76"/>
    <n v="1.04"/>
    <n v="0.37"/>
    <x v="1"/>
    <x v="1"/>
    <x v="0"/>
    <x v="0"/>
    <x v="3"/>
    <n v="35"/>
    <x v="0"/>
  </r>
  <r>
    <n v="75"/>
    <s v=""/>
    <n v="244954"/>
    <n v="0"/>
    <n v="0"/>
    <n v="0"/>
    <n v="0"/>
    <n v="0"/>
    <x v="1"/>
    <n v="1.5"/>
    <s v=""/>
    <s v=""/>
    <s v="Pau"/>
    <n v="0"/>
    <x v="62"/>
    <s v=""/>
    <s v="Permanent transfer to Stoke"/>
    <d v="2023-07-31T08:08:10"/>
    <n v="45"/>
    <s v="244954.jpg"/>
    <x v="0"/>
    <s v="Torres"/>
    <x v="32"/>
    <s v=""/>
    <s v=""/>
    <s v="a"/>
    <n v="2"/>
    <n v="7"/>
    <x v="43"/>
    <n v="0"/>
    <n v="0"/>
    <n v="0"/>
    <n v="0"/>
    <n v="0"/>
    <n v="0"/>
    <x v="62"/>
    <x v="50"/>
    <x v="6"/>
    <x v="5"/>
    <x v="4"/>
    <n v="40"/>
    <n v="1"/>
    <n v="1"/>
    <n v="1"/>
    <n v="4"/>
    <n v="1"/>
    <n v="11"/>
    <x v="17"/>
    <n v="550"/>
    <n v="0"/>
    <n v="0"/>
    <n v="0"/>
    <n v="0"/>
    <n v="36"/>
    <n v="0"/>
    <n v="0"/>
    <n v="0"/>
    <n v="0"/>
    <n v="515"/>
    <n v="199"/>
    <n v="513"/>
    <n v="199"/>
    <n v="505"/>
    <n v="198"/>
    <n v="517"/>
    <n v="199"/>
    <n v="2"/>
    <s v=""/>
    <n v="1"/>
    <s v=""/>
    <n v="1"/>
    <s v=""/>
    <n v="0.46"/>
    <n v="3.54"/>
    <n v="0.08"/>
    <n v="0.54"/>
    <n v="1.34"/>
    <n v="1.1499999999999999"/>
    <n v="450"/>
    <n v="133"/>
    <n v="254"/>
    <n v="156"/>
    <n v="519"/>
    <n v="199"/>
    <n v="97"/>
    <n v="33"/>
    <n v="1.04"/>
    <n v="0.37"/>
    <x v="1"/>
    <x v="1"/>
    <x v="0"/>
    <x v="0"/>
    <x v="0"/>
    <n v="38.888888888888886"/>
    <x v="0"/>
  </r>
  <r>
    <n v="75"/>
    <s v=""/>
    <n v="243557"/>
    <n v="0"/>
    <n v="0"/>
    <n v="0"/>
    <n v="0"/>
    <n v="0"/>
    <x v="2"/>
    <n v="1.8"/>
    <s v=""/>
    <s v=""/>
    <s v="Moussa"/>
    <n v="0"/>
    <x v="63"/>
    <s v=""/>
    <s v="Permanent transfer to Stoke"/>
    <d v="2023-07-31T08:08:10"/>
    <n v="65"/>
    <s v="243557.jpg"/>
    <x v="0"/>
    <s v="Diaby"/>
    <x v="33"/>
    <s v=""/>
    <s v=""/>
    <s v="a"/>
    <n v="2"/>
    <n v="7"/>
    <x v="43"/>
    <n v="0"/>
    <n v="0"/>
    <n v="0"/>
    <n v="0"/>
    <n v="0"/>
    <n v="0"/>
    <x v="63"/>
    <x v="50"/>
    <x v="6"/>
    <x v="5"/>
    <x v="4"/>
    <n v="40"/>
    <n v="1"/>
    <n v="1"/>
    <n v="1"/>
    <n v="4"/>
    <n v="1"/>
    <n v="11"/>
    <x v="17"/>
    <n v="550"/>
    <n v="0"/>
    <n v="0"/>
    <n v="0"/>
    <n v="0"/>
    <n v="36"/>
    <n v="0"/>
    <n v="0"/>
    <n v="0"/>
    <n v="0"/>
    <n v="611"/>
    <n v="260"/>
    <n v="611"/>
    <n v="260"/>
    <n v="611"/>
    <n v="260"/>
    <n v="611"/>
    <n v="260"/>
    <n v="2"/>
    <s v=""/>
    <n v="1"/>
    <s v=""/>
    <n v="1"/>
    <s v=""/>
    <n v="0.46"/>
    <n v="3.54"/>
    <n v="0.08"/>
    <n v="0.54"/>
    <n v="1.34"/>
    <n v="1.1499999999999999"/>
    <n v="52"/>
    <n v="31"/>
    <n v="573"/>
    <n v="234"/>
    <n v="611"/>
    <n v="260"/>
    <n v="61"/>
    <n v="18"/>
    <n v="1.04"/>
    <n v="0.37"/>
    <x v="1"/>
    <x v="1"/>
    <x v="0"/>
    <x v="0"/>
    <x v="9"/>
    <n v="26.923076923076923"/>
    <x v="0"/>
  </r>
  <r>
    <n v="75"/>
    <s v=""/>
    <n v="444180"/>
    <n v="0"/>
    <n v="0"/>
    <n v="0"/>
    <n v="0"/>
    <n v="0"/>
    <x v="2"/>
    <n v="1.6"/>
    <s v=""/>
    <s v=""/>
    <s v="Jaidon"/>
    <n v="0"/>
    <x v="64"/>
    <s v=""/>
    <s v="Permanent transfer to Stoke"/>
    <d v="2023-07-31T08:08:10"/>
    <n v="50"/>
    <s v="444180.jpg"/>
    <x v="27"/>
    <s v="Anthony"/>
    <x v="2"/>
    <s v=""/>
    <s v=""/>
    <s v="a"/>
    <n v="3"/>
    <n v="91"/>
    <x v="44"/>
    <n v="0"/>
    <n v="0"/>
    <n v="0"/>
    <n v="0"/>
    <n v="0"/>
    <n v="12.2"/>
    <x v="64"/>
    <x v="51"/>
    <x v="2"/>
    <x v="2"/>
    <x v="1"/>
    <n v="29"/>
    <n v="1"/>
    <n v="1"/>
    <n v="1"/>
    <n v="2"/>
    <n v="1"/>
    <n v="11"/>
    <x v="16"/>
    <n v="193"/>
    <n v="308.60000000000002"/>
    <n v="209.3"/>
    <n v="263"/>
    <n v="78.099999999999994"/>
    <n v="11"/>
    <n v="1.69"/>
    <n v="1.1000000000000001"/>
    <n v="2.79"/>
    <n v="26.14"/>
    <n v="186"/>
    <n v="86"/>
    <n v="146"/>
    <n v="97"/>
    <n v="120"/>
    <n v="77"/>
    <n v="158"/>
    <n v="91"/>
    <n v="3"/>
    <s v=""/>
    <n v="2"/>
    <s v=""/>
    <n v="1"/>
    <s v=""/>
    <n v="0.12"/>
    <n v="3.54"/>
    <n v="0.08"/>
    <n v="0.2"/>
    <n v="1.9"/>
    <n v="2.1"/>
    <n v="274"/>
    <n v="176"/>
    <n v="446"/>
    <n v="151"/>
    <n v="265"/>
    <n v="107"/>
    <n v="412"/>
    <n v="133"/>
    <n v="0.8"/>
    <n v="0.15"/>
    <x v="2"/>
    <x v="2"/>
    <x v="0"/>
    <x v="0"/>
    <x v="3"/>
    <n v="12.2"/>
    <x v="0"/>
  </r>
  <r>
    <n v="75"/>
    <s v=""/>
    <n v="168991"/>
    <n v="0"/>
    <n v="0"/>
    <n v="0"/>
    <n v="0"/>
    <n v="0"/>
    <x v="2"/>
    <n v="2"/>
    <s v=""/>
    <s v=""/>
    <s v="Philip"/>
    <n v="0"/>
    <x v="65"/>
    <s v=""/>
    <s v="Permanent transfer to Stoke"/>
    <d v="2023-07-31T08:08:10"/>
    <n v="55"/>
    <s v="168991.jpg"/>
    <x v="28"/>
    <s v="Billing"/>
    <x v="30"/>
    <s v=""/>
    <s v=""/>
    <s v="a"/>
    <n v="3"/>
    <n v="91"/>
    <x v="45"/>
    <n v="0"/>
    <n v="0"/>
    <n v="0"/>
    <n v="0"/>
    <n v="0"/>
    <n v="22.9"/>
    <x v="65"/>
    <x v="52"/>
    <x v="3"/>
    <x v="1"/>
    <x v="3"/>
    <n v="54"/>
    <n v="1"/>
    <n v="1"/>
    <n v="1"/>
    <n v="5"/>
    <n v="1"/>
    <n v="11"/>
    <x v="12"/>
    <n v="475"/>
    <n v="637.4"/>
    <n v="401.1"/>
    <n v="445"/>
    <n v="148.4"/>
    <n v="34"/>
    <n v="4.5999999999999996"/>
    <n v="2.56"/>
    <n v="7.16"/>
    <n v="49.46"/>
    <n v="63"/>
    <n v="28"/>
    <n v="78"/>
    <n v="62"/>
    <n v="65"/>
    <n v="47"/>
    <n v="62"/>
    <n v="46"/>
    <n v="5"/>
    <s v=""/>
    <n v="1"/>
    <s v=""/>
    <n v="1"/>
    <s v=""/>
    <n v="0.15"/>
    <n v="3.54"/>
    <n v="0.08"/>
    <n v="0.23"/>
    <n v="1.61"/>
    <n v="1.76"/>
    <n v="104"/>
    <n v="64"/>
    <n v="493"/>
    <n v="183"/>
    <n v="97"/>
    <n v="41"/>
    <n v="187"/>
    <n v="62"/>
    <n v="1.1100000000000001"/>
    <n v="0.28999999999999998"/>
    <x v="2"/>
    <x v="2"/>
    <x v="0"/>
    <x v="0"/>
    <x v="2"/>
    <n v="22.90909090909091"/>
    <x v="0"/>
  </r>
  <r>
    <n v="75"/>
    <s v=""/>
    <n v="111317"/>
    <n v="0"/>
    <n v="0"/>
    <n v="0"/>
    <n v="0"/>
    <n v="0"/>
    <x v="2"/>
    <n v="1.6"/>
    <s v=""/>
    <s v=""/>
    <s v="David"/>
    <n v="0"/>
    <x v="66"/>
    <s v=""/>
    <s v="Permanent transfer to Stoke"/>
    <d v="2023-07-31T08:08:10"/>
    <n v="50"/>
    <s v="111317.jpg"/>
    <x v="29"/>
    <s v="Brooks"/>
    <x v="3"/>
    <s v=""/>
    <s v=""/>
    <s v="a"/>
    <n v="3"/>
    <n v="91"/>
    <x v="46"/>
    <n v="0"/>
    <n v="0"/>
    <n v="0"/>
    <n v="0"/>
    <n v="0"/>
    <n v="1"/>
    <x v="66"/>
    <x v="53"/>
    <x v="3"/>
    <x v="1"/>
    <x v="3"/>
    <n v="4"/>
    <n v="1"/>
    <n v="1"/>
    <n v="1"/>
    <n v="1"/>
    <n v="1"/>
    <n v="11"/>
    <x v="12"/>
    <n v="7"/>
    <n v="17.600000000000001"/>
    <n v="28.8"/>
    <n v="42"/>
    <n v="8.6999999999999993"/>
    <n v="2"/>
    <n v="0.33"/>
    <n v="0.2"/>
    <n v="0.53"/>
    <n v="4.4000000000000004"/>
    <n v="360"/>
    <n v="162"/>
    <n v="309"/>
    <n v="157"/>
    <n v="294"/>
    <n v="148"/>
    <n v="343"/>
    <n v="158"/>
    <n v="5"/>
    <s v=""/>
    <n v="1"/>
    <s v=""/>
    <n v="1"/>
    <s v=""/>
    <n v="0.17"/>
    <n v="3.54"/>
    <n v="0.11"/>
    <n v="0.28000000000000003"/>
    <n v="2.33"/>
    <n v="2.12"/>
    <n v="186"/>
    <n v="120"/>
    <n v="358"/>
    <n v="95"/>
    <n v="394"/>
    <n v="185"/>
    <n v="458"/>
    <n v="152"/>
    <n v="1.06"/>
    <n v="0.28999999999999998"/>
    <x v="2"/>
    <x v="2"/>
    <x v="0"/>
    <x v="0"/>
    <x v="3"/>
    <n v="1"/>
    <x v="0"/>
  </r>
  <r>
    <n v="75"/>
    <s v=""/>
    <n v="158499"/>
    <n v="0"/>
    <n v="0"/>
    <n v="0"/>
    <n v="0"/>
    <n v="0"/>
    <x v="2"/>
    <n v="1.2"/>
    <s v=""/>
    <s v=""/>
    <s v="Ryan"/>
    <n v="0"/>
    <x v="67"/>
    <s v=""/>
    <s v="Muscle injury - 75% chance of playing"/>
    <d v="2023-08-07T00:30:05"/>
    <n v="50"/>
    <s v="158499.jpg"/>
    <x v="27"/>
    <s v="Christie"/>
    <x v="14"/>
    <s v=""/>
    <s v=""/>
    <s v="d"/>
    <n v="3"/>
    <n v="91"/>
    <x v="47"/>
    <n v="0"/>
    <n v="0"/>
    <n v="0"/>
    <n v="0"/>
    <n v="0"/>
    <n v="12.8"/>
    <x v="67"/>
    <x v="54"/>
    <x v="1"/>
    <x v="1"/>
    <x v="13"/>
    <n v="35"/>
    <n v="1"/>
    <n v="1"/>
    <n v="1"/>
    <n v="2"/>
    <n v="1"/>
    <n v="11"/>
    <x v="1"/>
    <n v="225"/>
    <n v="284.2"/>
    <n v="423.5"/>
    <n v="402"/>
    <n v="111.1"/>
    <n v="22"/>
    <n v="2.89"/>
    <n v="2.0699999999999998"/>
    <n v="4.96"/>
    <n v="30.87"/>
    <n v="202"/>
    <n v="91"/>
    <n v="68"/>
    <n v="56"/>
    <n v="79"/>
    <n v="56"/>
    <n v="99"/>
    <n v="66"/>
    <n v="5"/>
    <s v=""/>
    <n v="1"/>
    <s v=""/>
    <n v="1"/>
    <s v=""/>
    <n v="0.14000000000000001"/>
    <n v="3.54"/>
    <n v="0.1"/>
    <n v="0.24"/>
    <n v="1.52"/>
    <n v="1.73"/>
    <n v="205"/>
    <n v="132"/>
    <n v="377"/>
    <n v="107"/>
    <n v="262"/>
    <n v="104"/>
    <n v="559"/>
    <n v="213"/>
    <n v="1.08"/>
    <n v="0.15"/>
    <x v="2"/>
    <x v="2"/>
    <x v="0"/>
    <x v="0"/>
    <x v="3"/>
    <n v="12.8"/>
    <x v="0"/>
  </r>
  <r>
    <n v="75"/>
    <s v=""/>
    <n v="155408"/>
    <n v="0"/>
    <n v="0"/>
    <n v="0"/>
    <n v="0"/>
    <n v="0"/>
    <x v="2"/>
    <n v="1.6"/>
    <s v=""/>
    <s v=""/>
    <s v="Lewis"/>
    <n v="0"/>
    <x v="68"/>
    <s v=""/>
    <s v="Muscle injury - 75% chance of playing"/>
    <d v="2023-08-07T00:30:05"/>
    <n v="50"/>
    <s v="155408.jpg"/>
    <x v="2"/>
    <s v="Cook"/>
    <x v="14"/>
    <s v=""/>
    <s v=""/>
    <s v="a"/>
    <n v="3"/>
    <n v="91"/>
    <x v="48"/>
    <n v="0"/>
    <n v="0"/>
    <n v="0"/>
    <n v="0"/>
    <n v="0"/>
    <n v="10.199999999999999"/>
    <x v="68"/>
    <x v="55"/>
    <x v="1"/>
    <x v="1"/>
    <x v="13"/>
    <n v="39"/>
    <n v="1"/>
    <n v="1"/>
    <n v="1"/>
    <n v="4"/>
    <n v="1"/>
    <n v="11"/>
    <x v="6"/>
    <n v="280"/>
    <n v="313"/>
    <n v="352.5"/>
    <n v="45"/>
    <n v="71.2"/>
    <n v="18"/>
    <n v="0.24"/>
    <n v="2.2999999999999998"/>
    <n v="2.54"/>
    <n v="32.090000000000003"/>
    <n v="183"/>
    <n v="84"/>
    <n v="93"/>
    <n v="70"/>
    <n v="290"/>
    <n v="146"/>
    <n v="183"/>
    <n v="96"/>
    <n v="5"/>
    <s v=""/>
    <n v="1"/>
    <s v=""/>
    <n v="1"/>
    <s v=""/>
    <n v="0.01"/>
    <n v="3.54"/>
    <n v="0.12"/>
    <n v="0.13"/>
    <n v="1.69"/>
    <n v="2.0499999999999998"/>
    <n v="203"/>
    <n v="130"/>
    <n v="375"/>
    <n v="105"/>
    <n v="286"/>
    <n v="121"/>
    <n v="576"/>
    <n v="228"/>
    <n v="0.95"/>
    <n v="0.16"/>
    <x v="2"/>
    <x v="2"/>
    <x v="0"/>
    <x v="0"/>
    <x v="3"/>
    <n v="10.199999999999999"/>
    <x v="0"/>
  </r>
  <r>
    <n v="75"/>
    <s v=""/>
    <n v="244085"/>
    <n v="0"/>
    <n v="0"/>
    <n v="0"/>
    <n v="0"/>
    <n v="0"/>
    <x v="2"/>
    <n v="0"/>
    <s v=""/>
    <s v=""/>
    <s v="Siriki"/>
    <n v="0"/>
    <x v="69"/>
    <s v=""/>
    <s v="Permanent Transfer to Birmingham"/>
    <d v="2023-07-17T07:20:36"/>
    <n v="45"/>
    <s v="244085.jpg"/>
    <x v="9"/>
    <s v="Dembélé"/>
    <x v="14"/>
    <s v=""/>
    <s v=""/>
    <s v="u"/>
    <n v="3"/>
    <n v="91"/>
    <x v="2"/>
    <n v="0"/>
    <n v="0"/>
    <n v="0"/>
    <n v="0"/>
    <n v="0"/>
    <n v="1.3"/>
    <x v="69"/>
    <x v="56"/>
    <x v="1"/>
    <x v="1"/>
    <x v="13"/>
    <n v="2"/>
    <n v="1"/>
    <n v="1"/>
    <n v="1"/>
    <n v="4"/>
    <n v="1"/>
    <n v="11"/>
    <x v="6"/>
    <n v="20"/>
    <n v="31.8"/>
    <n v="52.3"/>
    <n v="28"/>
    <n v="11.3"/>
    <n v="18"/>
    <n v="0.16"/>
    <n v="0.21"/>
    <n v="0.37"/>
    <n v="2.2799999999999998"/>
    <n v="352"/>
    <n v="157"/>
    <n v="286"/>
    <n v="151"/>
    <n v="308"/>
    <n v="154"/>
    <n v="337"/>
    <n v="156"/>
    <n v="5"/>
    <s v=""/>
    <n v="1"/>
    <s v=""/>
    <n v="1"/>
    <s v=""/>
    <n v="0.14000000000000001"/>
    <n v="3.54"/>
    <n v="0.18"/>
    <n v="0.32"/>
    <n v="1.97"/>
    <n v="1.73"/>
    <n v="446"/>
    <n v="221"/>
    <n v="250"/>
    <n v="28"/>
    <n v="370"/>
    <n v="167"/>
    <n v="605"/>
    <n v="252"/>
    <n v="0.95"/>
    <n v="0.16"/>
    <x v="2"/>
    <x v="2"/>
    <x v="0"/>
    <x v="0"/>
    <x v="0"/>
    <n v="1.3333333333333333"/>
    <x v="0"/>
  </r>
  <r>
    <n v="25"/>
    <s v=""/>
    <n v="81012"/>
    <n v="0"/>
    <n v="0"/>
    <n v="0"/>
    <n v="0"/>
    <n v="0"/>
    <x v="1"/>
    <n v="0.5"/>
    <s v=""/>
    <s v=""/>
    <s v="Ryan"/>
    <n v="0"/>
    <x v="70"/>
    <s v=""/>
    <s v="Calf injury - 25% chance of playing"/>
    <d v="2023-08-07T00:30:05"/>
    <n v="45"/>
    <s v="81012.jpg"/>
    <x v="9"/>
    <s v="Fredericks"/>
    <x v="3"/>
    <s v=""/>
    <s v=""/>
    <s v="d"/>
    <n v="3"/>
    <n v="91"/>
    <x v="49"/>
    <n v="0"/>
    <n v="0"/>
    <n v="0"/>
    <n v="0"/>
    <n v="0"/>
    <n v="2.7"/>
    <x v="70"/>
    <x v="57"/>
    <x v="1"/>
    <x v="1"/>
    <x v="13"/>
    <n v="11"/>
    <n v="1"/>
    <n v="1"/>
    <n v="1"/>
    <n v="1"/>
    <n v="1"/>
    <n v="11"/>
    <x v="6"/>
    <n v="63"/>
    <n v="66"/>
    <n v="26.7"/>
    <n v="12"/>
    <n v="10.6"/>
    <n v="5"/>
    <n v="0"/>
    <n v="0.28999999999999998"/>
    <n v="0.28999999999999998"/>
    <n v="10.14"/>
    <n v="328"/>
    <n v="125"/>
    <n v="312"/>
    <n v="117"/>
    <n v="327"/>
    <n v="125"/>
    <n v="340"/>
    <n v="125"/>
    <n v="5"/>
    <s v=""/>
    <n v="1"/>
    <s v=""/>
    <n v="1"/>
    <s v=""/>
    <n v="0.14000000000000001"/>
    <n v="3.54"/>
    <n v="0.05"/>
    <n v="0.05"/>
    <n v="1.73"/>
    <n v="1.88"/>
    <n v="321"/>
    <n v="50"/>
    <n v="125"/>
    <n v="73"/>
    <n v="364"/>
    <n v="134"/>
    <n v="478"/>
    <n v="188"/>
    <n v="0.85"/>
    <n v="0.16"/>
    <x v="2"/>
    <x v="2"/>
    <x v="0"/>
    <x v="0"/>
    <x v="0"/>
    <n v="2.6666666666666665"/>
    <x v="0"/>
  </r>
  <r>
    <n v="25"/>
    <s v=""/>
    <n v="463981"/>
    <n v="0"/>
    <n v="0"/>
    <n v="0"/>
    <n v="0"/>
    <n v="0"/>
    <x v="1"/>
    <n v="1"/>
    <s v=""/>
    <s v=""/>
    <s v="James"/>
    <n v="0"/>
    <x v="71"/>
    <s v=""/>
    <s v="Calf injury - 25% chance of playing"/>
    <d v="2023-08-07T00:30:05"/>
    <n v="40"/>
    <s v="463981.jpg"/>
    <x v="0"/>
    <s v="Hill"/>
    <x v="7"/>
    <s v=""/>
    <s v=""/>
    <s v="a"/>
    <n v="3"/>
    <n v="91"/>
    <x v="49"/>
    <n v="0"/>
    <n v="0"/>
    <n v="0"/>
    <n v="0"/>
    <n v="0"/>
    <n v="0"/>
    <x v="71"/>
    <x v="57"/>
    <x v="1"/>
    <x v="1"/>
    <x v="13"/>
    <n v="11"/>
    <n v="1"/>
    <n v="1"/>
    <n v="1"/>
    <n v="1"/>
    <n v="1"/>
    <n v="11"/>
    <x v="6"/>
    <n v="63"/>
    <n v="0"/>
    <n v="0"/>
    <n v="0"/>
    <n v="0"/>
    <n v="5"/>
    <n v="0"/>
    <n v="0"/>
    <n v="0"/>
    <n v="0"/>
    <n v="449"/>
    <n v="170"/>
    <n v="441"/>
    <n v="170"/>
    <n v="426"/>
    <n v="169"/>
    <n v="451"/>
    <n v="170"/>
    <n v="5"/>
    <s v=""/>
    <n v="1"/>
    <s v=""/>
    <n v="1"/>
    <s v=""/>
    <n v="0.14000000000000001"/>
    <n v="3.54"/>
    <n v="0.05"/>
    <n v="0.05"/>
    <n v="1.73"/>
    <n v="1.88"/>
    <n v="602"/>
    <n v="197"/>
    <n v="87"/>
    <n v="49"/>
    <n v="456"/>
    <n v="171"/>
    <n v="314"/>
    <n v="117"/>
    <n v="0.85"/>
    <n v="0.16"/>
    <x v="2"/>
    <x v="2"/>
    <x v="0"/>
    <x v="0"/>
    <x v="1"/>
    <n v="3"/>
    <x v="0"/>
  </r>
  <r>
    <n v="50"/>
    <s v=""/>
    <n v="235530"/>
    <n v="0"/>
    <n v="0"/>
    <n v="0"/>
    <n v="0"/>
    <n v="0"/>
    <x v="1"/>
    <n v="1"/>
    <s v=""/>
    <s v=""/>
    <s v="Lloyd"/>
    <n v="0"/>
    <x v="72"/>
    <s v=""/>
    <s v="Knock - 50% chance of playing"/>
    <d v="2023-07-26T16:30:04"/>
    <n v="45"/>
    <s v="235530.jpg"/>
    <x v="13"/>
    <s v="Kelly"/>
    <x v="14"/>
    <s v=""/>
    <s v=""/>
    <s v="d"/>
    <n v="3"/>
    <n v="91"/>
    <x v="50"/>
    <n v="0"/>
    <n v="0"/>
    <n v="0"/>
    <n v="0"/>
    <n v="0"/>
    <n v="13.3"/>
    <x v="72"/>
    <x v="58"/>
    <x v="1"/>
    <x v="1"/>
    <x v="15"/>
    <n v="38"/>
    <n v="1"/>
    <n v="1"/>
    <n v="1"/>
    <n v="3"/>
    <n v="1"/>
    <n v="11"/>
    <x v="5"/>
    <n v="372"/>
    <n v="419.8"/>
    <n v="114"/>
    <n v="26"/>
    <n v="56.3"/>
    <n v="23"/>
    <n v="0.17"/>
    <n v="0.7"/>
    <n v="0.87"/>
    <n v="35.92"/>
    <n v="134"/>
    <n v="47"/>
    <n v="217"/>
    <n v="64"/>
    <n v="313"/>
    <n v="117"/>
    <n v="216"/>
    <n v="74"/>
    <n v="5"/>
    <s v=""/>
    <n v="1"/>
    <s v=""/>
    <n v="1"/>
    <s v=""/>
    <n v="0.01"/>
    <n v="3.54"/>
    <n v="0.03"/>
    <n v="0.04"/>
    <n v="1.58"/>
    <n v="1.68"/>
    <n v="437"/>
    <n v="127"/>
    <n v="241"/>
    <n v="150"/>
    <n v="183"/>
    <n v="69"/>
    <n v="558"/>
    <n v="202"/>
    <n v="1.01"/>
    <n v="0.22"/>
    <x v="2"/>
    <x v="2"/>
    <x v="0"/>
    <x v="0"/>
    <x v="0"/>
    <n v="13.333333333333334"/>
    <x v="0"/>
  </r>
  <r>
    <n v="50"/>
    <s v=""/>
    <n v="444183"/>
    <n v="0"/>
    <n v="0"/>
    <n v="0"/>
    <n v="0"/>
    <n v="0"/>
    <x v="2"/>
    <n v="1"/>
    <s v=""/>
    <s v=""/>
    <s v="Gavin"/>
    <n v="0"/>
    <x v="73"/>
    <s v=""/>
    <s v="Knock - 50% chance of playing"/>
    <d v="2023-07-26T16:30:04"/>
    <n v="45"/>
    <s v="444183.jpg"/>
    <x v="0"/>
    <s v="Kilkenny"/>
    <x v="3"/>
    <s v=""/>
    <s v=""/>
    <s v="a"/>
    <n v="3"/>
    <n v="91"/>
    <x v="50"/>
    <n v="0"/>
    <n v="0"/>
    <n v="0"/>
    <n v="0"/>
    <n v="0"/>
    <n v="0"/>
    <x v="73"/>
    <x v="58"/>
    <x v="1"/>
    <x v="1"/>
    <x v="15"/>
    <n v="38"/>
    <n v="1"/>
    <n v="1"/>
    <n v="1"/>
    <n v="3"/>
    <n v="1"/>
    <n v="11"/>
    <x v="5"/>
    <n v="372"/>
    <n v="0"/>
    <n v="0"/>
    <n v="0"/>
    <n v="0"/>
    <n v="23"/>
    <n v="0"/>
    <n v="0"/>
    <n v="0"/>
    <n v="0"/>
    <n v="527"/>
    <n v="206"/>
    <n v="525"/>
    <n v="207"/>
    <n v="517"/>
    <n v="204"/>
    <n v="528"/>
    <n v="206"/>
    <n v="5"/>
    <s v=""/>
    <n v="1"/>
    <s v=""/>
    <n v="1"/>
    <s v=""/>
    <n v="0.01"/>
    <n v="3.54"/>
    <n v="0.03"/>
    <n v="0.04"/>
    <n v="1.58"/>
    <n v="1.68"/>
    <n v="469"/>
    <n v="232"/>
    <n v="273"/>
    <n v="39"/>
    <n v="530"/>
    <n v="208"/>
    <n v="487"/>
    <n v="162"/>
    <n v="1.01"/>
    <n v="0.22"/>
    <x v="2"/>
    <x v="2"/>
    <x v="0"/>
    <x v="0"/>
    <x v="0"/>
    <n v="13.333333333333334"/>
    <x v="0"/>
  </r>
  <r>
    <n v="50"/>
    <s v=""/>
    <n v="222683"/>
    <n v="0"/>
    <n v="0"/>
    <n v="0"/>
    <n v="0"/>
    <n v="0"/>
    <x v="2"/>
    <n v="1.6"/>
    <s v=""/>
    <s v=""/>
    <s v="Justin"/>
    <n v="0"/>
    <x v="74"/>
    <s v=""/>
    <s v="Knock - 50% chance of playing"/>
    <d v="2023-07-26T16:30:04"/>
    <n v="50"/>
    <s v="222683.jpg"/>
    <x v="0"/>
    <s v="Kluivert"/>
    <x v="34"/>
    <s v=""/>
    <s v=""/>
    <s v="a"/>
    <n v="3"/>
    <n v="91"/>
    <x v="50"/>
    <n v="0"/>
    <n v="0"/>
    <n v="0"/>
    <n v="0"/>
    <n v="0"/>
    <n v="0"/>
    <x v="74"/>
    <x v="58"/>
    <x v="1"/>
    <x v="1"/>
    <x v="15"/>
    <n v="38"/>
    <n v="1"/>
    <n v="1"/>
    <n v="1"/>
    <n v="3"/>
    <n v="1"/>
    <n v="11"/>
    <x v="5"/>
    <n v="372"/>
    <n v="0"/>
    <n v="0"/>
    <n v="0"/>
    <n v="0"/>
    <n v="23"/>
    <n v="0"/>
    <n v="0"/>
    <n v="0"/>
    <n v="0"/>
    <n v="586"/>
    <n v="249"/>
    <n v="585"/>
    <n v="249"/>
    <n v="583"/>
    <n v="249"/>
    <n v="587"/>
    <n v="249"/>
    <n v="5"/>
    <s v=""/>
    <n v="1"/>
    <s v=""/>
    <n v="1"/>
    <s v=""/>
    <n v="0.01"/>
    <n v="3.54"/>
    <n v="0.03"/>
    <n v="0.04"/>
    <n v="1.58"/>
    <n v="1.68"/>
    <n v="249"/>
    <n v="161"/>
    <n v="421"/>
    <n v="136"/>
    <n v="587"/>
    <n v="249"/>
    <n v="198"/>
    <n v="64"/>
    <n v="1.01"/>
    <n v="0.22"/>
    <x v="2"/>
    <x v="2"/>
    <x v="0"/>
    <x v="0"/>
    <x v="3"/>
    <n v="12"/>
    <x v="0"/>
  </r>
  <r>
    <n v="50"/>
    <s v=""/>
    <n v="128309"/>
    <n v="0"/>
    <n v="0"/>
    <n v="0"/>
    <n v="0"/>
    <n v="0"/>
    <x v="2"/>
    <n v="1.6"/>
    <s v=""/>
    <s v=""/>
    <s v="Jamal"/>
    <n v="0"/>
    <x v="75"/>
    <s v=""/>
    <s v="Knock - 50% chance of playing"/>
    <d v="2023-07-26T16:30:04"/>
    <n v="50"/>
    <s v="128309.jpg"/>
    <x v="9"/>
    <s v="Lowe"/>
    <x v="14"/>
    <s v=""/>
    <s v=""/>
    <s v="a"/>
    <n v="3"/>
    <n v="91"/>
    <x v="41"/>
    <n v="0"/>
    <n v="0"/>
    <n v="0"/>
    <n v="0"/>
    <n v="0"/>
    <n v="0.4"/>
    <x v="75"/>
    <x v="59"/>
    <x v="1"/>
    <x v="1"/>
    <x v="15"/>
    <n v="38"/>
    <n v="1"/>
    <n v="1"/>
    <n v="1"/>
    <n v="3"/>
    <n v="1"/>
    <n v="11"/>
    <x v="5"/>
    <n v="6"/>
    <n v="0.2"/>
    <n v="0.3"/>
    <n v="0"/>
    <n v="0.1"/>
    <n v="23"/>
    <n v="0"/>
    <n v="0.01"/>
    <n v="0.01"/>
    <n v="0.62"/>
    <n v="388"/>
    <n v="181"/>
    <n v="365"/>
    <n v="181"/>
    <n v="559"/>
    <n v="234"/>
    <n v="390"/>
    <n v="181"/>
    <n v="5"/>
    <s v=""/>
    <n v="1"/>
    <s v=""/>
    <n v="1"/>
    <s v=""/>
    <n v="0.01"/>
    <n v="3.54"/>
    <n v="0.08"/>
    <n v="0.08"/>
    <n v="5.07"/>
    <n v="1.68"/>
    <n v="192"/>
    <n v="123"/>
    <n v="364"/>
    <n v="98"/>
    <n v="383"/>
    <n v="179"/>
    <n v="594"/>
    <n v="245"/>
    <n v="1.01"/>
    <n v="0.22"/>
    <x v="2"/>
    <x v="2"/>
    <x v="0"/>
    <x v="0"/>
    <x v="3"/>
    <n v="0.4"/>
    <x v="0"/>
  </r>
  <r>
    <n v="50"/>
    <s v=""/>
    <n v="133845"/>
    <n v="0"/>
    <n v="0"/>
    <n v="0"/>
    <n v="0"/>
    <n v="0"/>
    <x v="2"/>
    <n v="1"/>
    <s v=""/>
    <s v=""/>
    <s v="Emiliano"/>
    <n v="0"/>
    <x v="76"/>
    <s v=""/>
    <s v="Knock - 50% chance of playing"/>
    <d v="2023-07-26T16:30:04"/>
    <n v="45"/>
    <s v="133845.jpg"/>
    <x v="9"/>
    <s v="Marcondes"/>
    <x v="14"/>
    <s v=""/>
    <s v=""/>
    <s v="a"/>
    <n v="3"/>
    <n v="91"/>
    <x v="10"/>
    <n v="0"/>
    <n v="0"/>
    <n v="0"/>
    <n v="0"/>
    <n v="0"/>
    <n v="0.2"/>
    <x v="76"/>
    <x v="60"/>
    <x v="1"/>
    <x v="1"/>
    <x v="15"/>
    <n v="1"/>
    <n v="1"/>
    <n v="1"/>
    <n v="1"/>
    <n v="3"/>
    <n v="1"/>
    <n v="11"/>
    <x v="5"/>
    <n v="3"/>
    <n v="1.2"/>
    <n v="0"/>
    <n v="0"/>
    <n v="0.1"/>
    <n v="23"/>
    <n v="0"/>
    <n v="0"/>
    <n v="0"/>
    <n v="0.28000000000000003"/>
    <n v="382"/>
    <n v="177"/>
    <n v="472"/>
    <n v="187"/>
    <n v="461"/>
    <n v="181"/>
    <n v="388"/>
    <n v="179"/>
    <n v="5"/>
    <s v=""/>
    <n v="1"/>
    <s v=""/>
    <n v="1"/>
    <s v=""/>
    <n v="0.01"/>
    <n v="3.54"/>
    <n v="0.08"/>
    <n v="0.08"/>
    <n v="3.15"/>
    <n v="11.25"/>
    <n v="351"/>
    <n v="200"/>
    <n v="155"/>
    <n v="7"/>
    <n v="367"/>
    <n v="164"/>
    <n v="552"/>
    <n v="208"/>
    <n v="1.01"/>
    <n v="0.22"/>
    <x v="2"/>
    <x v="2"/>
    <x v="0"/>
    <x v="0"/>
    <x v="0"/>
    <n v="0.22222222222222221"/>
    <x v="0"/>
  </r>
  <r>
    <n v="50"/>
    <s v=""/>
    <n v="223911"/>
    <n v="0"/>
    <n v="0"/>
    <n v="0"/>
    <n v="0"/>
    <n v="0"/>
    <x v="1"/>
    <n v="2"/>
    <s v=""/>
    <s v=""/>
    <s v="Chris"/>
    <n v="0"/>
    <x v="77"/>
    <s v=""/>
    <s v="Knock - 50% chance of playing"/>
    <d v="2023-07-26T16:30:04"/>
    <n v="45"/>
    <s v="223911.jpg"/>
    <x v="30"/>
    <s v="Mepham"/>
    <x v="3"/>
    <s v=""/>
    <s v=""/>
    <s v="a"/>
    <n v="3"/>
    <n v="91"/>
    <x v="51"/>
    <n v="0"/>
    <n v="0"/>
    <n v="0"/>
    <n v="0"/>
    <n v="0"/>
    <n v="9.6"/>
    <x v="77"/>
    <x v="61"/>
    <x v="1"/>
    <x v="1"/>
    <x v="15"/>
    <n v="52"/>
    <n v="2"/>
    <n v="1"/>
    <n v="1"/>
    <n v="7"/>
    <n v="1"/>
    <n v="11"/>
    <x v="9"/>
    <n v="369"/>
    <n v="556.4"/>
    <n v="54.4"/>
    <n v="134"/>
    <n v="74.400000000000006"/>
    <n v="24"/>
    <n v="0.96"/>
    <n v="0.55000000000000004"/>
    <n v="1.51"/>
    <n v="42.46"/>
    <n v="84"/>
    <n v="26"/>
    <n v="284"/>
    <n v="101"/>
    <n v="190"/>
    <n v="44"/>
    <n v="171"/>
    <n v="48"/>
    <n v="5"/>
    <s v=""/>
    <n v="1"/>
    <s v=""/>
    <n v="1"/>
    <s v=""/>
    <n v="0.04"/>
    <n v="3.54"/>
    <n v="0.02"/>
    <n v="0.06"/>
    <n v="1.74"/>
    <n v="2.13"/>
    <n v="423"/>
    <n v="119"/>
    <n v="227"/>
    <n v="142"/>
    <n v="295"/>
    <n v="111"/>
    <n v="459"/>
    <n v="178"/>
    <n v="0.98"/>
    <n v="0.2"/>
    <x v="2"/>
    <x v="2"/>
    <x v="0"/>
    <x v="0"/>
    <x v="0"/>
    <n v="9.5555555555555554"/>
    <x v="0"/>
  </r>
  <r>
    <n v="50"/>
    <s v=""/>
    <n v="128340"/>
    <n v="0"/>
    <n v="0"/>
    <n v="0"/>
    <n v="0"/>
    <n v="0"/>
    <x v="0"/>
    <n v="1.4"/>
    <s v=""/>
    <s v=""/>
    <s v="Kieffer"/>
    <n v="0"/>
    <x v="78"/>
    <s v=""/>
    <s v="Knock - 50% chance of playing"/>
    <d v="2023-07-26T16:30:04"/>
    <n v="50"/>
    <s v="128340.jpg"/>
    <x v="11"/>
    <s v="Moore"/>
    <x v="26"/>
    <s v=""/>
    <s v=""/>
    <s v="a"/>
    <n v="3"/>
    <n v="91"/>
    <x v="30"/>
    <n v="0"/>
    <n v="0"/>
    <n v="0"/>
    <n v="0"/>
    <n v="0"/>
    <n v="11.4"/>
    <x v="78"/>
    <x v="62"/>
    <x v="7"/>
    <x v="1"/>
    <x v="13"/>
    <n v="34"/>
    <n v="2"/>
    <n v="1"/>
    <n v="1"/>
    <n v="1"/>
    <n v="1"/>
    <n v="11"/>
    <x v="15"/>
    <n v="161"/>
    <n v="219.4"/>
    <n v="100.1"/>
    <n v="280"/>
    <n v="59.5"/>
    <n v="12"/>
    <n v="4.18"/>
    <n v="0.5"/>
    <n v="4.68"/>
    <n v="25.51"/>
    <n v="236"/>
    <n v="22"/>
    <n v="237"/>
    <n v="29"/>
    <n v="113"/>
    <n v="28"/>
    <n v="206"/>
    <n v="27"/>
    <n v="5"/>
    <s v=""/>
    <n v="1"/>
    <s v=""/>
    <n v="1"/>
    <s v=""/>
    <n v="0.3"/>
    <n v="3.54"/>
    <n v="0.04"/>
    <n v="0.34"/>
    <n v="1.81"/>
    <n v="2.41"/>
    <n v="193"/>
    <n v="43"/>
    <n v="365"/>
    <n v="22"/>
    <n v="241"/>
    <n v="28"/>
    <n v="236"/>
    <n v="46"/>
    <n v="0.85"/>
    <n v="0.21"/>
    <x v="2"/>
    <x v="2"/>
    <x v="0"/>
    <x v="0"/>
    <x v="3"/>
    <n v="11.4"/>
    <x v="0"/>
  </r>
  <r>
    <n v="50"/>
    <s v=""/>
    <n v="69752"/>
    <n v="0"/>
    <n v="0"/>
    <n v="0"/>
    <n v="0"/>
    <n v="0"/>
    <x v="3"/>
    <n v="2.2999999999999998"/>
    <s v=""/>
    <s v=""/>
    <s v="Norberto"/>
    <n v="0"/>
    <x v="79"/>
    <s v=""/>
    <s v="Knock - 50% chance of playing"/>
    <d v="2023-07-26T16:30:04"/>
    <n v="45"/>
    <s v="69752.jpg"/>
    <x v="31"/>
    <s v="Murara Neto"/>
    <x v="34"/>
    <s v=""/>
    <s v=""/>
    <s v="a"/>
    <n v="3"/>
    <n v="91"/>
    <x v="52"/>
    <n v="0"/>
    <n v="0"/>
    <n v="0"/>
    <n v="0"/>
    <n v="0"/>
    <n v="20.7"/>
    <x v="79"/>
    <x v="63"/>
    <x v="7"/>
    <x v="1"/>
    <x v="14"/>
    <n v="39"/>
    <n v="2"/>
    <n v="1"/>
    <n v="1"/>
    <n v="4"/>
    <n v="1"/>
    <n v="100"/>
    <x v="10"/>
    <n v="510"/>
    <n v="727.6"/>
    <n v="0"/>
    <n v="0"/>
    <n v="72.8"/>
    <n v="27"/>
    <n v="0"/>
    <n v="0.02"/>
    <n v="0.02"/>
    <n v="44.7"/>
    <n v="36"/>
    <n v="10"/>
    <n v="459"/>
    <n v="57"/>
    <n v="445"/>
    <n v="49"/>
    <n v="178"/>
    <n v="11"/>
    <n v="5"/>
    <s v=""/>
    <n v="1"/>
    <s v=""/>
    <n v="1"/>
    <s v=""/>
    <n v="0.3"/>
    <n v="3.77"/>
    <n v="0.04"/>
    <n v="0.34"/>
    <n v="1.69"/>
    <n v="1.47"/>
    <n v="316"/>
    <n v="16"/>
    <n v="120"/>
    <n v="48"/>
    <n v="101"/>
    <n v="20"/>
    <n v="193"/>
    <n v="28"/>
    <n v="1.02"/>
    <n v="0.23"/>
    <x v="2"/>
    <x v="2"/>
    <x v="0"/>
    <x v="0"/>
    <x v="0"/>
    <n v="20.666666666666668"/>
    <x v="0"/>
  </r>
  <r>
    <n v="50"/>
    <s v=""/>
    <n v="533463"/>
    <n v="0"/>
    <n v="0"/>
    <n v="0"/>
    <n v="0"/>
    <n v="0"/>
    <x v="2"/>
    <n v="1.6"/>
    <s v=""/>
    <s v=""/>
    <s v="Dango"/>
    <n v="0"/>
    <x v="80"/>
    <s v=""/>
    <s v="Knock - 50% chance of playing"/>
    <d v="2023-07-26T16:30:04"/>
    <n v="50"/>
    <s v="533463.jpg"/>
    <x v="13"/>
    <s v="Ouattara"/>
    <x v="3"/>
    <s v=""/>
    <s v=""/>
    <s v="a"/>
    <n v="3"/>
    <n v="91"/>
    <x v="53"/>
    <n v="0"/>
    <n v="0"/>
    <n v="0"/>
    <n v="0"/>
    <n v="0"/>
    <n v="9.8000000000000007"/>
    <x v="80"/>
    <x v="64"/>
    <x v="1"/>
    <x v="9"/>
    <x v="7"/>
    <n v="23"/>
    <n v="2"/>
    <n v="1"/>
    <n v="1"/>
    <n v="1"/>
    <n v="1"/>
    <n v="100"/>
    <x v="16"/>
    <n v="163"/>
    <n v="280.8"/>
    <n v="262.5"/>
    <n v="283"/>
    <n v="82.5"/>
    <n v="15"/>
    <n v="3.52"/>
    <n v="1.68"/>
    <n v="5.2"/>
    <n v="25.86"/>
    <n v="204"/>
    <n v="92"/>
    <n v="121"/>
    <n v="84"/>
    <n v="112"/>
    <n v="74"/>
    <n v="148"/>
    <n v="88"/>
    <n v="5"/>
    <s v=""/>
    <n v="1"/>
    <s v=""/>
    <n v="1"/>
    <s v=""/>
    <n v="0.26"/>
    <n v="3.77"/>
    <n v="0.12"/>
    <n v="0.38"/>
    <n v="1.88"/>
    <n v="1.67"/>
    <n v="293"/>
    <n v="189"/>
    <n v="465"/>
    <n v="164"/>
    <n v="190"/>
    <n v="75"/>
    <n v="515"/>
    <n v="180"/>
    <n v="1.0900000000000001"/>
    <n v="7.0000000000000007E-2"/>
    <x v="2"/>
    <x v="2"/>
    <x v="0"/>
    <x v="0"/>
    <x v="3"/>
    <n v="9.8000000000000007"/>
    <x v="0"/>
  </r>
  <r>
    <n v="50"/>
    <s v=""/>
    <n v="156687"/>
    <n v="0"/>
    <n v="0"/>
    <n v="0"/>
    <n v="0"/>
    <n v="0"/>
    <x v="2"/>
    <n v="0"/>
    <s v=""/>
    <s v=""/>
    <s v="Ben"/>
    <n v="0"/>
    <x v="81"/>
    <s v=""/>
    <s v="Permanent transfer to Stoke City"/>
    <d v="2023-07-11T09:58:21"/>
    <n v="45"/>
    <s v="156687.jpg"/>
    <x v="23"/>
    <s v="Pearson"/>
    <x v="14"/>
    <s v=""/>
    <s v=""/>
    <s v="u"/>
    <n v="3"/>
    <n v="91"/>
    <x v="54"/>
    <n v="0"/>
    <n v="0"/>
    <n v="0"/>
    <n v="0"/>
    <n v="0"/>
    <n v="2"/>
    <x v="81"/>
    <x v="65"/>
    <x v="1"/>
    <x v="9"/>
    <x v="7"/>
    <n v="10"/>
    <n v="2"/>
    <n v="1"/>
    <n v="1"/>
    <n v="1"/>
    <n v="1"/>
    <n v="100"/>
    <x v="16"/>
    <n v="32"/>
    <n v="21"/>
    <n v="6.4"/>
    <n v="9"/>
    <n v="3.7"/>
    <n v="3"/>
    <n v="0.05"/>
    <n v="0.02"/>
    <n v="7.0000000000000007E-2"/>
    <n v="5.92"/>
    <n v="358"/>
    <n v="161"/>
    <n v="343"/>
    <n v="169"/>
    <n v="332"/>
    <n v="164"/>
    <n v="363"/>
    <n v="165"/>
    <n v="5"/>
    <s v=""/>
    <n v="1"/>
    <s v=""/>
    <n v="1"/>
    <s v=""/>
    <n v="0.02"/>
    <n v="3.77"/>
    <n v="0.01"/>
    <n v="0.03"/>
    <n v="1.89"/>
    <n v="3.19"/>
    <n v="358"/>
    <n v="203"/>
    <n v="162"/>
    <n v="10"/>
    <n v="341"/>
    <n v="151"/>
    <n v="614"/>
    <n v="260"/>
    <n v="0.96"/>
    <n v="0.32"/>
    <x v="2"/>
    <x v="2"/>
    <x v="0"/>
    <x v="0"/>
    <x v="0"/>
    <n v="2"/>
    <x v="0"/>
  </r>
  <r>
    <n v="50"/>
    <s v=""/>
    <n v="32259"/>
    <n v="0"/>
    <n v="0"/>
    <n v="0"/>
    <n v="0"/>
    <n v="0"/>
    <x v="3"/>
    <n v="1"/>
    <s v=""/>
    <s v=""/>
    <s v="Darren"/>
    <n v="0"/>
    <x v="82"/>
    <s v=""/>
    <s v="Permanent transfer to Stoke City"/>
    <d v="2023-07-11T09:58:21"/>
    <n v="40"/>
    <s v="32259.jpg"/>
    <x v="0"/>
    <s v="Randolph"/>
    <x v="35"/>
    <s v=""/>
    <s v=""/>
    <s v="a"/>
    <n v="3"/>
    <n v="91"/>
    <x v="54"/>
    <n v="0"/>
    <n v="0"/>
    <n v="0"/>
    <n v="0"/>
    <n v="0"/>
    <n v="0"/>
    <x v="82"/>
    <x v="65"/>
    <x v="1"/>
    <x v="9"/>
    <x v="7"/>
    <n v="10"/>
    <n v="2"/>
    <n v="1"/>
    <n v="1"/>
    <n v="1"/>
    <n v="1"/>
    <n v="100"/>
    <x v="16"/>
    <n v="32"/>
    <n v="0"/>
    <n v="0"/>
    <n v="0"/>
    <n v="0"/>
    <n v="3"/>
    <n v="0"/>
    <n v="0"/>
    <n v="0"/>
    <n v="0"/>
    <n v="392"/>
    <n v="33"/>
    <n v="374"/>
    <n v="15"/>
    <n v="356"/>
    <n v="6"/>
    <n v="394"/>
    <n v="33"/>
    <n v="5"/>
    <s v=""/>
    <n v="1"/>
    <s v=""/>
    <n v="1"/>
    <s v=""/>
    <n v="0.02"/>
    <n v="3.77"/>
    <n v="0.01"/>
    <n v="0.03"/>
    <n v="1.89"/>
    <n v="3.19"/>
    <n v="520"/>
    <n v="34"/>
    <n v="5"/>
    <n v="5"/>
    <n v="399"/>
    <n v="33"/>
    <n v="216"/>
    <n v="33"/>
    <n v="0.96"/>
    <n v="0.32"/>
    <x v="2"/>
    <x v="2"/>
    <x v="0"/>
    <x v="0"/>
    <x v="1"/>
    <n v="2.25"/>
    <x v="0"/>
  </r>
  <r>
    <n v="50"/>
    <s v=""/>
    <n v="156685"/>
    <n v="0"/>
    <n v="0"/>
    <n v="0"/>
    <n v="0"/>
    <n v="0"/>
    <x v="2"/>
    <n v="1.6"/>
    <s v=""/>
    <s v=""/>
    <s v="Joe"/>
    <n v="0"/>
    <x v="83"/>
    <s v=""/>
    <s v="Permanent transfer to Stoke City"/>
    <d v="2023-07-11T09:58:21"/>
    <n v="50"/>
    <s v="156685.jpg"/>
    <x v="22"/>
    <s v="Rothwell"/>
    <x v="14"/>
    <s v=""/>
    <s v=""/>
    <s v="a"/>
    <n v="3"/>
    <n v="91"/>
    <x v="55"/>
    <n v="0"/>
    <n v="0"/>
    <n v="0"/>
    <n v="0"/>
    <n v="0"/>
    <n v="6.6"/>
    <x v="83"/>
    <x v="66"/>
    <x v="1"/>
    <x v="2"/>
    <x v="13"/>
    <n v="15"/>
    <n v="2"/>
    <n v="1"/>
    <n v="1"/>
    <n v="1"/>
    <n v="1"/>
    <n v="100"/>
    <x v="16"/>
    <n v="167"/>
    <n v="127.4"/>
    <n v="153.30000000000001"/>
    <n v="27"/>
    <n v="30.6"/>
    <n v="12"/>
    <n v="0.16"/>
    <n v="1.47"/>
    <n v="1.63"/>
    <n v="17.29"/>
    <n v="288"/>
    <n v="125"/>
    <n v="181"/>
    <n v="113"/>
    <n v="310"/>
    <n v="155"/>
    <n v="288"/>
    <n v="135"/>
    <n v="2"/>
    <s v=""/>
    <n v="4"/>
    <s v=""/>
    <n v="1"/>
    <s v=""/>
    <n v="0.01"/>
    <n v="3.77"/>
    <n v="0.13"/>
    <n v="0.14000000000000001"/>
    <n v="1.54"/>
    <n v="1.34"/>
    <n v="204"/>
    <n v="131"/>
    <n v="376"/>
    <n v="106"/>
    <n v="308"/>
    <n v="132"/>
    <n v="592"/>
    <n v="243"/>
    <n v="1.07"/>
    <n v="0.27"/>
    <x v="2"/>
    <x v="2"/>
    <x v="0"/>
    <x v="0"/>
    <x v="3"/>
    <n v="6.6"/>
    <x v="0"/>
  </r>
  <r>
    <n v="25"/>
    <s v=""/>
    <n v="437730"/>
    <n v="0"/>
    <n v="0"/>
    <n v="0"/>
    <n v="0"/>
    <n v="0"/>
    <x v="0"/>
    <n v="0.2"/>
    <s v=""/>
    <s v=""/>
    <s v="Antoine"/>
    <n v="0"/>
    <x v="84"/>
    <s v=""/>
    <s v="Shin injury - 25% chance of playing"/>
    <d v="2023-08-07T00:30:05"/>
    <n v="45"/>
    <s v="437730.jpg"/>
    <x v="22"/>
    <s v="Semenyo"/>
    <x v="36"/>
    <s v=""/>
    <s v=""/>
    <s v="d"/>
    <n v="3"/>
    <n v="91"/>
    <x v="19"/>
    <n v="0"/>
    <n v="0"/>
    <n v="0"/>
    <n v="0"/>
    <n v="0"/>
    <n v="4"/>
    <x v="84"/>
    <x v="67"/>
    <x v="1"/>
    <x v="2"/>
    <x v="13"/>
    <n v="6"/>
    <n v="2"/>
    <n v="1"/>
    <n v="1"/>
    <n v="1"/>
    <n v="1"/>
    <n v="100"/>
    <x v="6"/>
    <n v="56"/>
    <n v="50"/>
    <n v="26.5"/>
    <n v="32"/>
    <n v="10.7"/>
    <n v="2"/>
    <n v="0.36"/>
    <n v="0.02"/>
    <n v="0.38"/>
    <n v="7.7"/>
    <n v="342"/>
    <n v="37"/>
    <n v="313"/>
    <n v="37"/>
    <n v="303"/>
    <n v="39"/>
    <n v="339"/>
    <n v="38"/>
    <n v="2"/>
    <s v=""/>
    <n v="4"/>
    <s v=""/>
    <n v="1"/>
    <s v=""/>
    <n v="0.13"/>
    <n v="3.77"/>
    <n v="0.01"/>
    <n v="0.14000000000000001"/>
    <n v="2.77"/>
    <n v="2.16"/>
    <n v="465"/>
    <n v="72"/>
    <n v="269"/>
    <n v="14"/>
    <n v="306"/>
    <n v="34"/>
    <n v="135"/>
    <n v="27"/>
    <n v="0.72"/>
    <n v="0.27"/>
    <x v="2"/>
    <x v="2"/>
    <x v="0"/>
    <x v="0"/>
    <x v="0"/>
    <n v="4"/>
    <x v="0"/>
  </r>
  <r>
    <n v="25"/>
    <s v=""/>
    <n v="221466"/>
    <n v="0"/>
    <n v="0"/>
    <n v="0"/>
    <n v="0"/>
    <n v="0"/>
    <x v="1"/>
    <n v="2"/>
    <s v=""/>
    <s v=""/>
    <s v="Marcos"/>
    <n v="0"/>
    <x v="85"/>
    <s v=""/>
    <s v="Shin injury - 25% chance of playing"/>
    <d v="2023-08-07T00:30:05"/>
    <n v="45"/>
    <s v="221466.jpg"/>
    <x v="20"/>
    <s v="Senesi"/>
    <x v="2"/>
    <s v=""/>
    <s v=""/>
    <s v="a"/>
    <n v="3"/>
    <n v="91"/>
    <x v="56"/>
    <n v="0"/>
    <n v="0"/>
    <n v="0"/>
    <n v="0"/>
    <n v="0"/>
    <n v="15.3"/>
    <x v="85"/>
    <x v="68"/>
    <x v="5"/>
    <x v="2"/>
    <x v="15"/>
    <n v="55"/>
    <n v="2"/>
    <n v="1"/>
    <n v="1"/>
    <n v="7"/>
    <n v="1"/>
    <n v="100"/>
    <x v="5"/>
    <n v="462"/>
    <n v="602.20000000000005"/>
    <n v="79.099999999999994"/>
    <n v="113"/>
    <n v="79.599999999999994"/>
    <n v="29"/>
    <n v="1.66"/>
    <n v="0.35"/>
    <n v="2.0099999999999998"/>
    <n v="47.62"/>
    <n v="72"/>
    <n v="19"/>
    <n v="258"/>
    <n v="89"/>
    <n v="211"/>
    <n v="61"/>
    <n v="156"/>
    <n v="39"/>
    <n v="2"/>
    <s v=""/>
    <n v="4"/>
    <s v=""/>
    <n v="1"/>
    <s v=""/>
    <n v="0.06"/>
    <n v="3.77"/>
    <n v="0.01"/>
    <n v="7.0000000000000007E-2"/>
    <n v="1.72"/>
    <n v="1.99"/>
    <n v="415"/>
    <n v="113"/>
    <n v="219"/>
    <n v="136"/>
    <n v="222"/>
    <n v="84"/>
    <n v="385"/>
    <n v="147"/>
    <n v="1.05"/>
    <n v="0.18"/>
    <x v="2"/>
    <x v="2"/>
    <x v="0"/>
    <x v="0"/>
    <x v="0"/>
    <n v="15.333333333333334"/>
    <x v="0"/>
  </r>
  <r>
    <n v="25"/>
    <s v=""/>
    <n v="54469"/>
    <n v="0"/>
    <n v="0"/>
    <n v="0"/>
    <n v="0"/>
    <n v="0"/>
    <x v="1"/>
    <n v="0.5"/>
    <s v=""/>
    <s v=""/>
    <s v="Adam"/>
    <n v="0"/>
    <x v="86"/>
    <s v=""/>
    <s v="Muscle injury - 25% chance of playing"/>
    <d v="2023-08-07T00:30:05"/>
    <n v="45"/>
    <s v="54469.jpg"/>
    <x v="27"/>
    <s v="Smith"/>
    <x v="3"/>
    <s v=""/>
    <s v=""/>
    <s v="d"/>
    <n v="3"/>
    <n v="91"/>
    <x v="57"/>
    <n v="0"/>
    <n v="0"/>
    <n v="0"/>
    <n v="0"/>
    <n v="0"/>
    <n v="16.399999999999999"/>
    <x v="86"/>
    <x v="69"/>
    <x v="5"/>
    <x v="2"/>
    <x v="11"/>
    <n v="58"/>
    <n v="2"/>
    <n v="1"/>
    <n v="1"/>
    <n v="11"/>
    <n v="1"/>
    <n v="100"/>
    <x v="5"/>
    <n v="400"/>
    <n v="416.6"/>
    <n v="276.89999999999998"/>
    <n v="88"/>
    <n v="78.3"/>
    <n v="34"/>
    <n v="0.5"/>
    <n v="1.57"/>
    <n v="2.0699999999999998"/>
    <n v="54.01"/>
    <n v="136"/>
    <n v="49"/>
    <n v="115"/>
    <n v="23"/>
    <n v="231"/>
    <n v="72"/>
    <n v="157"/>
    <n v="40"/>
    <n v="2"/>
    <s v=""/>
    <n v="4"/>
    <s v=""/>
    <n v="1"/>
    <s v=""/>
    <n v="0.02"/>
    <n v="3.77"/>
    <n v="0.05"/>
    <n v="7.0000000000000007E-2"/>
    <n v="1.65"/>
    <n v="1.78"/>
    <n v="307"/>
    <n v="41"/>
    <n v="111"/>
    <n v="64"/>
    <n v="251"/>
    <n v="94"/>
    <n v="469"/>
    <n v="184"/>
    <n v="1.04"/>
    <n v="0.21"/>
    <x v="2"/>
    <x v="2"/>
    <x v="0"/>
    <x v="0"/>
    <x v="0"/>
    <n v="16.444444444444443"/>
    <x v="0"/>
  </r>
  <r>
    <n v="25"/>
    <s v=""/>
    <n v="154566"/>
    <n v="0"/>
    <n v="0"/>
    <n v="0"/>
    <n v="0"/>
    <n v="0"/>
    <x v="0"/>
    <n v="2.2000000000000002"/>
    <s v=""/>
    <s v=""/>
    <s v="Dominic"/>
    <n v="0"/>
    <x v="87"/>
    <s v=""/>
    <s v="Muscle injury - 25% chance of playing"/>
    <d v="2023-08-07T00:30:05"/>
    <n v="65"/>
    <s v="154566.jpg"/>
    <x v="24"/>
    <s v="Solanke"/>
    <x v="37"/>
    <s v=""/>
    <s v=""/>
    <s v="a"/>
    <n v="3"/>
    <n v="91"/>
    <x v="40"/>
    <n v="0"/>
    <n v="0"/>
    <n v="0"/>
    <n v="0"/>
    <n v="0"/>
    <n v="20"/>
    <x v="87"/>
    <x v="70"/>
    <x v="11"/>
    <x v="10"/>
    <x v="8"/>
    <n v="52"/>
    <n v="2"/>
    <n v="1"/>
    <n v="1"/>
    <n v="2"/>
    <n v="1"/>
    <n v="100"/>
    <x v="12"/>
    <n v="339"/>
    <n v="528.79999999999995"/>
    <n v="282.10000000000002"/>
    <n v="1053"/>
    <n v="185.7"/>
    <n v="32"/>
    <n v="9.09"/>
    <n v="2.2999999999999998"/>
    <n v="11.39"/>
    <n v="51.51"/>
    <n v="92"/>
    <n v="8"/>
    <n v="114"/>
    <n v="10"/>
    <n v="13"/>
    <n v="8"/>
    <n v="40"/>
    <n v="9"/>
    <n v="2"/>
    <s v=""/>
    <n v="4"/>
    <s v=""/>
    <n v="1"/>
    <s v=""/>
    <n v="0.28999999999999998"/>
    <n v="3.77"/>
    <n v="7.0000000000000007E-2"/>
    <n v="0.36"/>
    <n v="1.62"/>
    <n v="1.63"/>
    <n v="46"/>
    <n v="17"/>
    <n v="567"/>
    <n v="61"/>
    <n v="61"/>
    <n v="11"/>
    <n v="105"/>
    <n v="20"/>
    <n v="1.01"/>
    <n v="0.25"/>
    <x v="2"/>
    <x v="2"/>
    <x v="0"/>
    <x v="0"/>
    <x v="9"/>
    <n v="20"/>
    <x v="0"/>
  </r>
  <r>
    <n v="25"/>
    <s v=""/>
    <n v="201658"/>
    <n v="0"/>
    <n v="0"/>
    <n v="0"/>
    <n v="0"/>
    <n v="0"/>
    <x v="2"/>
    <n v="0.5"/>
    <s v=""/>
    <s v=""/>
    <s v="Marcus"/>
    <n v="0"/>
    <x v="88"/>
    <s v=""/>
    <s v="Knock - 25% chance of playing"/>
    <d v="2023-07-26T16:30:04"/>
    <n v="55"/>
    <s v="201658.jpg"/>
    <x v="17"/>
    <s v="Tavernier"/>
    <x v="3"/>
    <s v=""/>
    <s v=""/>
    <s v="d"/>
    <n v="3"/>
    <n v="91"/>
    <x v="58"/>
    <n v="0"/>
    <n v="0"/>
    <n v="0"/>
    <n v="0"/>
    <n v="0"/>
    <n v="17.100000000000001"/>
    <x v="88"/>
    <x v="71"/>
    <x v="10"/>
    <x v="11"/>
    <x v="15"/>
    <n v="37"/>
    <n v="2"/>
    <n v="1"/>
    <n v="1"/>
    <n v="1"/>
    <n v="1"/>
    <n v="100"/>
    <x v="14"/>
    <n v="315"/>
    <n v="459.8"/>
    <n v="348.4"/>
    <n v="436"/>
    <n v="124.2"/>
    <n v="19"/>
    <n v="3.13"/>
    <n v="1.37"/>
    <n v="4.5"/>
    <n v="31.77"/>
    <n v="116"/>
    <n v="54"/>
    <n v="95"/>
    <n v="72"/>
    <n v="68"/>
    <n v="49"/>
    <n v="83"/>
    <n v="59"/>
    <n v="4"/>
    <s v=""/>
    <n v="3"/>
    <s v=""/>
    <n v="1"/>
    <s v=""/>
    <n v="0.16"/>
    <n v="3.77"/>
    <n v="7.0000000000000007E-2"/>
    <n v="0.23"/>
    <n v="1.64"/>
    <n v="1.91"/>
    <n v="117"/>
    <n v="72"/>
    <n v="506"/>
    <n v="191"/>
    <n v="43"/>
    <n v="20"/>
    <n v="500"/>
    <n v="171"/>
    <n v="0.98"/>
    <n v="0.26"/>
    <x v="2"/>
    <x v="2"/>
    <x v="0"/>
    <x v="0"/>
    <x v="2"/>
    <n v="17.09090909090909"/>
    <x v="0"/>
  </r>
  <r>
    <n v="25"/>
    <s v=""/>
    <n v="424044"/>
    <n v="0"/>
    <n v="0"/>
    <n v="0"/>
    <n v="0"/>
    <n v="0"/>
    <x v="2"/>
    <n v="1.6"/>
    <s v=""/>
    <s v=""/>
    <s v="Hamed"/>
    <n v="0"/>
    <x v="89"/>
    <s v=""/>
    <s v="Knock - 25% chance of playing"/>
    <d v="2023-07-26T16:30:04"/>
    <n v="50"/>
    <s v="424044.jpg"/>
    <x v="27"/>
    <s v="Traorè"/>
    <x v="14"/>
    <s v=""/>
    <s v=""/>
    <s v="a"/>
    <n v="3"/>
    <n v="91"/>
    <x v="59"/>
    <n v="0"/>
    <n v="0"/>
    <n v="0"/>
    <n v="0"/>
    <n v="0"/>
    <n v="2.8"/>
    <x v="89"/>
    <x v="9"/>
    <x v="10"/>
    <x v="11"/>
    <x v="1"/>
    <n v="8"/>
    <n v="2"/>
    <n v="1"/>
    <n v="1"/>
    <n v="1"/>
    <n v="1"/>
    <n v="100"/>
    <x v="14"/>
    <n v="60"/>
    <n v="84"/>
    <n v="218.5"/>
    <n v="36"/>
    <n v="33.799999999999997"/>
    <n v="5"/>
    <n v="1.04"/>
    <n v="1.1499999999999999"/>
    <n v="2.19"/>
    <n v="9.94"/>
    <n v="313"/>
    <n v="140"/>
    <n v="144"/>
    <n v="96"/>
    <n v="300"/>
    <n v="151"/>
    <n v="277"/>
    <n v="128"/>
    <n v="1"/>
    <s v=""/>
    <n v="6"/>
    <s v=""/>
    <n v="1"/>
    <s v=""/>
    <n v="0.22"/>
    <n v="3.77"/>
    <n v="0.24"/>
    <n v="0.46"/>
    <n v="2.1"/>
    <n v="1.69"/>
    <n v="264"/>
    <n v="170"/>
    <n v="436"/>
    <n v="145"/>
    <n v="264"/>
    <n v="106"/>
    <n v="575"/>
    <n v="227"/>
    <n v="1.06"/>
    <n v="0.42"/>
    <x v="2"/>
    <x v="2"/>
    <x v="0"/>
    <x v="0"/>
    <x v="3"/>
    <n v="2.8"/>
    <x v="0"/>
  </r>
  <r>
    <n v="25"/>
    <s v=""/>
    <n v="229600"/>
    <n v="0"/>
    <n v="0"/>
    <n v="0"/>
    <n v="0"/>
    <n v="0"/>
    <x v="3"/>
    <n v="0"/>
    <s v=""/>
    <s v=""/>
    <s v="Mark"/>
    <n v="0"/>
    <x v="90"/>
    <s v=""/>
    <s v="On loan to Stoke City for the season"/>
    <d v="2023-07-28T09:25:34"/>
    <n v="40"/>
    <s v="229600.jpg"/>
    <x v="32"/>
    <s v="Travers"/>
    <x v="35"/>
    <s v=""/>
    <s v=""/>
    <s v="u"/>
    <n v="3"/>
    <n v="91"/>
    <x v="60"/>
    <n v="0"/>
    <n v="0"/>
    <n v="0"/>
    <n v="0"/>
    <n v="0"/>
    <n v="7"/>
    <x v="90"/>
    <x v="72"/>
    <x v="10"/>
    <x v="11"/>
    <x v="1"/>
    <n v="32"/>
    <n v="2"/>
    <n v="1"/>
    <n v="1"/>
    <n v="1"/>
    <n v="1"/>
    <n v="36"/>
    <x v="6"/>
    <n v="193"/>
    <n v="290"/>
    <n v="0"/>
    <n v="0"/>
    <n v="29.1"/>
    <n v="11"/>
    <n v="0"/>
    <n v="0"/>
    <n v="0"/>
    <n v="19.68"/>
    <n v="197"/>
    <n v="18"/>
    <n v="422"/>
    <n v="45"/>
    <n v="407"/>
    <n v="36"/>
    <n v="292"/>
    <n v="18"/>
    <n v="1"/>
    <s v=""/>
    <n v="6"/>
    <s v=""/>
    <n v="1"/>
    <s v=""/>
    <n v="0.22"/>
    <n v="3.13"/>
    <n v="0.24"/>
    <n v="0.46"/>
    <n v="1.71"/>
    <n v="2.78"/>
    <n v="579"/>
    <n v="64"/>
    <n v="64"/>
    <n v="35"/>
    <n v="214"/>
    <n v="25"/>
    <n v="221"/>
    <n v="35"/>
    <n v="0.96"/>
    <n v="0.17"/>
    <x v="2"/>
    <x v="2"/>
    <x v="0"/>
    <x v="0"/>
    <x v="1"/>
    <n v="7"/>
    <x v="0"/>
  </r>
  <r>
    <n v="25"/>
    <s v=""/>
    <n v="477580"/>
    <n v="0"/>
    <n v="0"/>
    <n v="0"/>
    <n v="0"/>
    <n v="0"/>
    <x v="1"/>
    <n v="2"/>
    <s v=""/>
    <s v=""/>
    <s v="Illia"/>
    <n v="0"/>
    <x v="91"/>
    <s v=""/>
    <s v="On loan to Stoke City for the season"/>
    <d v="2023-07-28T09:25:34"/>
    <n v="45"/>
    <s v="477580.jpg"/>
    <x v="16"/>
    <s v="Zabarnyi"/>
    <x v="3"/>
    <s v=""/>
    <s v=""/>
    <s v="a"/>
    <n v="3"/>
    <n v="91"/>
    <x v="61"/>
    <n v="0"/>
    <n v="0"/>
    <n v="0"/>
    <n v="0"/>
    <n v="0"/>
    <n v="1.6"/>
    <x v="91"/>
    <x v="73"/>
    <x v="10"/>
    <x v="11"/>
    <x v="1"/>
    <n v="5"/>
    <n v="2"/>
    <n v="1"/>
    <n v="1"/>
    <n v="1"/>
    <n v="1"/>
    <n v="36"/>
    <x v="6"/>
    <n v="54"/>
    <n v="58"/>
    <n v="1.4"/>
    <n v="0"/>
    <n v="5.8"/>
    <n v="3"/>
    <n v="0"/>
    <n v="0.01"/>
    <n v="0.01"/>
    <n v="5.12"/>
    <n v="332"/>
    <n v="126"/>
    <n v="354"/>
    <n v="131"/>
    <n v="526"/>
    <n v="201"/>
    <n v="357"/>
    <n v="129"/>
    <n v="1"/>
    <s v=""/>
    <n v="6"/>
    <s v=""/>
    <n v="1"/>
    <s v=""/>
    <n v="0.22"/>
    <n v="3.13"/>
    <n v="0.24"/>
    <n v="0.46"/>
    <n v="1.55"/>
    <n v="1.52"/>
    <n v="486"/>
    <n v="143"/>
    <n v="290"/>
    <n v="166"/>
    <n v="332"/>
    <n v="122"/>
    <n v="470"/>
    <n v="185"/>
    <n v="0.91"/>
    <n v="0.17"/>
    <x v="2"/>
    <x v="2"/>
    <x v="0"/>
    <x v="0"/>
    <x v="0"/>
    <n v="1.5555555555555556"/>
    <x v="0"/>
  </r>
  <r>
    <n v="25"/>
    <s v=""/>
    <n v="544877"/>
    <n v="0"/>
    <n v="0"/>
    <n v="0"/>
    <n v="0"/>
    <n v="0"/>
    <x v="1"/>
    <n v="2"/>
    <s v=""/>
    <s v=""/>
    <s v="Milos"/>
    <n v="0"/>
    <x v="92"/>
    <s v=""/>
    <s v="On loan to Stoke City for the season"/>
    <d v="2023-07-28T09:25:34"/>
    <n v="45"/>
    <s v="544877.jpg"/>
    <x v="0"/>
    <s v="Kerkez"/>
    <x v="2"/>
    <s v=""/>
    <s v=""/>
    <s v="a"/>
    <n v="3"/>
    <n v="91"/>
    <x v="61"/>
    <n v="0"/>
    <n v="0"/>
    <n v="0"/>
    <n v="0"/>
    <n v="0"/>
    <n v="0"/>
    <x v="92"/>
    <x v="73"/>
    <x v="10"/>
    <x v="11"/>
    <x v="1"/>
    <n v="5"/>
    <n v="2"/>
    <n v="1"/>
    <n v="1"/>
    <n v="1"/>
    <n v="1"/>
    <n v="36"/>
    <x v="6"/>
    <n v="54"/>
    <n v="0"/>
    <n v="0"/>
    <n v="0"/>
    <n v="0"/>
    <n v="3"/>
    <n v="0"/>
    <n v="0"/>
    <n v="0"/>
    <n v="0"/>
    <n v="551"/>
    <n v="203"/>
    <n v="548"/>
    <n v="203"/>
    <n v="543"/>
    <n v="203"/>
    <n v="552"/>
    <n v="203"/>
    <n v="1"/>
    <s v=""/>
    <n v="6"/>
    <s v=""/>
    <n v="1"/>
    <s v=""/>
    <n v="0.22"/>
    <n v="3.13"/>
    <n v="0.24"/>
    <n v="0.46"/>
    <n v="1.55"/>
    <n v="1.52"/>
    <n v="512"/>
    <n v="148"/>
    <n v="316"/>
    <n v="171"/>
    <n v="553"/>
    <n v="203"/>
    <n v="323"/>
    <n v="121"/>
    <n v="0.91"/>
    <n v="0.17"/>
    <x v="2"/>
    <x v="2"/>
    <x v="0"/>
    <x v="0"/>
    <x v="0"/>
    <n v="1.5555555555555556"/>
    <x v="0"/>
  </r>
  <r>
    <n v="25"/>
    <s v=""/>
    <n v="215531"/>
    <n v="0"/>
    <n v="0"/>
    <n v="0"/>
    <n v="0"/>
    <n v="0"/>
    <x v="3"/>
    <n v="2.2999999999999998"/>
    <s v=""/>
    <s v=""/>
    <s v="Ionuț"/>
    <n v="0"/>
    <x v="93"/>
    <s v=""/>
    <s v="On loan to Stoke City for the season"/>
    <d v="2023-07-28T09:25:34"/>
    <n v="45"/>
    <s v="215531.jpg"/>
    <x v="0"/>
    <s v="Radu"/>
    <x v="3"/>
    <s v=""/>
    <s v=""/>
    <s v="a"/>
    <n v="3"/>
    <n v="91"/>
    <x v="61"/>
    <n v="0"/>
    <n v="0"/>
    <n v="0"/>
    <n v="0"/>
    <n v="0"/>
    <n v="0"/>
    <x v="93"/>
    <x v="73"/>
    <x v="10"/>
    <x v="11"/>
    <x v="1"/>
    <n v="5"/>
    <n v="2"/>
    <n v="1"/>
    <n v="1"/>
    <n v="1"/>
    <n v="1"/>
    <n v="36"/>
    <x v="6"/>
    <n v="54"/>
    <n v="0"/>
    <n v="0"/>
    <n v="0"/>
    <n v="0"/>
    <n v="3"/>
    <n v="0"/>
    <n v="0"/>
    <n v="0"/>
    <n v="0"/>
    <n v="492"/>
    <n v="67"/>
    <n v="491"/>
    <n v="64"/>
    <n v="482"/>
    <n v="59"/>
    <n v="494"/>
    <n v="67"/>
    <n v="1"/>
    <s v=""/>
    <n v="6"/>
    <s v=""/>
    <n v="1"/>
    <s v=""/>
    <n v="0.22"/>
    <n v="3.13"/>
    <n v="0.24"/>
    <n v="0.46"/>
    <n v="1.55"/>
    <n v="1.52"/>
    <n v="407"/>
    <n v="26"/>
    <n v="211"/>
    <n v="58"/>
    <n v="498"/>
    <n v="67"/>
    <n v="466"/>
    <n v="61"/>
    <n v="0.91"/>
    <n v="0.17"/>
    <x v="2"/>
    <x v="2"/>
    <x v="0"/>
    <x v="0"/>
    <x v="0"/>
    <n v="1.5555555555555556"/>
    <x v="0"/>
  </r>
  <r>
    <n v="25"/>
    <s v=""/>
    <n v="191866"/>
    <n v="0"/>
    <n v="0"/>
    <n v="0"/>
    <n v="0"/>
    <n v="0"/>
    <x v="1"/>
    <n v="2"/>
    <s v=""/>
    <s v=""/>
    <s v="Kristoffer"/>
    <n v="0"/>
    <x v="94"/>
    <s v=""/>
    <s v="On loan to Stoke City for the season"/>
    <d v="2023-07-28T09:25:34"/>
    <n v="45"/>
    <s v="191866.jpg"/>
    <x v="33"/>
    <s v="Ajer"/>
    <x v="7"/>
    <s v=""/>
    <s v=""/>
    <s v="a"/>
    <n v="4"/>
    <n v="94"/>
    <x v="62"/>
    <n v="0"/>
    <n v="0"/>
    <n v="0"/>
    <n v="0"/>
    <n v="0"/>
    <n v="6.4"/>
    <x v="94"/>
    <x v="74"/>
    <x v="10"/>
    <x v="11"/>
    <x v="12"/>
    <n v="14"/>
    <n v="2"/>
    <n v="1"/>
    <n v="1"/>
    <n v="1"/>
    <n v="1"/>
    <n v="36"/>
    <x v="6"/>
    <n v="129"/>
    <n v="96.8"/>
    <n v="24.7"/>
    <n v="27"/>
    <n v="15.1"/>
    <n v="9"/>
    <n v="0.04"/>
    <n v="0.12"/>
    <n v="0.16"/>
    <n v="11.34"/>
    <n v="303"/>
    <n v="117"/>
    <n v="316"/>
    <n v="118"/>
    <n v="309"/>
    <n v="115"/>
    <n v="326"/>
    <n v="119"/>
    <n v="1"/>
    <s v=""/>
    <n v="6"/>
    <s v=""/>
    <n v="1"/>
    <s v=""/>
    <n v="0.22"/>
    <n v="3.13"/>
    <n v="0.01"/>
    <n v="0.01"/>
    <n v="1.34"/>
    <n v="1.65"/>
    <n v="381"/>
    <n v="88"/>
    <n v="185"/>
    <n v="111"/>
    <n v="118"/>
    <n v="33"/>
    <n v="291"/>
    <n v="104"/>
    <n v="1.06"/>
    <n v="0.47"/>
    <x v="3"/>
    <x v="3"/>
    <x v="0"/>
    <x v="0"/>
    <x v="0"/>
    <n v="6.4444444444444446"/>
    <x v="0"/>
  </r>
  <r>
    <n v="25"/>
    <s v=""/>
    <n v="235448"/>
    <n v="0"/>
    <n v="0"/>
    <n v="0"/>
    <n v="0"/>
    <n v="0"/>
    <x v="3"/>
    <n v="1"/>
    <s v=""/>
    <s v=""/>
    <s v="Ellery"/>
    <n v="0"/>
    <x v="95"/>
    <s v=""/>
    <s v="On loan to Stoke City for the season"/>
    <d v="2023-07-28T09:25:34"/>
    <n v="40"/>
    <s v="235448.jpg"/>
    <x v="0"/>
    <s v="Balcombe"/>
    <x v="7"/>
    <s v=""/>
    <s v=""/>
    <s v="a"/>
    <n v="4"/>
    <n v="94"/>
    <x v="62"/>
    <n v="0"/>
    <n v="0"/>
    <n v="0"/>
    <n v="0"/>
    <n v="0"/>
    <n v="0"/>
    <x v="95"/>
    <x v="74"/>
    <x v="10"/>
    <x v="11"/>
    <x v="12"/>
    <n v="14"/>
    <n v="2"/>
    <n v="1"/>
    <n v="1"/>
    <n v="1"/>
    <n v="1"/>
    <n v="36"/>
    <x v="6"/>
    <n v="129"/>
    <n v="0"/>
    <n v="0"/>
    <n v="0"/>
    <n v="0"/>
    <n v="9"/>
    <n v="0"/>
    <n v="0"/>
    <n v="0"/>
    <n v="0"/>
    <n v="434"/>
    <n v="55"/>
    <n v="425"/>
    <n v="46"/>
    <n v="410"/>
    <n v="37"/>
    <n v="436"/>
    <n v="55"/>
    <n v="1"/>
    <s v=""/>
    <n v="6"/>
    <s v=""/>
    <n v="1"/>
    <s v=""/>
    <n v="0.22"/>
    <n v="3.13"/>
    <n v="0.01"/>
    <n v="0.01"/>
    <n v="1.34"/>
    <n v="1.65"/>
    <n v="584"/>
    <n v="65"/>
    <n v="69"/>
    <n v="36"/>
    <n v="441"/>
    <n v="55"/>
    <n v="307"/>
    <n v="49"/>
    <n v="1.06"/>
    <n v="0.47"/>
    <x v="3"/>
    <x v="3"/>
    <x v="0"/>
    <x v="0"/>
    <x v="1"/>
    <n v="7.25"/>
    <x v="0"/>
  </r>
  <r>
    <n v="25"/>
    <s v=""/>
    <n v="432160"/>
    <n v="0"/>
    <n v="0"/>
    <n v="0"/>
    <n v="0"/>
    <n v="0"/>
    <x v="2"/>
    <n v="1"/>
    <s v=""/>
    <s v=""/>
    <s v="Shandon"/>
    <n v="0"/>
    <x v="96"/>
    <s v=""/>
    <s v="On loan to Stoke City for the season"/>
    <d v="2023-07-28T09:25:34"/>
    <n v="45"/>
    <s v="432160.jpg"/>
    <x v="23"/>
    <s v="Baptiste"/>
    <x v="38"/>
    <s v=""/>
    <s v=""/>
    <s v="a"/>
    <n v="4"/>
    <n v="94"/>
    <x v="62"/>
    <n v="0"/>
    <n v="0"/>
    <n v="0"/>
    <n v="0"/>
    <n v="0"/>
    <n v="6.4"/>
    <x v="96"/>
    <x v="75"/>
    <x v="10"/>
    <x v="1"/>
    <x v="7"/>
    <n v="6"/>
    <n v="2"/>
    <n v="1"/>
    <n v="1"/>
    <n v="1"/>
    <n v="1"/>
    <n v="36"/>
    <x v="6"/>
    <n v="123"/>
    <n v="112.8"/>
    <n v="144.5"/>
    <n v="54"/>
    <n v="31.2"/>
    <n v="4"/>
    <n v="0.32"/>
    <n v="0.53"/>
    <n v="0.85"/>
    <n v="7.51"/>
    <n v="294"/>
    <n v="129"/>
    <n v="189"/>
    <n v="117"/>
    <n v="276"/>
    <n v="138"/>
    <n v="285"/>
    <n v="133"/>
    <n v="1"/>
    <s v=""/>
    <n v="6"/>
    <s v=""/>
    <n v="1"/>
    <s v=""/>
    <n v="0.05"/>
    <n v="3.13"/>
    <n v="0.08"/>
    <n v="0.13"/>
    <n v="1.1299999999999999"/>
    <n v="0.9"/>
    <n v="456"/>
    <n v="227"/>
    <n v="260"/>
    <n v="34"/>
    <n v="344"/>
    <n v="152"/>
    <n v="79"/>
    <n v="27"/>
    <n v="0.6"/>
    <n v="0.15"/>
    <x v="3"/>
    <x v="3"/>
    <x v="0"/>
    <x v="0"/>
    <x v="0"/>
    <n v="6.4444444444444446"/>
    <x v="0"/>
  </r>
  <r>
    <n v="25"/>
    <s v=""/>
    <n v="228044"/>
    <n v="0"/>
    <n v="0"/>
    <n v="0"/>
    <n v="0"/>
    <n v="0"/>
    <x v="1"/>
    <n v="1"/>
    <s v=""/>
    <s v=""/>
    <s v="Mads"/>
    <n v="0"/>
    <x v="97"/>
    <s v=""/>
    <s v="On loan to Stoke City for the season"/>
    <d v="2023-07-28T09:25:34"/>
    <n v="40"/>
    <s v="228044.jpg"/>
    <x v="9"/>
    <s v="Bech Sørensen"/>
    <x v="2"/>
    <s v=""/>
    <s v=""/>
    <s v="a"/>
    <n v="4"/>
    <n v="94"/>
    <x v="32"/>
    <n v="0"/>
    <n v="0"/>
    <n v="0"/>
    <n v="0"/>
    <n v="0"/>
    <n v="1"/>
    <x v="97"/>
    <x v="76"/>
    <x v="10"/>
    <x v="1"/>
    <x v="7"/>
    <n v="6"/>
    <n v="2"/>
    <n v="1"/>
    <n v="1"/>
    <n v="1"/>
    <n v="1"/>
    <n v="36"/>
    <x v="6"/>
    <n v="12"/>
    <n v="2.6"/>
    <n v="0.2"/>
    <n v="0"/>
    <n v="0.2"/>
    <n v="4"/>
    <n v="0"/>
    <n v="0"/>
    <n v="0"/>
    <n v="0.28000000000000003"/>
    <n v="380"/>
    <n v="135"/>
    <n v="366"/>
    <n v="136"/>
    <n v="406"/>
    <n v="153"/>
    <n v="387"/>
    <n v="137"/>
    <n v="1"/>
    <s v=""/>
    <n v="6"/>
    <s v=""/>
    <n v="1"/>
    <s v=""/>
    <n v="0.05"/>
    <n v="3.13"/>
    <n v="0.08"/>
    <n v="0.13"/>
    <n v="1.4"/>
    <n v="0.9"/>
    <n v="578"/>
    <n v="177"/>
    <n v="63"/>
    <n v="29"/>
    <n v="360"/>
    <n v="131"/>
    <n v="335"/>
    <n v="124"/>
    <n v="0.6"/>
    <n v="0.15"/>
    <x v="3"/>
    <x v="3"/>
    <x v="0"/>
    <x v="0"/>
    <x v="1"/>
    <n v="1"/>
    <x v="0"/>
  </r>
  <r>
    <n v="25"/>
    <s v=""/>
    <n v="481405"/>
    <n v="0"/>
    <n v="0"/>
    <n v="0"/>
    <n v="0"/>
    <n v="0"/>
    <x v="2"/>
    <n v="0"/>
    <s v=""/>
    <s v=""/>
    <s v="Mads"/>
    <n v="0"/>
    <x v="98"/>
    <s v=""/>
    <s v="Transfer to Red Bull Salzburg on a permanent basis"/>
    <d v="2023-07-19T09:50:36"/>
    <n v="45"/>
    <s v="481405.jpg"/>
    <x v="0"/>
    <s v="Bidstrup"/>
    <x v="14"/>
    <s v=""/>
    <s v=""/>
    <s v="u"/>
    <n v="4"/>
    <n v="94"/>
    <x v="32"/>
    <n v="0"/>
    <n v="0"/>
    <n v="0"/>
    <n v="0"/>
    <n v="0"/>
    <n v="0"/>
    <x v="98"/>
    <x v="76"/>
    <x v="10"/>
    <x v="1"/>
    <x v="7"/>
    <n v="6"/>
    <n v="2"/>
    <n v="1"/>
    <n v="1"/>
    <n v="1"/>
    <n v="1"/>
    <n v="36"/>
    <x v="6"/>
    <n v="12"/>
    <n v="0"/>
    <n v="0"/>
    <n v="0"/>
    <n v="0"/>
    <n v="4"/>
    <n v="0"/>
    <n v="0"/>
    <n v="0"/>
    <n v="0"/>
    <n v="536"/>
    <n v="213"/>
    <n v="533"/>
    <n v="213"/>
    <n v="528"/>
    <n v="212"/>
    <n v="537"/>
    <n v="213"/>
    <n v="1"/>
    <s v=""/>
    <n v="6"/>
    <s v=""/>
    <n v="1"/>
    <s v=""/>
    <n v="0.05"/>
    <n v="3.13"/>
    <n v="0.08"/>
    <n v="0.13"/>
    <n v="1.4"/>
    <n v="0.9"/>
    <n v="489"/>
    <n v="244"/>
    <n v="293"/>
    <n v="51"/>
    <n v="538"/>
    <n v="214"/>
    <n v="610"/>
    <n v="257"/>
    <n v="0.6"/>
    <n v="0.15"/>
    <x v="3"/>
    <x v="3"/>
    <x v="0"/>
    <x v="0"/>
    <x v="0"/>
    <n v="0.88888888888888884"/>
    <x v="0"/>
  </r>
  <r>
    <n v="25"/>
    <s v=""/>
    <n v="174932"/>
    <n v="0"/>
    <n v="0"/>
    <n v="0"/>
    <n v="0"/>
    <n v="0"/>
    <x v="2"/>
    <n v="1.6"/>
    <s v=""/>
    <s v=""/>
    <s v="Sergi"/>
    <n v="0"/>
    <x v="99"/>
    <s v=""/>
    <s v="Transfer to Red Bull Salzburg on a permanent basis"/>
    <d v="2023-07-19T09:50:36"/>
    <n v="50"/>
    <s v="174932.jpg"/>
    <x v="9"/>
    <s v="Canós Tenés"/>
    <x v="3"/>
    <s v=""/>
    <s v=""/>
    <s v="a"/>
    <n v="4"/>
    <n v="94"/>
    <x v="46"/>
    <n v="0"/>
    <n v="0"/>
    <n v="0"/>
    <n v="0"/>
    <n v="0"/>
    <n v="1"/>
    <x v="99"/>
    <x v="77"/>
    <x v="10"/>
    <x v="1"/>
    <x v="7"/>
    <n v="2"/>
    <n v="2"/>
    <n v="1"/>
    <n v="1"/>
    <n v="1"/>
    <n v="1"/>
    <n v="36"/>
    <x v="6"/>
    <n v="14"/>
    <n v="7"/>
    <n v="13.5"/>
    <n v="6"/>
    <n v="2.8"/>
    <n v="4"/>
    <n v="7.0000000000000007E-2"/>
    <n v="0.04"/>
    <n v="0.11"/>
    <n v="1.79"/>
    <n v="374"/>
    <n v="172"/>
    <n v="333"/>
    <n v="167"/>
    <n v="341"/>
    <n v="168"/>
    <n v="369"/>
    <n v="169"/>
    <n v="1"/>
    <s v=""/>
    <n v="6"/>
    <s v=""/>
    <n v="1"/>
    <s v=""/>
    <n v="0.09"/>
    <n v="3.13"/>
    <n v="0.05"/>
    <n v="0.14000000000000001"/>
    <n v="2.21"/>
    <n v="2.4700000000000002"/>
    <n v="214"/>
    <n v="140"/>
    <n v="386"/>
    <n v="115"/>
    <n v="384"/>
    <n v="180"/>
    <n v="534"/>
    <n v="196"/>
    <n v="0.6"/>
    <n v="0.15"/>
    <x v="3"/>
    <x v="3"/>
    <x v="0"/>
    <x v="0"/>
    <x v="3"/>
    <n v="1"/>
    <x v="0"/>
  </r>
  <r>
    <n v="25"/>
    <s v=""/>
    <n v="432830"/>
    <n v="0"/>
    <n v="0"/>
    <n v="0"/>
    <n v="0"/>
    <n v="0"/>
    <x v="1"/>
    <n v="2"/>
    <s v=""/>
    <s v=""/>
    <s v="Nathan"/>
    <n v="0"/>
    <x v="100"/>
    <s v=""/>
    <s v="Transfer to Red Bull Salzburg on a permanent basis"/>
    <d v="2023-07-19T09:50:36"/>
    <n v="45"/>
    <s v="432830.jpg"/>
    <x v="34"/>
    <s v="Collins"/>
    <x v="7"/>
    <s v=""/>
    <s v=""/>
    <s v="a"/>
    <n v="4"/>
    <n v="94"/>
    <x v="53"/>
    <n v="0"/>
    <n v="0"/>
    <n v="0"/>
    <n v="0"/>
    <n v="0"/>
    <n v="10.9"/>
    <x v="100"/>
    <x v="78"/>
    <x v="10"/>
    <x v="1"/>
    <x v="12"/>
    <n v="37"/>
    <n v="2"/>
    <n v="1"/>
    <n v="1"/>
    <n v="2"/>
    <n v="1"/>
    <n v="36"/>
    <x v="9"/>
    <n v="326"/>
    <n v="437"/>
    <n v="38.9"/>
    <n v="36"/>
    <n v="51.5"/>
    <n v="19"/>
    <n v="0.23"/>
    <n v="0.21"/>
    <n v="0.44"/>
    <n v="32.93"/>
    <n v="126"/>
    <n v="43"/>
    <n v="299"/>
    <n v="111"/>
    <n v="298"/>
    <n v="111"/>
    <n v="225"/>
    <n v="77"/>
    <n v="1"/>
    <s v=""/>
    <n v="6"/>
    <s v=""/>
    <n v="1"/>
    <s v=""/>
    <n v="0.01"/>
    <n v="3.13"/>
    <n v="0.01"/>
    <n v="0.02"/>
    <n v="1.64"/>
    <n v="1.84"/>
    <n v="459"/>
    <n v="134"/>
    <n v="263"/>
    <n v="157"/>
    <n v="269"/>
    <n v="102"/>
    <n v="279"/>
    <n v="100"/>
    <n v="0.94"/>
    <n v="0.2"/>
    <x v="3"/>
    <x v="3"/>
    <x v="0"/>
    <x v="0"/>
    <x v="0"/>
    <n v="10.888888888888889"/>
    <x v="0"/>
  </r>
  <r>
    <n v="25"/>
    <s v=""/>
    <n v="503300"/>
    <n v="0"/>
    <n v="0"/>
    <n v="0"/>
    <n v="0"/>
    <n v="0"/>
    <x v="3"/>
    <n v="0"/>
    <s v=""/>
    <s v=""/>
    <s v="Matthew"/>
    <n v="0"/>
    <x v="101"/>
    <s v=""/>
    <s v="On loan to Bristol Rovers for the season"/>
    <d v="2023-07-26T12:24:14"/>
    <n v="40"/>
    <s v="503300.jpg"/>
    <x v="0"/>
    <s v="Cox"/>
    <x v="14"/>
    <s v=""/>
    <s v=""/>
    <s v="u"/>
    <n v="4"/>
    <n v="94"/>
    <x v="53"/>
    <n v="0"/>
    <n v="0"/>
    <n v="0"/>
    <n v="0"/>
    <n v="0"/>
    <n v="0"/>
    <x v="101"/>
    <x v="78"/>
    <x v="10"/>
    <x v="1"/>
    <x v="12"/>
    <n v="37"/>
    <n v="2"/>
    <n v="1"/>
    <n v="1"/>
    <n v="2"/>
    <n v="1"/>
    <n v="36"/>
    <x v="9"/>
    <n v="326"/>
    <n v="0"/>
    <n v="0"/>
    <n v="0"/>
    <n v="0"/>
    <n v="19"/>
    <n v="0"/>
    <n v="0"/>
    <n v="0"/>
    <n v="0"/>
    <n v="458"/>
    <n v="60"/>
    <n v="451"/>
    <n v="52"/>
    <n v="436"/>
    <n v="43"/>
    <n v="460"/>
    <n v="60"/>
    <n v="1"/>
    <s v=""/>
    <n v="6"/>
    <s v=""/>
    <n v="1"/>
    <s v=""/>
    <n v="0.01"/>
    <n v="3.13"/>
    <n v="0.01"/>
    <n v="0.02"/>
    <n v="1.64"/>
    <n v="1.84"/>
    <n v="613"/>
    <n v="71"/>
    <n v="98"/>
    <n v="42"/>
    <n v="465"/>
    <n v="60"/>
    <n v="583"/>
    <n v="70"/>
    <n v="0.94"/>
    <n v="0.2"/>
    <x v="3"/>
    <x v="3"/>
    <x v="0"/>
    <x v="0"/>
    <x v="1"/>
    <n v="12.25"/>
    <x v="0"/>
  </r>
  <r>
    <n v="25"/>
    <s v=""/>
    <n v="440089"/>
    <n v="0"/>
    <n v="0"/>
    <n v="0"/>
    <n v="0"/>
    <n v="0"/>
    <x v="2"/>
    <n v="1.6"/>
    <s v=""/>
    <s v=""/>
    <s v="Mikkel"/>
    <n v="0"/>
    <x v="102"/>
    <s v=""/>
    <s v="On loan to Bristol Rovers for the season"/>
    <d v="2023-07-26T12:24:14"/>
    <n v="50"/>
    <s v="440089.jpg"/>
    <x v="23"/>
    <s v="Damsgaard"/>
    <x v="3"/>
    <s v=""/>
    <s v=""/>
    <s v="a"/>
    <n v="4"/>
    <n v="94"/>
    <x v="55"/>
    <n v="0"/>
    <n v="0"/>
    <n v="0"/>
    <n v="0"/>
    <n v="0"/>
    <n v="6.6"/>
    <x v="102"/>
    <x v="79"/>
    <x v="10"/>
    <x v="1"/>
    <x v="13"/>
    <n v="14"/>
    <n v="2"/>
    <n v="1"/>
    <n v="1"/>
    <n v="4"/>
    <n v="1"/>
    <n v="36"/>
    <x v="9"/>
    <n v="131"/>
    <n v="140.19999999999999"/>
    <n v="172.1"/>
    <n v="152"/>
    <n v="46.5"/>
    <n v="9"/>
    <n v="2.31"/>
    <n v="1.32"/>
    <n v="3.63"/>
    <n v="14.89"/>
    <n v="280"/>
    <n v="121"/>
    <n v="172"/>
    <n v="109"/>
    <n v="177"/>
    <n v="111"/>
    <n v="243"/>
    <n v="116"/>
    <n v="1"/>
    <s v=""/>
    <n v="6"/>
    <s v=""/>
    <n v="1"/>
    <s v=""/>
    <n v="0.21"/>
    <n v="3.13"/>
    <n v="0.12"/>
    <n v="0.33"/>
    <n v="1.38"/>
    <n v="1.3"/>
    <n v="271"/>
    <n v="175"/>
    <n v="443"/>
    <n v="150"/>
    <n v="348"/>
    <n v="156"/>
    <n v="435"/>
    <n v="141"/>
    <n v="0.84"/>
    <n v="0.28000000000000003"/>
    <x v="3"/>
    <x v="3"/>
    <x v="0"/>
    <x v="0"/>
    <x v="3"/>
    <n v="6.6"/>
    <x v="0"/>
  </r>
  <r>
    <n v="75"/>
    <s v=""/>
    <n v="183656"/>
    <n v="0"/>
    <n v="0"/>
    <n v="0"/>
    <n v="0"/>
    <n v="0"/>
    <x v="2"/>
    <n v="1.2"/>
    <s v=""/>
    <s v=""/>
    <s v="Josh"/>
    <n v="0"/>
    <x v="103"/>
    <s v=""/>
    <s v="Knock - 75% chance of playing"/>
    <d v="2023-08-07T00:30:05"/>
    <n v="50"/>
    <s v="183656.jpg"/>
    <x v="20"/>
    <s v="Dasilva"/>
    <x v="2"/>
    <s v=""/>
    <s v=""/>
    <s v="d"/>
    <n v="4"/>
    <n v="94"/>
    <x v="63"/>
    <n v="0"/>
    <n v="0"/>
    <n v="0"/>
    <n v="0"/>
    <n v="0"/>
    <n v="16.2"/>
    <x v="103"/>
    <x v="80"/>
    <x v="7"/>
    <x v="1"/>
    <x v="15"/>
    <n v="17"/>
    <n v="2"/>
    <n v="1"/>
    <n v="1"/>
    <n v="1"/>
    <n v="1"/>
    <n v="36"/>
    <x v="15"/>
    <n v="274"/>
    <n v="305.8"/>
    <n v="208.5"/>
    <n v="182"/>
    <n v="69.599999999999994"/>
    <n v="14"/>
    <n v="1.58"/>
    <n v="1.62"/>
    <n v="3.2"/>
    <n v="17.89"/>
    <n v="187"/>
    <n v="87"/>
    <n v="148"/>
    <n v="98"/>
    <n v="158"/>
    <n v="102"/>
    <n v="185"/>
    <n v="98"/>
    <n v="1"/>
    <s v=""/>
    <n v="6"/>
    <s v=""/>
    <n v="4"/>
    <s v=""/>
    <n v="0.1"/>
    <n v="3.13"/>
    <n v="0.11"/>
    <n v="0.21"/>
    <n v="1.17"/>
    <n v="1.1200000000000001"/>
    <n v="220"/>
    <n v="145"/>
    <n v="392"/>
    <n v="120"/>
    <n v="226"/>
    <n v="89"/>
    <n v="329"/>
    <n v="102"/>
    <n v="0.92"/>
    <n v="0.33"/>
    <x v="3"/>
    <x v="3"/>
    <x v="0"/>
    <x v="0"/>
    <x v="3"/>
    <n v="16.2"/>
    <x v="0"/>
  </r>
  <r>
    <n v="75"/>
    <s v=""/>
    <n v="434662"/>
    <n v="0"/>
    <n v="0"/>
    <n v="0"/>
    <n v="0"/>
    <n v="0"/>
    <x v="0"/>
    <n v="0"/>
    <s v=""/>
    <s v=""/>
    <s v="Halil"/>
    <n v="0"/>
    <x v="104"/>
    <s v=""/>
    <s v="Transfer to Galatasaray on a permanent basis"/>
    <d v="2023-07-19T09:49:50"/>
    <n v="45"/>
    <s v="434662.jpg"/>
    <x v="35"/>
    <s v="Dervişoğlu"/>
    <x v="3"/>
    <s v=""/>
    <s v=""/>
    <s v="u"/>
    <n v="4"/>
    <n v="94"/>
    <x v="32"/>
    <n v="0"/>
    <n v="0"/>
    <n v="0"/>
    <n v="0"/>
    <n v="0"/>
    <n v="0.9"/>
    <x v="104"/>
    <x v="81"/>
    <x v="7"/>
    <x v="2"/>
    <x v="15"/>
    <n v="17"/>
    <n v="2"/>
    <n v="1"/>
    <n v="1"/>
    <n v="1"/>
    <n v="1"/>
    <n v="36"/>
    <x v="15"/>
    <n v="11"/>
    <n v="0"/>
    <n v="0"/>
    <n v="10"/>
    <n v="1"/>
    <n v="14"/>
    <n v="0.03"/>
    <n v="0"/>
    <n v="0.03"/>
    <n v="0.1"/>
    <n v="524"/>
    <n v="51"/>
    <n v="522"/>
    <n v="51"/>
    <n v="331"/>
    <n v="41"/>
    <n v="377"/>
    <n v="41"/>
    <n v="1"/>
    <s v=""/>
    <n v="6"/>
    <s v=""/>
    <n v="4"/>
    <s v=""/>
    <n v="0.45"/>
    <n v="3.13"/>
    <n v="0.11"/>
    <n v="0.45"/>
    <n v="1.5"/>
    <n v="1.1200000000000001"/>
    <n v="463"/>
    <n v="71"/>
    <n v="267"/>
    <n v="13"/>
    <n v="47"/>
    <n v="10"/>
    <n v="547"/>
    <n v="75"/>
    <n v="0.92"/>
    <n v="0.33"/>
    <x v="3"/>
    <x v="3"/>
    <x v="0"/>
    <x v="0"/>
    <x v="0"/>
    <n v="0.88888888888888884"/>
    <x v="0"/>
  </r>
  <r>
    <n v="75"/>
    <s v=""/>
    <n v="118342"/>
    <n v="0"/>
    <n v="0"/>
    <n v="0"/>
    <n v="0"/>
    <n v="0"/>
    <x v="3"/>
    <n v="2.2999999999999998"/>
    <s v=""/>
    <s v=""/>
    <s v="Mark"/>
    <n v="0"/>
    <x v="105"/>
    <s v=""/>
    <s v="Transfer to Galatasaray on a permanent basis"/>
    <d v="2023-07-19T09:49:50"/>
    <n v="45"/>
    <s v="118342.jpg"/>
    <x v="0"/>
    <s v="Flekken"/>
    <x v="16"/>
    <s v=""/>
    <s v=""/>
    <s v="a"/>
    <n v="4"/>
    <n v="94"/>
    <x v="32"/>
    <n v="0"/>
    <n v="0"/>
    <n v="0"/>
    <n v="0"/>
    <n v="0"/>
    <n v="0"/>
    <x v="105"/>
    <x v="81"/>
    <x v="7"/>
    <x v="2"/>
    <x v="15"/>
    <n v="17"/>
    <n v="2"/>
    <n v="1"/>
    <n v="1"/>
    <n v="1"/>
    <n v="1"/>
    <n v="36"/>
    <x v="15"/>
    <n v="11"/>
    <n v="0"/>
    <n v="0"/>
    <n v="0"/>
    <n v="0"/>
    <n v="14"/>
    <n v="0"/>
    <n v="0"/>
    <n v="0"/>
    <n v="0"/>
    <n v="473"/>
    <n v="65"/>
    <n v="470"/>
    <n v="61"/>
    <n v="458"/>
    <n v="55"/>
    <n v="475"/>
    <n v="65"/>
    <n v="1"/>
    <s v=""/>
    <n v="6"/>
    <s v=""/>
    <n v="4"/>
    <s v=""/>
    <n v="0.45"/>
    <n v="3.13"/>
    <n v="0.11"/>
    <n v="0.45"/>
    <n v="1.5"/>
    <n v="1.1200000000000001"/>
    <n v="348"/>
    <n v="22"/>
    <n v="152"/>
    <n v="54"/>
    <n v="479"/>
    <n v="65"/>
    <n v="122"/>
    <n v="16"/>
    <n v="0.92"/>
    <n v="0.33"/>
    <x v="3"/>
    <x v="3"/>
    <x v="0"/>
    <x v="0"/>
    <x v="0"/>
    <n v="0.88888888888888884"/>
    <x v="0"/>
  </r>
  <r>
    <n v="75"/>
    <s v=""/>
    <n v="213687"/>
    <n v="0"/>
    <n v="0"/>
    <n v="0"/>
    <n v="0"/>
    <n v="0"/>
    <x v="1"/>
    <n v="1"/>
    <s v=""/>
    <s v=""/>
    <s v="Charlie"/>
    <n v="0"/>
    <x v="106"/>
    <s v=""/>
    <s v="Transfer to Galatasaray on a permanent basis"/>
    <d v="2023-07-19T09:49:50"/>
    <n v="40"/>
    <s v="213687.jpg"/>
    <x v="0"/>
    <s v="Goode"/>
    <x v="2"/>
    <s v=""/>
    <s v=""/>
    <s v="a"/>
    <n v="4"/>
    <n v="94"/>
    <x v="32"/>
    <n v="0"/>
    <n v="0"/>
    <n v="0"/>
    <n v="0"/>
    <n v="0"/>
    <n v="0"/>
    <x v="106"/>
    <x v="81"/>
    <x v="7"/>
    <x v="2"/>
    <x v="15"/>
    <n v="17"/>
    <n v="2"/>
    <n v="1"/>
    <n v="1"/>
    <n v="1"/>
    <n v="1"/>
    <n v="36"/>
    <x v="15"/>
    <n v="11"/>
    <n v="0"/>
    <n v="0"/>
    <n v="0"/>
    <n v="0"/>
    <n v="14"/>
    <n v="0"/>
    <n v="0"/>
    <n v="0"/>
    <n v="0"/>
    <n v="425"/>
    <n v="154"/>
    <n v="415"/>
    <n v="153"/>
    <n v="399"/>
    <n v="151"/>
    <n v="427"/>
    <n v="154"/>
    <n v="1"/>
    <s v=""/>
    <n v="6"/>
    <s v=""/>
    <n v="4"/>
    <s v=""/>
    <n v="0.45"/>
    <n v="3.13"/>
    <n v="0.11"/>
    <n v="0.45"/>
    <n v="1.5"/>
    <n v="1.1200000000000001"/>
    <n v="571"/>
    <n v="175"/>
    <n v="56"/>
    <n v="27"/>
    <n v="432"/>
    <n v="155"/>
    <n v="380"/>
    <n v="145"/>
    <n v="0.92"/>
    <n v="0.33"/>
    <x v="3"/>
    <x v="3"/>
    <x v="0"/>
    <x v="0"/>
    <x v="1"/>
    <n v="1"/>
    <x v="0"/>
  </r>
  <r>
    <n v="75"/>
    <s v=""/>
    <n v="194010"/>
    <n v="0"/>
    <n v="0"/>
    <n v="0"/>
    <n v="0"/>
    <n v="0"/>
    <x v="1"/>
    <n v="1.5"/>
    <s v=""/>
    <s v=""/>
    <s v="Rico"/>
    <n v="0"/>
    <x v="107"/>
    <s v=""/>
    <s v="Knock - 75% chance of playing"/>
    <d v="2023-08-07T00:30:05"/>
    <n v="45"/>
    <s v="194010.jpg"/>
    <x v="19"/>
    <s v="Henry"/>
    <x v="39"/>
    <s v=""/>
    <s v=""/>
    <s v="d"/>
    <n v="4"/>
    <n v="94"/>
    <x v="64"/>
    <n v="0"/>
    <n v="0"/>
    <n v="0"/>
    <n v="0"/>
    <n v="0"/>
    <n v="24.9"/>
    <x v="107"/>
    <x v="82"/>
    <x v="7"/>
    <x v="9"/>
    <x v="5"/>
    <n v="46"/>
    <n v="2"/>
    <n v="1"/>
    <n v="1"/>
    <n v="4"/>
    <n v="1"/>
    <n v="36"/>
    <x v="16"/>
    <n v="505"/>
    <n v="460"/>
    <n v="411.5"/>
    <n v="197"/>
    <n v="107"/>
    <n v="37"/>
    <n v="1.8"/>
    <n v="2.9"/>
    <n v="4.7"/>
    <n v="48.49"/>
    <n v="115"/>
    <n v="38"/>
    <n v="74"/>
    <n v="11"/>
    <n v="152"/>
    <n v="23"/>
    <n v="105"/>
    <n v="18"/>
    <n v="1"/>
    <s v=""/>
    <n v="6"/>
    <s v=""/>
    <n v="4"/>
    <s v=""/>
    <n v="0.05"/>
    <n v="3.13"/>
    <n v="0.08"/>
    <n v="0.13"/>
    <n v="1.35"/>
    <n v="1.28"/>
    <n v="384"/>
    <n v="91"/>
    <n v="188"/>
    <n v="114"/>
    <n v="137"/>
    <n v="43"/>
    <n v="88"/>
    <n v="29"/>
    <n v="1.03"/>
    <n v="0.31"/>
    <x v="3"/>
    <x v="3"/>
    <x v="0"/>
    <x v="0"/>
    <x v="0"/>
    <n v="24.888888888888889"/>
    <x v="0"/>
  </r>
  <r>
    <n v="75"/>
    <s v=""/>
    <n v="472713"/>
    <n v="0"/>
    <n v="0"/>
    <n v="0"/>
    <n v="0"/>
    <n v="0"/>
    <x v="1"/>
    <n v="2"/>
    <s v=""/>
    <s v=""/>
    <s v="Aaron"/>
    <n v="0"/>
    <x v="108"/>
    <s v=""/>
    <s v="Knock - 75% chance of playing"/>
    <d v="2023-08-07T00:30:05"/>
    <n v="45"/>
    <s v="472713.jpg"/>
    <x v="36"/>
    <s v="Hickey"/>
    <x v="1"/>
    <s v=""/>
    <s v=""/>
    <s v="a"/>
    <n v="4"/>
    <n v="94"/>
    <x v="12"/>
    <n v="0"/>
    <n v="0"/>
    <n v="0"/>
    <n v="0"/>
    <n v="0"/>
    <n v="14"/>
    <x v="108"/>
    <x v="83"/>
    <x v="7"/>
    <x v="9"/>
    <x v="15"/>
    <n v="30"/>
    <n v="2"/>
    <n v="1"/>
    <n v="1"/>
    <n v="7"/>
    <n v="1"/>
    <n v="36"/>
    <x v="1"/>
    <n v="310"/>
    <n v="227.4"/>
    <n v="120.7"/>
    <n v="102"/>
    <n v="45.1"/>
    <n v="23"/>
    <n v="0.38"/>
    <n v="0.57999999999999996"/>
    <n v="0.96"/>
    <n v="28.13"/>
    <n v="231"/>
    <n v="89"/>
    <n v="209"/>
    <n v="60"/>
    <n v="222"/>
    <n v="67"/>
    <n v="247"/>
    <n v="86"/>
    <n v="1"/>
    <s v=""/>
    <n v="6"/>
    <s v=""/>
    <n v="4"/>
    <s v=""/>
    <n v="0.02"/>
    <n v="3.13"/>
    <n v="0.03"/>
    <n v="0.05"/>
    <n v="1.32"/>
    <n v="1.41"/>
    <n v="481"/>
    <n v="141"/>
    <n v="285"/>
    <n v="164"/>
    <n v="208"/>
    <n v="82"/>
    <n v="265"/>
    <n v="91"/>
    <n v="1.08"/>
    <n v="0.23"/>
    <x v="3"/>
    <x v="3"/>
    <x v="0"/>
    <x v="0"/>
    <x v="0"/>
    <n v="14"/>
    <x v="0"/>
  </r>
  <r>
    <n v="75"/>
    <s v=""/>
    <n v="204580"/>
    <n v="0"/>
    <n v="0"/>
    <n v="0"/>
    <n v="0"/>
    <n v="0"/>
    <x v="2"/>
    <n v="2"/>
    <s v=""/>
    <s v=""/>
    <s v="Vitaly"/>
    <n v="0"/>
    <x v="109"/>
    <s v=""/>
    <s v="Knock - 75% chance of playing"/>
    <d v="2023-08-07T00:30:05"/>
    <n v="55"/>
    <s v="204580.jpg"/>
    <x v="36"/>
    <s v="Janelt"/>
    <x v="3"/>
    <s v=""/>
    <s v=""/>
    <s v="a"/>
    <n v="4"/>
    <n v="94"/>
    <x v="65"/>
    <n v="0"/>
    <n v="0"/>
    <n v="0"/>
    <n v="0"/>
    <n v="0"/>
    <n v="15.5"/>
    <x v="109"/>
    <x v="84"/>
    <x v="2"/>
    <x v="2"/>
    <x v="8"/>
    <n v="28"/>
    <n v="2"/>
    <n v="1"/>
    <n v="1"/>
    <n v="3"/>
    <n v="1"/>
    <n v="36"/>
    <x v="5"/>
    <n v="357"/>
    <n v="411.2"/>
    <n v="258.8"/>
    <n v="243"/>
    <n v="91.3"/>
    <n v="24"/>
    <n v="2.33"/>
    <n v="1.56"/>
    <n v="3.89"/>
    <n v="29.68"/>
    <n v="140"/>
    <n v="61"/>
    <n v="124"/>
    <n v="86"/>
    <n v="125"/>
    <n v="80"/>
    <n v="132"/>
    <n v="81"/>
    <n v="1"/>
    <s v=""/>
    <n v="6"/>
    <s v=""/>
    <n v="4"/>
    <s v=""/>
    <n v="0.1"/>
    <n v="3.13"/>
    <n v="0.06"/>
    <n v="0.16"/>
    <n v="1.21"/>
    <n v="1.1399999999999999"/>
    <n v="120"/>
    <n v="75"/>
    <n v="509"/>
    <n v="194"/>
    <n v="211"/>
    <n v="83"/>
    <n v="461"/>
    <n v="153"/>
    <n v="0.98"/>
    <n v="0.33"/>
    <x v="3"/>
    <x v="3"/>
    <x v="0"/>
    <x v="0"/>
    <x v="2"/>
    <n v="15.454545454545455"/>
    <x v="0"/>
  </r>
  <r>
    <n v="75"/>
    <s v=""/>
    <n v="207283"/>
    <n v="0"/>
    <n v="0"/>
    <n v="0"/>
    <n v="0"/>
    <n v="0"/>
    <x v="2"/>
    <n v="2"/>
    <s v=""/>
    <s v=""/>
    <s v="Mathias"/>
    <n v="0"/>
    <x v="110"/>
    <s v=""/>
    <s v="Knock - 75% chance of playing"/>
    <d v="2023-08-07T00:30:05"/>
    <n v="55"/>
    <s v="207283.jpg"/>
    <x v="37"/>
    <s v="Jensen"/>
    <x v="40"/>
    <s v=""/>
    <s v=""/>
    <s v="a"/>
    <n v="4"/>
    <n v="94"/>
    <x v="66"/>
    <n v="0"/>
    <n v="0"/>
    <n v="0"/>
    <n v="0"/>
    <n v="0"/>
    <n v="24"/>
    <x v="110"/>
    <x v="85"/>
    <x v="10"/>
    <x v="3"/>
    <x v="10"/>
    <n v="40"/>
    <n v="2"/>
    <n v="1"/>
    <n v="1"/>
    <n v="5"/>
    <n v="1"/>
    <n v="36"/>
    <x v="18"/>
    <n v="498"/>
    <n v="644"/>
    <n v="787.9"/>
    <n v="208"/>
    <n v="164.1"/>
    <n v="37"/>
    <n v="2.34"/>
    <n v="4.79"/>
    <n v="7.13"/>
    <n v="40.47"/>
    <n v="62"/>
    <n v="27"/>
    <n v="21"/>
    <n v="18"/>
    <n v="149"/>
    <n v="97"/>
    <n v="49"/>
    <n v="36"/>
    <n v="2"/>
    <s v=""/>
    <n v="2"/>
    <s v=""/>
    <n v="4"/>
    <s v=""/>
    <n v="0.08"/>
    <n v="3.13"/>
    <n v="0.15"/>
    <n v="0.23"/>
    <n v="1.3"/>
    <n v="1.28"/>
    <n v="122"/>
    <n v="76"/>
    <n v="511"/>
    <n v="195"/>
    <n v="84"/>
    <n v="35"/>
    <n v="177"/>
    <n v="58"/>
    <n v="1.19"/>
    <n v="0.32"/>
    <x v="3"/>
    <x v="3"/>
    <x v="0"/>
    <x v="0"/>
    <x v="2"/>
    <n v="24"/>
    <x v="0"/>
  </r>
  <r>
    <n v="75"/>
    <s v=""/>
    <n v="249231"/>
    <n v="0"/>
    <n v="0"/>
    <n v="0"/>
    <n v="0"/>
    <n v="0"/>
    <x v="2"/>
    <n v="1.6"/>
    <s v=""/>
    <s v=""/>
    <s v="Keane"/>
    <n v="0"/>
    <x v="111"/>
    <s v=""/>
    <s v="Knock - 75% chance of playing"/>
    <d v="2023-08-07T00:30:05"/>
    <n v="50"/>
    <s v="249231.jpg"/>
    <x v="16"/>
    <s v="Lewis-Potter"/>
    <x v="14"/>
    <s v=""/>
    <s v=""/>
    <s v="a"/>
    <n v="4"/>
    <n v="94"/>
    <x v="59"/>
    <n v="0"/>
    <n v="0"/>
    <n v="0"/>
    <n v="0"/>
    <n v="0"/>
    <n v="2.8"/>
    <x v="111"/>
    <x v="86"/>
    <x v="10"/>
    <x v="2"/>
    <x v="10"/>
    <n v="4"/>
    <n v="2"/>
    <n v="1"/>
    <n v="1"/>
    <n v="5"/>
    <n v="1"/>
    <n v="36"/>
    <x v="18"/>
    <n v="37"/>
    <n v="42"/>
    <n v="64"/>
    <n v="114"/>
    <n v="21.9"/>
    <n v="3"/>
    <n v="0.49"/>
    <n v="0.28999999999999998"/>
    <n v="0.78"/>
    <n v="4.1500000000000004"/>
    <n v="346"/>
    <n v="155"/>
    <n v="273"/>
    <n v="143"/>
    <n v="209"/>
    <n v="116"/>
    <n v="309"/>
    <n v="143"/>
    <n v="2"/>
    <s v=""/>
    <n v="2"/>
    <s v=""/>
    <n v="4"/>
    <s v=""/>
    <n v="0.14000000000000001"/>
    <n v="3.13"/>
    <n v="0.08"/>
    <n v="0.22"/>
    <n v="1.19"/>
    <n v="1.1499999999999999"/>
    <n v="263"/>
    <n v="169"/>
    <n v="435"/>
    <n v="144"/>
    <n v="337"/>
    <n v="149"/>
    <n v="554"/>
    <n v="210"/>
    <n v="0.86"/>
    <n v="0.32"/>
    <x v="3"/>
    <x v="3"/>
    <x v="0"/>
    <x v="0"/>
    <x v="3"/>
    <n v="2.8"/>
    <x v="0"/>
  </r>
  <r>
    <n v="75"/>
    <s v=""/>
    <n v="446008"/>
    <n v="0"/>
    <n v="0"/>
    <n v="0"/>
    <n v="0"/>
    <n v="0"/>
    <x v="2"/>
    <n v="1.7"/>
    <s v=""/>
    <s v=""/>
    <s v="Bryan"/>
    <n v="0"/>
    <x v="112"/>
    <s v=""/>
    <s v="Dead leg - 75% chance of playing"/>
    <d v="2023-08-07T00:30:06"/>
    <n v="65"/>
    <s v="446008.jpg"/>
    <x v="24"/>
    <s v="Mbeumo"/>
    <x v="41"/>
    <s v=""/>
    <s v=""/>
    <s v="d"/>
    <n v="4"/>
    <n v="94"/>
    <x v="67"/>
    <n v="0"/>
    <n v="0"/>
    <n v="0"/>
    <n v="0"/>
    <n v="0"/>
    <n v="23.1"/>
    <x v="112"/>
    <x v="87"/>
    <x v="12"/>
    <x v="4"/>
    <x v="10"/>
    <n v="39"/>
    <n v="2"/>
    <n v="1"/>
    <n v="1"/>
    <n v="5"/>
    <n v="1"/>
    <n v="36"/>
    <x v="11"/>
    <n v="556"/>
    <n v="692.6"/>
    <n v="808.6"/>
    <n v="895"/>
    <n v="239.5"/>
    <n v="36"/>
    <n v="9.48"/>
    <n v="5.53"/>
    <n v="15.01"/>
    <n v="41.96"/>
    <n v="46"/>
    <n v="21"/>
    <n v="19"/>
    <n v="16"/>
    <n v="21"/>
    <n v="12"/>
    <n v="19"/>
    <n v="13"/>
    <n v="1"/>
    <s v=""/>
    <n v="3"/>
    <s v=""/>
    <n v="2"/>
    <s v=""/>
    <n v="0.28999999999999998"/>
    <n v="3.13"/>
    <n v="0.17"/>
    <n v="0.46"/>
    <n v="1.3"/>
    <n v="1.21"/>
    <n v="53"/>
    <n v="32"/>
    <n v="574"/>
    <n v="235"/>
    <n v="62"/>
    <n v="28"/>
    <n v="32"/>
    <n v="11"/>
    <n v="1.1200000000000001"/>
    <n v="0.31"/>
    <x v="3"/>
    <x v="3"/>
    <x v="0"/>
    <x v="0"/>
    <x v="9"/>
    <n v="23.076923076923077"/>
    <x v="0"/>
  </r>
  <r>
    <n v="75"/>
    <s v=""/>
    <n v="51927"/>
    <n v="0"/>
    <n v="0"/>
    <n v="0"/>
    <n v="0"/>
    <n v="0"/>
    <x v="1"/>
    <n v="2.2999999999999998"/>
    <s v=""/>
    <s v=""/>
    <s v="Ben"/>
    <n v="0"/>
    <x v="113"/>
    <s v=""/>
    <s v="Dead leg - 75% chance of playing"/>
    <d v="2023-08-07T00:30:06"/>
    <n v="50"/>
    <s v="51927.jpg"/>
    <x v="24"/>
    <s v="Mee"/>
    <x v="42"/>
    <s v=""/>
    <s v=""/>
    <s v="a"/>
    <n v="4"/>
    <n v="94"/>
    <x v="15"/>
    <n v="0"/>
    <n v="0"/>
    <n v="0"/>
    <n v="0"/>
    <n v="0"/>
    <n v="28.6"/>
    <x v="113"/>
    <x v="88"/>
    <x v="2"/>
    <x v="1"/>
    <x v="6"/>
    <n v="40"/>
    <n v="2"/>
    <n v="1"/>
    <n v="1"/>
    <n v="2"/>
    <n v="1"/>
    <n v="36"/>
    <x v="18"/>
    <n v="643"/>
    <n v="780.6"/>
    <n v="103.1"/>
    <n v="336"/>
    <n v="122.2"/>
    <n v="37"/>
    <n v="3.19"/>
    <n v="0.74"/>
    <n v="3.93"/>
    <n v="46.31"/>
    <n v="26"/>
    <n v="5"/>
    <n v="231"/>
    <n v="73"/>
    <n v="96"/>
    <n v="6"/>
    <n v="86"/>
    <n v="13"/>
    <n v="1"/>
    <s v=""/>
    <n v="3"/>
    <s v=""/>
    <n v="2"/>
    <s v=""/>
    <n v="0.09"/>
    <n v="3.13"/>
    <n v="0.02"/>
    <n v="0.11"/>
    <n v="1.27"/>
    <n v="1.1000000000000001"/>
    <n v="157"/>
    <n v="14"/>
    <n v="329"/>
    <n v="174"/>
    <n v="54"/>
    <n v="9"/>
    <n v="54"/>
    <n v="18"/>
    <n v="1.02"/>
    <n v="0.33"/>
    <x v="3"/>
    <x v="3"/>
    <x v="0"/>
    <x v="0"/>
    <x v="3"/>
    <n v="28.6"/>
    <x v="0"/>
  </r>
  <r>
    <n v="75"/>
    <s v=""/>
    <n v="128295"/>
    <n v="0"/>
    <n v="0"/>
    <n v="0"/>
    <n v="0"/>
    <n v="0"/>
    <x v="2"/>
    <n v="2"/>
    <s v=""/>
    <s v=""/>
    <s v="Christian"/>
    <n v="0"/>
    <x v="114"/>
    <s v=""/>
    <s v="Dead leg - 75% chance of playing"/>
    <d v="2023-08-07T00:30:06"/>
    <n v="55"/>
    <s v="128295.jpg"/>
    <x v="33"/>
    <s v="Nørgaard"/>
    <x v="2"/>
    <s v=""/>
    <s v=""/>
    <s v="a"/>
    <n v="4"/>
    <n v="94"/>
    <x v="68"/>
    <n v="0"/>
    <n v="0"/>
    <n v="0"/>
    <n v="0"/>
    <n v="0"/>
    <n v="12.9"/>
    <x v="114"/>
    <x v="89"/>
    <x v="1"/>
    <x v="12"/>
    <x v="14"/>
    <n v="23"/>
    <n v="2"/>
    <n v="1"/>
    <n v="1"/>
    <n v="6"/>
    <n v="1"/>
    <n v="36"/>
    <x v="9"/>
    <n v="309"/>
    <n v="379.2"/>
    <n v="173.7"/>
    <n v="269"/>
    <n v="82.3"/>
    <n v="21"/>
    <n v="1.64"/>
    <n v="1.74"/>
    <n v="3.38"/>
    <n v="25.13"/>
    <n v="159"/>
    <n v="71"/>
    <n v="170"/>
    <n v="108"/>
    <n v="117"/>
    <n v="75"/>
    <n v="149"/>
    <n v="89"/>
    <n v="1"/>
    <s v=""/>
    <n v="3"/>
    <s v=""/>
    <n v="2"/>
    <s v=""/>
    <n v="0.08"/>
    <n v="3.13"/>
    <n v="0.09"/>
    <n v="0.17"/>
    <n v="1.28"/>
    <n v="1.17"/>
    <n v="97"/>
    <n v="58"/>
    <n v="486"/>
    <n v="177"/>
    <n v="122"/>
    <n v="50"/>
    <n v="398"/>
    <n v="128"/>
    <n v="1.07"/>
    <n v="0.31"/>
    <x v="3"/>
    <x v="3"/>
    <x v="0"/>
    <x v="0"/>
    <x v="2"/>
    <n v="12.909090909090908"/>
    <x v="0"/>
  </r>
  <r>
    <n v="75"/>
    <s v=""/>
    <n v="428580"/>
    <n v="0"/>
    <n v="0"/>
    <n v="0"/>
    <n v="0"/>
    <n v="0"/>
    <x v="2"/>
    <n v="1.2"/>
    <s v=""/>
    <s v=""/>
    <s v="Frank"/>
    <n v="0"/>
    <x v="115"/>
    <s v=""/>
    <s v="Dead leg - 75% chance of playing"/>
    <d v="2023-08-07T00:30:06"/>
    <n v="50"/>
    <s v="428580.jpg"/>
    <x v="2"/>
    <s v="Onyeka"/>
    <x v="14"/>
    <s v=""/>
    <s v=""/>
    <s v="d"/>
    <n v="4"/>
    <n v="94"/>
    <x v="69"/>
    <n v="0"/>
    <n v="0"/>
    <n v="0"/>
    <n v="0"/>
    <n v="0"/>
    <n v="7.6"/>
    <x v="115"/>
    <x v="90"/>
    <x v="1"/>
    <x v="9"/>
    <x v="13"/>
    <n v="11"/>
    <n v="2"/>
    <n v="1"/>
    <n v="1"/>
    <n v="6"/>
    <n v="1"/>
    <n v="36"/>
    <x v="9"/>
    <n v="111"/>
    <n v="136.4"/>
    <n v="93.7"/>
    <n v="111"/>
    <n v="34.200000000000003"/>
    <n v="8"/>
    <n v="1.03"/>
    <n v="0.78"/>
    <n v="1.81"/>
    <n v="15.65"/>
    <n v="284"/>
    <n v="123"/>
    <n v="244"/>
    <n v="135"/>
    <n v="217"/>
    <n v="119"/>
    <n v="276"/>
    <n v="127"/>
    <n v="1"/>
    <s v=""/>
    <n v="3"/>
    <s v=""/>
    <n v="2"/>
    <s v=""/>
    <n v="0.11"/>
    <n v="3.13"/>
    <n v="0.08"/>
    <n v="0.19"/>
    <n v="1.68"/>
    <n v="1.18"/>
    <n v="265"/>
    <n v="171"/>
    <n v="437"/>
    <n v="146"/>
    <n v="288"/>
    <n v="123"/>
    <n v="587"/>
    <n v="238"/>
    <n v="0.86"/>
    <n v="0.32"/>
    <x v="3"/>
    <x v="3"/>
    <x v="0"/>
    <x v="0"/>
    <x v="3"/>
    <n v="7.6"/>
    <x v="0"/>
  </r>
  <r>
    <n v="75"/>
    <s v=""/>
    <n v="231065"/>
    <n v="0"/>
    <n v="0"/>
    <n v="0"/>
    <n v="0"/>
    <n v="0"/>
    <x v="1"/>
    <n v="2"/>
    <s v=""/>
    <s v=""/>
    <s v="Ethan"/>
    <n v="0"/>
    <x v="116"/>
    <s v=""/>
    <s v="Dead leg - 75% chance of playing"/>
    <d v="2023-08-07T00:30:06"/>
    <n v="45"/>
    <s v="231065.jpg"/>
    <x v="8"/>
    <s v="Pinnock"/>
    <x v="43"/>
    <s v=""/>
    <s v=""/>
    <s v="a"/>
    <n v="4"/>
    <n v="94"/>
    <x v="64"/>
    <n v="0"/>
    <n v="0"/>
    <n v="0"/>
    <n v="0"/>
    <n v="0"/>
    <n v="24.9"/>
    <x v="116"/>
    <x v="91"/>
    <x v="2"/>
    <x v="9"/>
    <x v="10"/>
    <n v="34"/>
    <n v="1"/>
    <n v="1"/>
    <n v="1"/>
    <n v="6"/>
    <n v="1"/>
    <n v="36"/>
    <x v="9"/>
    <n v="575"/>
    <n v="840.8"/>
    <n v="110.1"/>
    <n v="319"/>
    <n v="127.2"/>
    <n v="30"/>
    <n v="2.73"/>
    <n v="1.1100000000000001"/>
    <n v="3.84"/>
    <n v="40.17"/>
    <n v="19"/>
    <n v="3"/>
    <n v="224"/>
    <n v="70"/>
    <n v="98"/>
    <n v="7"/>
    <n v="78"/>
    <n v="10"/>
    <n v="1"/>
    <s v=""/>
    <n v="3"/>
    <s v=""/>
    <n v="2"/>
    <s v=""/>
    <n v="0.09"/>
    <n v="3.13"/>
    <n v="0.04"/>
    <n v="0.13"/>
    <n v="1.34"/>
    <n v="1.1299999999999999"/>
    <n v="427"/>
    <n v="123"/>
    <n v="231"/>
    <n v="146"/>
    <n v="72"/>
    <n v="16"/>
    <n v="125"/>
    <n v="41"/>
    <n v="1"/>
    <n v="0.33"/>
    <x v="3"/>
    <x v="3"/>
    <x v="0"/>
    <x v="0"/>
    <x v="0"/>
    <n v="24.888888888888889"/>
    <x v="0"/>
  </r>
  <r>
    <n v="75"/>
    <s v=""/>
    <n v="154561"/>
    <n v="0"/>
    <n v="0"/>
    <n v="0"/>
    <n v="0"/>
    <n v="0"/>
    <x v="3"/>
    <n v="3.2"/>
    <s v=""/>
    <s v=""/>
    <s v="David"/>
    <n v="0"/>
    <x v="117"/>
    <s v=""/>
    <s v="Dead leg - 75% chance of playing"/>
    <d v="2023-08-07T00:30:06"/>
    <n v="50"/>
    <s v="154561.jpg"/>
    <x v="38"/>
    <s v="Raya Martin"/>
    <x v="44"/>
    <s v=""/>
    <s v=""/>
    <s v="a"/>
    <n v="4"/>
    <n v="94"/>
    <x v="70"/>
    <n v="0"/>
    <n v="0"/>
    <n v="0"/>
    <n v="0"/>
    <n v="0"/>
    <n v="33.200000000000003"/>
    <x v="117"/>
    <x v="15"/>
    <x v="2"/>
    <x v="9"/>
    <x v="6"/>
    <n v="46"/>
    <n v="1"/>
    <n v="1"/>
    <n v="1"/>
    <n v="1"/>
    <n v="1"/>
    <n v="154"/>
    <x v="19"/>
    <n v="822"/>
    <n v="1146"/>
    <n v="20.100000000000001"/>
    <n v="4"/>
    <n v="117.3"/>
    <n v="38"/>
    <n v="0.11"/>
    <n v="0.12"/>
    <n v="0.23"/>
    <n v="50.12"/>
    <n v="4"/>
    <n v="2"/>
    <n v="321"/>
    <n v="3"/>
    <n v="347"/>
    <n v="1"/>
    <n v="92"/>
    <n v="1"/>
    <n v="1"/>
    <s v=""/>
    <n v="3"/>
    <s v=""/>
    <n v="2"/>
    <s v=""/>
    <n v="0.09"/>
    <n v="4.05"/>
    <n v="0.04"/>
    <n v="0.13"/>
    <n v="1.32"/>
    <n v="1.21"/>
    <n v="201"/>
    <n v="8"/>
    <n v="373"/>
    <n v="66"/>
    <n v="23"/>
    <n v="4"/>
    <n v="51"/>
    <n v="10"/>
    <n v="1"/>
    <n v="0.32"/>
    <x v="3"/>
    <x v="3"/>
    <x v="0"/>
    <x v="0"/>
    <x v="3"/>
    <n v="33.200000000000003"/>
    <x v="0"/>
  </r>
  <r>
    <n v="75"/>
    <s v=""/>
    <n v="226956"/>
    <n v="0"/>
    <n v="0"/>
    <n v="0"/>
    <n v="0"/>
    <n v="0"/>
    <x v="1"/>
    <n v="2"/>
    <s v=""/>
    <s v=""/>
    <s v="Mads"/>
    <n v="0"/>
    <x v="118"/>
    <s v=""/>
    <s v="Dead leg - 75% chance of playing"/>
    <d v="2023-08-07T00:30:06"/>
    <n v="45"/>
    <s v="226956.jpg"/>
    <x v="36"/>
    <s v="Roerslev Rasmussen"/>
    <x v="3"/>
    <s v=""/>
    <s v=""/>
    <s v="a"/>
    <n v="4"/>
    <n v="94"/>
    <x v="71"/>
    <n v="0"/>
    <n v="0"/>
    <n v="0"/>
    <n v="0"/>
    <n v="0"/>
    <n v="10.7"/>
    <x v="118"/>
    <x v="92"/>
    <x v="2"/>
    <x v="9"/>
    <x v="15"/>
    <n v="12"/>
    <n v="1"/>
    <n v="1"/>
    <n v="1"/>
    <n v="1"/>
    <n v="1"/>
    <n v="154"/>
    <x v="19"/>
    <n v="201"/>
    <n v="167.6"/>
    <n v="120.7"/>
    <n v="46"/>
    <n v="33.4"/>
    <n v="12"/>
    <n v="0.28000000000000003"/>
    <n v="0.82"/>
    <n v="1.1000000000000001"/>
    <n v="17.670000000000002"/>
    <n v="262"/>
    <n v="103"/>
    <n v="208"/>
    <n v="59"/>
    <n v="288"/>
    <n v="106"/>
    <n v="280"/>
    <n v="101"/>
    <n v="1"/>
    <s v=""/>
    <n v="3"/>
    <s v=""/>
    <n v="2"/>
    <s v=""/>
    <n v="0.02"/>
    <n v="4.05"/>
    <n v="7.0000000000000007E-2"/>
    <n v="0.09"/>
    <n v="1.44"/>
    <n v="0.98"/>
    <n v="426"/>
    <n v="122"/>
    <n v="230"/>
    <n v="145"/>
    <n v="207"/>
    <n v="81"/>
    <n v="480"/>
    <n v="189"/>
    <n v="0.98"/>
    <n v="0.41"/>
    <x v="3"/>
    <x v="3"/>
    <x v="0"/>
    <x v="0"/>
    <x v="0"/>
    <n v="10.666666666666666"/>
    <x v="0"/>
  </r>
  <r>
    <n v="75"/>
    <s v=""/>
    <n v="513418"/>
    <n v="0"/>
    <n v="0"/>
    <n v="0"/>
    <n v="0"/>
    <n v="0"/>
    <x v="2"/>
    <n v="2"/>
    <s v=""/>
    <s v=""/>
    <s v="Kevin"/>
    <n v="0"/>
    <x v="119"/>
    <s v=""/>
    <s v="Dead leg - 75% chance of playing"/>
    <d v="2023-08-07T00:30:06"/>
    <n v="55"/>
    <s v="513418.jpg"/>
    <x v="22"/>
    <s v="Schade"/>
    <x v="2"/>
    <s v=""/>
    <s v=""/>
    <s v="a"/>
    <n v="4"/>
    <n v="94"/>
    <x v="62"/>
    <n v="0"/>
    <n v="0"/>
    <n v="0"/>
    <n v="0"/>
    <n v="0"/>
    <n v="5.3"/>
    <x v="119"/>
    <x v="93"/>
    <x v="2"/>
    <x v="2"/>
    <x v="13"/>
    <n v="7"/>
    <n v="1"/>
    <n v="1"/>
    <n v="1"/>
    <n v="2"/>
    <n v="1"/>
    <n v="154"/>
    <x v="19"/>
    <n v="76"/>
    <n v="74.400000000000006"/>
    <n v="115.5"/>
    <n v="209"/>
    <n v="39.799999999999997"/>
    <n v="7"/>
    <n v="2.0699999999999998"/>
    <n v="0.67"/>
    <n v="2.74"/>
    <n v="7.18"/>
    <n v="320"/>
    <n v="142"/>
    <n v="216"/>
    <n v="126"/>
    <n v="148"/>
    <n v="96"/>
    <n v="263"/>
    <n v="124"/>
    <n v="1"/>
    <s v=""/>
    <n v="3"/>
    <s v=""/>
    <n v="2"/>
    <s v=""/>
    <n v="0.26"/>
    <n v="4.05"/>
    <n v="0.08"/>
    <n v="0.34"/>
    <n v="0.89"/>
    <n v="0.87"/>
    <n v="146"/>
    <n v="93"/>
    <n v="535"/>
    <n v="212"/>
    <n v="311"/>
    <n v="135"/>
    <n v="413"/>
    <n v="134"/>
    <n v="0.87"/>
    <n v="0.37"/>
    <x v="3"/>
    <x v="3"/>
    <x v="0"/>
    <x v="0"/>
    <x v="2"/>
    <n v="5.2727272727272725"/>
    <x v="0"/>
  </r>
  <r>
    <n v="75"/>
    <s v=""/>
    <n v="140200"/>
    <n v="0"/>
    <n v="0"/>
    <n v="0"/>
    <n v="0"/>
    <n v="0"/>
    <x v="3"/>
    <n v="1"/>
    <s v=""/>
    <s v=""/>
    <s v="Thomas"/>
    <n v="0"/>
    <x v="120"/>
    <s v=""/>
    <s v="Dead leg - 75% chance of playing"/>
    <d v="2023-08-07T00:30:06"/>
    <n v="40"/>
    <s v="140200.jpg"/>
    <x v="0"/>
    <s v="Strakosha"/>
    <x v="26"/>
    <s v=""/>
    <s v=""/>
    <s v="a"/>
    <n v="4"/>
    <n v="94"/>
    <x v="62"/>
    <n v="0"/>
    <n v="0"/>
    <n v="0"/>
    <n v="0"/>
    <n v="0"/>
    <n v="0"/>
    <x v="120"/>
    <x v="93"/>
    <x v="2"/>
    <x v="2"/>
    <x v="13"/>
    <n v="7"/>
    <n v="1"/>
    <n v="1"/>
    <n v="1"/>
    <n v="2"/>
    <n v="1"/>
    <n v="154"/>
    <x v="19"/>
    <n v="76"/>
    <n v="0"/>
    <n v="0"/>
    <n v="0"/>
    <n v="0"/>
    <n v="7"/>
    <n v="0"/>
    <n v="0"/>
    <n v="0"/>
    <n v="0"/>
    <n v="411"/>
    <n v="44"/>
    <n v="399"/>
    <n v="32"/>
    <n v="382"/>
    <n v="23"/>
    <n v="413"/>
    <n v="44"/>
    <n v="1"/>
    <s v=""/>
    <n v="3"/>
    <s v=""/>
    <n v="2"/>
    <s v=""/>
    <n v="0.26"/>
    <n v="4.05"/>
    <n v="0.08"/>
    <n v="0.34"/>
    <n v="0.89"/>
    <n v="0.87"/>
    <n v="551"/>
    <n v="51"/>
    <n v="36"/>
    <n v="22"/>
    <n v="418"/>
    <n v="44"/>
    <n v="231"/>
    <n v="36"/>
    <n v="0.87"/>
    <n v="0.37"/>
    <x v="3"/>
    <x v="3"/>
    <x v="0"/>
    <x v="0"/>
    <x v="1"/>
    <n v="7.25"/>
    <x v="0"/>
  </r>
  <r>
    <n v="75"/>
    <s v=""/>
    <n v="144485"/>
    <n v="0"/>
    <n v="0"/>
    <n v="0"/>
    <n v="0"/>
    <n v="0"/>
    <x v="0"/>
    <n v="0"/>
    <s v=""/>
    <s v=""/>
    <s v="Ivan"/>
    <n v="0"/>
    <x v="121"/>
    <s v=""/>
    <s v="Suspended until 17 Jan"/>
    <d v="2023-07-05T17:30:04"/>
    <n v="80"/>
    <s v="144485.jpg"/>
    <x v="10"/>
    <s v="Toney"/>
    <x v="2"/>
    <s v=""/>
    <s v=""/>
    <s v="s"/>
    <n v="4"/>
    <n v="94"/>
    <x v="72"/>
    <n v="0"/>
    <n v="0"/>
    <n v="0"/>
    <n v="0"/>
    <n v="0"/>
    <n v="22.8"/>
    <x v="121"/>
    <x v="94"/>
    <x v="13"/>
    <x v="11"/>
    <x v="10"/>
    <n v="42"/>
    <n v="1"/>
    <n v="1"/>
    <n v="1"/>
    <n v="9"/>
    <n v="1"/>
    <n v="154"/>
    <x v="20"/>
    <n v="607"/>
    <n v="926.8"/>
    <n v="424.3"/>
    <n v="1240"/>
    <n v="258.7"/>
    <n v="33"/>
    <n v="18.739999999999998"/>
    <n v="3.72"/>
    <n v="22.46"/>
    <n v="43.65"/>
    <n v="12"/>
    <n v="3"/>
    <n v="67"/>
    <n v="3"/>
    <n v="8"/>
    <n v="5"/>
    <n v="14"/>
    <n v="3"/>
    <n v="1"/>
    <s v=""/>
    <n v="1"/>
    <s v=""/>
    <n v="1"/>
    <s v=""/>
    <n v="0.56999999999999995"/>
    <n v="4.05"/>
    <n v="0.11"/>
    <n v="0.68"/>
    <n v="1.33"/>
    <n v="1.28"/>
    <n v="11"/>
    <n v="4"/>
    <n v="602"/>
    <n v="73"/>
    <n v="9"/>
    <n v="3"/>
    <n v="399"/>
    <n v="61"/>
    <n v="1.01"/>
    <n v="0.3"/>
    <x v="3"/>
    <x v="3"/>
    <x v="0"/>
    <x v="0"/>
    <x v="5"/>
    <n v="22.75"/>
    <x v="0"/>
  </r>
  <r>
    <n v="75"/>
    <s v=""/>
    <n v="591357"/>
    <n v="0"/>
    <n v="0"/>
    <n v="0"/>
    <n v="0"/>
    <n v="0"/>
    <x v="2"/>
    <n v="0"/>
    <s v=""/>
    <s v=""/>
    <s v="Ryan"/>
    <n v="0"/>
    <x v="122"/>
    <s v=""/>
    <s v="Joined Exeter City on a season-long loan - Expected back 01 Jul"/>
    <d v="2023-07-18T21:00:04"/>
    <n v="45"/>
    <s v="591357.jpg"/>
    <x v="0"/>
    <s v="Trevitt"/>
    <x v="14"/>
    <s v=""/>
    <s v=""/>
    <s v="n"/>
    <n v="4"/>
    <n v="94"/>
    <x v="72"/>
    <n v="0"/>
    <n v="0"/>
    <n v="0"/>
    <n v="0"/>
    <n v="0"/>
    <n v="0"/>
    <x v="122"/>
    <x v="94"/>
    <x v="13"/>
    <x v="11"/>
    <x v="10"/>
    <n v="42"/>
    <n v="1"/>
    <n v="1"/>
    <n v="1"/>
    <n v="9"/>
    <n v="1"/>
    <n v="154"/>
    <x v="20"/>
    <n v="607"/>
    <n v="0"/>
    <n v="0"/>
    <n v="0"/>
    <n v="0"/>
    <n v="33"/>
    <n v="0"/>
    <n v="0"/>
    <n v="0"/>
    <n v="0"/>
    <n v="554"/>
    <n v="225"/>
    <n v="551"/>
    <n v="225"/>
    <n v="546"/>
    <n v="224"/>
    <n v="555"/>
    <n v="225"/>
    <n v="1"/>
    <s v=""/>
    <n v="1"/>
    <s v=""/>
    <n v="1"/>
    <s v=""/>
    <n v="0.56999999999999995"/>
    <n v="4.05"/>
    <n v="0.11"/>
    <n v="0.68"/>
    <n v="1.33"/>
    <n v="1.28"/>
    <n v="515"/>
    <n v="261"/>
    <n v="319"/>
    <n v="68"/>
    <n v="556"/>
    <n v="226"/>
    <n v="607"/>
    <n v="254"/>
    <n v="1.01"/>
    <n v="0.3"/>
    <x v="3"/>
    <x v="3"/>
    <x v="0"/>
    <x v="0"/>
    <x v="0"/>
    <n v="40.444444444444443"/>
    <x v="0"/>
  </r>
  <r>
    <n v="75"/>
    <s v=""/>
    <n v="216646"/>
    <n v="0"/>
    <n v="0"/>
    <n v="0"/>
    <n v="0"/>
    <n v="0"/>
    <x v="0"/>
    <n v="2.1"/>
    <s v=""/>
    <s v=""/>
    <s v="Yoane"/>
    <n v="0"/>
    <x v="123"/>
    <s v=""/>
    <s v="Joined Exeter City on a season-long loan - Expected back 01 Jul"/>
    <d v="2023-07-18T21:00:04"/>
    <n v="60"/>
    <s v="216646.jpg"/>
    <x v="4"/>
    <s v="Wissa"/>
    <x v="38"/>
    <s v=""/>
    <s v=""/>
    <s v="a"/>
    <n v="4"/>
    <n v="94"/>
    <x v="73"/>
    <n v="0"/>
    <n v="0"/>
    <n v="0"/>
    <n v="0"/>
    <n v="0"/>
    <n v="18.5"/>
    <x v="123"/>
    <x v="95"/>
    <x v="3"/>
    <x v="11"/>
    <x v="11"/>
    <n v="17"/>
    <n v="1"/>
    <n v="1"/>
    <n v="1"/>
    <n v="3"/>
    <n v="1"/>
    <n v="154"/>
    <x v="9"/>
    <n v="292"/>
    <n v="366.2"/>
    <n v="185.3"/>
    <n v="424"/>
    <n v="96.8"/>
    <n v="16"/>
    <n v="5.65"/>
    <n v="1.08"/>
    <n v="6.73"/>
    <n v="21.64"/>
    <n v="168"/>
    <n v="16"/>
    <n v="158"/>
    <n v="17"/>
    <n v="72"/>
    <n v="19"/>
    <n v="124"/>
    <n v="17"/>
    <n v="1"/>
    <s v=""/>
    <n v="1"/>
    <s v=""/>
    <n v="1"/>
    <s v=""/>
    <n v="0.32"/>
    <n v="4.05"/>
    <n v="0.06"/>
    <n v="0.38"/>
    <n v="1.23"/>
    <n v="0.96"/>
    <n v="73"/>
    <n v="25"/>
    <n v="553"/>
    <n v="57"/>
    <n v="159"/>
    <n v="18"/>
    <n v="80"/>
    <n v="16"/>
    <n v="0.91"/>
    <n v="0.4"/>
    <x v="3"/>
    <x v="3"/>
    <x v="0"/>
    <x v="0"/>
    <x v="8"/>
    <n v="18.5"/>
    <x v="0"/>
  </r>
  <r>
    <n v="75"/>
    <s v=""/>
    <n v="508395"/>
    <n v="0"/>
    <n v="0"/>
    <n v="0"/>
    <n v="0"/>
    <n v="0"/>
    <x v="2"/>
    <n v="1"/>
    <s v=""/>
    <s v=""/>
    <s v="Yegor"/>
    <n v="0"/>
    <x v="124"/>
    <s v=""/>
    <s v="Joined Exeter City on a season-long loan - Expected back 01 Jul"/>
    <d v="2023-07-18T21:00:04"/>
    <n v="45"/>
    <s v="508395.jpg"/>
    <x v="0"/>
    <s v="Yarmolyuk"/>
    <x v="30"/>
    <s v=""/>
    <s v=""/>
    <s v="a"/>
    <n v="4"/>
    <n v="94"/>
    <x v="73"/>
    <n v="0"/>
    <n v="0"/>
    <n v="0"/>
    <n v="0"/>
    <n v="0"/>
    <n v="0"/>
    <x v="124"/>
    <x v="95"/>
    <x v="3"/>
    <x v="11"/>
    <x v="11"/>
    <n v="17"/>
    <n v="1"/>
    <n v="1"/>
    <n v="1"/>
    <n v="3"/>
    <n v="1"/>
    <n v="154"/>
    <x v="9"/>
    <n v="292"/>
    <n v="0"/>
    <n v="0"/>
    <n v="0"/>
    <n v="0"/>
    <n v="16"/>
    <n v="0"/>
    <n v="0"/>
    <n v="0"/>
    <n v="0"/>
    <n v="546"/>
    <n v="219"/>
    <n v="543"/>
    <n v="219"/>
    <n v="538"/>
    <n v="218"/>
    <n v="547"/>
    <n v="219"/>
    <n v="1"/>
    <s v=""/>
    <n v="1"/>
    <s v=""/>
    <n v="1"/>
    <s v=""/>
    <n v="0.32"/>
    <n v="4.05"/>
    <n v="0.06"/>
    <n v="0.38"/>
    <n v="1.23"/>
    <n v="0.96"/>
    <n v="504"/>
    <n v="253"/>
    <n v="308"/>
    <n v="60"/>
    <n v="548"/>
    <n v="220"/>
    <n v="178"/>
    <n v="59"/>
    <n v="0.91"/>
    <n v="0.4"/>
    <x v="3"/>
    <x v="3"/>
    <x v="0"/>
    <x v="0"/>
    <x v="0"/>
    <n v="24.666666666666668"/>
    <x v="0"/>
  </r>
  <r>
    <n v="75"/>
    <s v=""/>
    <n v="48760"/>
    <n v="0"/>
    <n v="0"/>
    <n v="0"/>
    <n v="0"/>
    <n v="0"/>
    <x v="1"/>
    <n v="2"/>
    <s v=""/>
    <s v=""/>
    <s v="Mathias"/>
    <n v="0"/>
    <x v="125"/>
    <s v=""/>
    <s v="Joined Exeter City on a season-long loan - Expected back 01 Jul"/>
    <d v="2023-07-18T21:00:04"/>
    <n v="45"/>
    <s v="48760.jpg"/>
    <x v="7"/>
    <s v="Jorgensen"/>
    <x v="3"/>
    <s v=""/>
    <s v=""/>
    <s v="a"/>
    <n v="4"/>
    <n v="94"/>
    <x v="74"/>
    <n v="0"/>
    <n v="0"/>
    <n v="0"/>
    <n v="0"/>
    <n v="0"/>
    <n v="10"/>
    <x v="125"/>
    <x v="96"/>
    <x v="3"/>
    <x v="2"/>
    <x v="12"/>
    <n v="15"/>
    <n v="1"/>
    <n v="1"/>
    <n v="1"/>
    <n v="2"/>
    <n v="1"/>
    <n v="154"/>
    <x v="16"/>
    <n v="191"/>
    <n v="203.2"/>
    <n v="39.4"/>
    <n v="54"/>
    <n v="30"/>
    <n v="11"/>
    <n v="1.33"/>
    <n v="0.15"/>
    <n v="1.48"/>
    <n v="19.73"/>
    <n v="246"/>
    <n v="96"/>
    <n v="297"/>
    <n v="109"/>
    <n v="273"/>
    <n v="100"/>
    <n v="289"/>
    <n v="104"/>
    <n v="1"/>
    <s v=""/>
    <n v="1"/>
    <s v=""/>
    <n v="1"/>
    <s v=""/>
    <n v="0.11"/>
    <n v="4.05"/>
    <n v="0.01"/>
    <n v="0.12"/>
    <n v="1.62"/>
    <n v="1.23"/>
    <n v="305"/>
    <n v="40"/>
    <n v="109"/>
    <n v="63"/>
    <n v="195"/>
    <n v="73"/>
    <n v="447"/>
    <n v="170"/>
    <n v="0.9"/>
    <n v="0.33"/>
    <x v="3"/>
    <x v="3"/>
    <x v="0"/>
    <x v="0"/>
    <x v="0"/>
    <n v="10"/>
    <x v="0"/>
  </r>
  <r>
    <n v="75"/>
    <s v=""/>
    <n v="535818"/>
    <n v="0"/>
    <n v="0"/>
    <n v="0"/>
    <n v="0"/>
    <n v="0"/>
    <x v="2"/>
    <n v="2.1"/>
    <s v=""/>
    <s v=""/>
    <s v="Simon"/>
    <n v="0"/>
    <x v="126"/>
    <s v=""/>
    <s v="Joined Exeter City on a season-long loan - Expected back 01 Jul"/>
    <d v="2023-07-18T21:00:04"/>
    <n v="50"/>
    <s v="535818.jpg"/>
    <x v="0"/>
    <s v="Adingra"/>
    <x v="7"/>
    <s v=""/>
    <s v=""/>
    <s v="a"/>
    <n v="5"/>
    <n v="36"/>
    <x v="74"/>
    <n v="0"/>
    <n v="0"/>
    <n v="0"/>
    <n v="0"/>
    <n v="0"/>
    <n v="0"/>
    <x v="126"/>
    <x v="96"/>
    <x v="3"/>
    <x v="2"/>
    <x v="12"/>
    <n v="15"/>
    <n v="1"/>
    <n v="1"/>
    <n v="1"/>
    <n v="2"/>
    <n v="1"/>
    <n v="154"/>
    <x v="16"/>
    <n v="191"/>
    <n v="0"/>
    <n v="0"/>
    <n v="0"/>
    <n v="0"/>
    <n v="11"/>
    <n v="0"/>
    <n v="0"/>
    <n v="0"/>
    <n v="0"/>
    <n v="598"/>
    <n v="255"/>
    <n v="598"/>
    <n v="255"/>
    <n v="595"/>
    <n v="255"/>
    <n v="598"/>
    <n v="255"/>
    <n v="1"/>
    <s v=""/>
    <n v="1"/>
    <s v=""/>
    <n v="1"/>
    <s v=""/>
    <n v="0.11"/>
    <n v="4.05"/>
    <n v="0.01"/>
    <n v="0.12"/>
    <n v="1.62"/>
    <n v="1.23"/>
    <n v="294"/>
    <n v="190"/>
    <n v="466"/>
    <n v="165"/>
    <n v="598"/>
    <n v="255"/>
    <n v="276"/>
    <n v="88"/>
    <n v="0.9"/>
    <n v="0.33"/>
    <x v="4"/>
    <x v="4"/>
    <x v="0"/>
    <x v="0"/>
    <x v="3"/>
    <n v="9"/>
    <x v="0"/>
  </r>
  <r>
    <n v="75"/>
    <s v=""/>
    <n v="235382"/>
    <n v="0"/>
    <n v="0"/>
    <n v="0"/>
    <n v="0"/>
    <n v="0"/>
    <x v="2"/>
    <n v="1.5"/>
    <s v=""/>
    <s v=""/>
    <s v="Steven"/>
    <n v="0"/>
    <x v="127"/>
    <s v=""/>
    <s v="Joined Exeter City on a season-long loan - Expected back 01 Jul"/>
    <d v="2023-07-18T21:00:04"/>
    <n v="45"/>
    <s v="235382.jpg"/>
    <x v="0"/>
    <s v="Alzate"/>
    <x v="2"/>
    <s v=""/>
    <s v=""/>
    <s v="a"/>
    <n v="5"/>
    <n v="36"/>
    <x v="74"/>
    <n v="0"/>
    <n v="0"/>
    <n v="0"/>
    <n v="0"/>
    <n v="0"/>
    <n v="0"/>
    <x v="127"/>
    <x v="96"/>
    <x v="3"/>
    <x v="2"/>
    <x v="12"/>
    <n v="15"/>
    <n v="1"/>
    <n v="1"/>
    <n v="1"/>
    <n v="2"/>
    <n v="1"/>
    <n v="154"/>
    <x v="16"/>
    <n v="191"/>
    <n v="0"/>
    <n v="0"/>
    <n v="0"/>
    <n v="0"/>
    <n v="11"/>
    <n v="0"/>
    <n v="0"/>
    <n v="0"/>
    <n v="0"/>
    <n v="508"/>
    <n v="196"/>
    <n v="507"/>
    <n v="198"/>
    <n v="498"/>
    <n v="193"/>
    <n v="510"/>
    <n v="196"/>
    <n v="1"/>
    <s v=""/>
    <n v="1"/>
    <s v=""/>
    <n v="1"/>
    <s v=""/>
    <n v="0.11"/>
    <n v="4.05"/>
    <n v="0.01"/>
    <n v="0.12"/>
    <n v="1.62"/>
    <n v="1.23"/>
    <n v="436"/>
    <n v="217"/>
    <n v="240"/>
    <n v="24"/>
    <n v="513"/>
    <n v="199"/>
    <n v="408"/>
    <n v="131"/>
    <n v="0.9"/>
    <n v="0.33"/>
    <x v="4"/>
    <x v="4"/>
    <x v="0"/>
    <x v="0"/>
    <x v="0"/>
    <n v="10"/>
    <x v="0"/>
  </r>
  <r>
    <n v="75"/>
    <s v=""/>
    <n v="509416"/>
    <n v="0"/>
    <n v="0"/>
    <n v="0"/>
    <n v="0"/>
    <n v="0"/>
    <x v="2"/>
    <n v="1.5"/>
    <s v=""/>
    <s v=""/>
    <s v="Yasin"/>
    <n v="0"/>
    <x v="128"/>
    <s v=""/>
    <s v="Joined Exeter City on a season-long loan - Expected back 01 Jul"/>
    <d v="2023-07-18T21:00:04"/>
    <n v="45"/>
    <s v="509416.jpg"/>
    <x v="9"/>
    <s v="Ayari"/>
    <x v="3"/>
    <s v=""/>
    <s v=""/>
    <s v="a"/>
    <n v="5"/>
    <n v="36"/>
    <x v="75"/>
    <n v="0"/>
    <n v="0"/>
    <n v="0"/>
    <n v="0"/>
    <n v="0"/>
    <n v="0.7"/>
    <x v="128"/>
    <x v="97"/>
    <x v="3"/>
    <x v="2"/>
    <x v="12"/>
    <n v="2"/>
    <n v="1"/>
    <n v="1"/>
    <n v="1"/>
    <n v="2"/>
    <n v="1"/>
    <n v="154"/>
    <x v="16"/>
    <n v="14"/>
    <n v="7.4"/>
    <n v="25.5"/>
    <n v="3"/>
    <n v="3.5"/>
    <n v="1"/>
    <n v="0.02"/>
    <n v="0.3"/>
    <n v="0.32"/>
    <n v="1.45"/>
    <n v="373"/>
    <n v="171"/>
    <n v="314"/>
    <n v="160"/>
    <n v="348"/>
    <n v="173"/>
    <n v="364"/>
    <n v="166"/>
    <n v="1"/>
    <s v=""/>
    <n v="1"/>
    <s v=""/>
    <n v="1"/>
    <s v=""/>
    <n v="0.03"/>
    <n v="4.05"/>
    <n v="0.42"/>
    <n v="0.45"/>
    <n v="2.0099999999999998"/>
    <n v="2.77"/>
    <n v="505"/>
    <n v="254"/>
    <n v="309"/>
    <n v="61"/>
    <n v="379"/>
    <n v="175"/>
    <n v="522"/>
    <n v="186"/>
    <n v="1.38"/>
    <n v="0.33"/>
    <x v="4"/>
    <x v="4"/>
    <x v="0"/>
    <x v="0"/>
    <x v="0"/>
    <n v="0.66666666666666663"/>
    <x v="0"/>
  </r>
  <r>
    <n v="75"/>
    <s v=""/>
    <n v="536916"/>
    <n v="0"/>
    <n v="0"/>
    <n v="0"/>
    <n v="0"/>
    <n v="0"/>
    <x v="2"/>
    <n v="2.1"/>
    <s v=""/>
    <s v=""/>
    <s v="Facundo"/>
    <n v="0"/>
    <x v="129"/>
    <s v=""/>
    <s v="Joined Exeter City on a season-long loan - Expected back 01 Jul"/>
    <d v="2023-07-18T21:00:04"/>
    <n v="50"/>
    <s v="536916.jpg"/>
    <x v="27"/>
    <s v="Buonanotte"/>
    <x v="3"/>
    <s v=""/>
    <s v=""/>
    <s v="a"/>
    <n v="5"/>
    <n v="36"/>
    <x v="9"/>
    <n v="0"/>
    <n v="0"/>
    <n v="0"/>
    <n v="0"/>
    <n v="0"/>
    <n v="5.2"/>
    <x v="129"/>
    <x v="98"/>
    <x v="1"/>
    <x v="2"/>
    <x v="7"/>
    <n v="12"/>
    <n v="1"/>
    <n v="1"/>
    <n v="1"/>
    <n v="2"/>
    <n v="1"/>
    <n v="154"/>
    <x v="1"/>
    <n v="72"/>
    <n v="90"/>
    <n v="100.9"/>
    <n v="102"/>
    <n v="28.5"/>
    <n v="6"/>
    <n v="1.3"/>
    <n v="0.39"/>
    <n v="1.69"/>
    <n v="11.93"/>
    <n v="310"/>
    <n v="138"/>
    <n v="235"/>
    <n v="132"/>
    <n v="224"/>
    <n v="121"/>
    <n v="295"/>
    <n v="139"/>
    <n v="1"/>
    <s v=""/>
    <n v="1"/>
    <s v=""/>
    <n v="1"/>
    <s v=""/>
    <n v="0.21"/>
    <n v="4.05"/>
    <n v="0.06"/>
    <n v="0.27"/>
    <n v="1.92"/>
    <n v="1.94"/>
    <n v="297"/>
    <n v="193"/>
    <n v="469"/>
    <n v="168"/>
    <n v="267"/>
    <n v="109"/>
    <n v="509"/>
    <n v="176"/>
    <n v="0.97"/>
    <n v="0.16"/>
    <x v="4"/>
    <x v="4"/>
    <x v="0"/>
    <x v="0"/>
    <x v="3"/>
    <n v="5.2"/>
    <x v="0"/>
  </r>
  <r>
    <n v="75"/>
    <s v=""/>
    <n v="486672"/>
    <n v="0"/>
    <n v="0"/>
    <n v="0"/>
    <n v="0"/>
    <n v="0"/>
    <x v="2"/>
    <n v="2.1"/>
    <s v=""/>
    <s v=""/>
    <s v="Moisés"/>
    <n v="0"/>
    <x v="130"/>
    <s v=""/>
    <s v="Joined Exeter City on a season-long loan - Expected back 01 Jul"/>
    <d v="2023-07-18T21:00:04"/>
    <n v="50"/>
    <s v="486672.jpg"/>
    <x v="11"/>
    <s v="Caicedo Corozo"/>
    <x v="37"/>
    <s v=""/>
    <s v=""/>
    <s v="a"/>
    <n v="5"/>
    <n v="36"/>
    <x v="8"/>
    <n v="0"/>
    <n v="0"/>
    <n v="0"/>
    <n v="0"/>
    <n v="0"/>
    <n v="15.8"/>
    <x v="130"/>
    <x v="99"/>
    <x v="1"/>
    <x v="2"/>
    <x v="10"/>
    <n v="47"/>
    <n v="1"/>
    <n v="1"/>
    <n v="1"/>
    <n v="10"/>
    <n v="1"/>
    <n v="154"/>
    <x v="1"/>
    <n v="503"/>
    <n v="589.79999999999995"/>
    <n v="680.4"/>
    <n v="210"/>
    <n v="148.19999999999999"/>
    <n v="34"/>
    <n v="1.67"/>
    <n v="2.5099999999999998"/>
    <n v="4.18"/>
    <n v="45.9"/>
    <n v="73"/>
    <n v="36"/>
    <n v="32"/>
    <n v="26"/>
    <n v="146"/>
    <n v="95"/>
    <n v="63"/>
    <n v="47"/>
    <n v="1"/>
    <s v=""/>
    <n v="1"/>
    <s v=""/>
    <n v="1"/>
    <s v=""/>
    <n v="0.05"/>
    <n v="4.05"/>
    <n v="7.0000000000000007E-2"/>
    <n v="0.12"/>
    <n v="1.32"/>
    <n v="1.35"/>
    <n v="285"/>
    <n v="183"/>
    <n v="457"/>
    <n v="158"/>
    <n v="243"/>
    <n v="97"/>
    <n v="106"/>
    <n v="37"/>
    <n v="0.98"/>
    <n v="0.28999999999999998"/>
    <x v="4"/>
    <x v="4"/>
    <x v="0"/>
    <x v="0"/>
    <x v="3"/>
    <n v="15.8"/>
    <x v="0"/>
  </r>
  <r>
    <n v="75"/>
    <s v=""/>
    <n v="233425"/>
    <n v="0"/>
    <n v="0"/>
    <n v="0"/>
    <n v="0"/>
    <n v="0"/>
    <x v="0"/>
    <n v="0"/>
    <s v=""/>
    <s v=""/>
    <s v="Aaron"/>
    <n v="0"/>
    <x v="131"/>
    <s v=""/>
    <s v="Permanent move to Hull City"/>
    <d v="2023-08-04T10:39:43"/>
    <n v="45"/>
    <s v="233425.jpg"/>
    <x v="0"/>
    <s v="Connolly"/>
    <x v="2"/>
    <s v=""/>
    <s v=""/>
    <s v="u"/>
    <n v="5"/>
    <n v="36"/>
    <x v="8"/>
    <n v="0"/>
    <n v="0"/>
    <n v="0"/>
    <n v="0"/>
    <n v="0"/>
    <n v="0"/>
    <x v="131"/>
    <x v="99"/>
    <x v="1"/>
    <x v="2"/>
    <x v="10"/>
    <n v="47"/>
    <n v="1"/>
    <n v="1"/>
    <n v="1"/>
    <n v="10"/>
    <n v="1"/>
    <n v="154"/>
    <x v="1"/>
    <n v="503"/>
    <n v="0"/>
    <n v="0"/>
    <n v="0"/>
    <n v="0"/>
    <n v="34"/>
    <n v="0"/>
    <n v="0"/>
    <n v="0"/>
    <n v="0"/>
    <n v="506"/>
    <n v="47"/>
    <n v="505"/>
    <n v="47"/>
    <n v="496"/>
    <n v="49"/>
    <n v="508"/>
    <n v="49"/>
    <n v="1"/>
    <s v=""/>
    <n v="1"/>
    <s v=""/>
    <n v="1"/>
    <s v=""/>
    <n v="0.05"/>
    <n v="4.05"/>
    <n v="7.0000000000000007E-2"/>
    <n v="0.12"/>
    <n v="1.32"/>
    <n v="1.35"/>
    <n v="434"/>
    <n v="66"/>
    <n v="238"/>
    <n v="8"/>
    <n v="511"/>
    <n v="49"/>
    <n v="362"/>
    <n v="59"/>
    <n v="0.98"/>
    <n v="0.28999999999999998"/>
    <x v="4"/>
    <x v="4"/>
    <x v="0"/>
    <x v="0"/>
    <x v="0"/>
    <n v="17.555555555555557"/>
    <x v="0"/>
  </r>
  <r>
    <n v="75"/>
    <s v=""/>
    <n v="168090"/>
    <n v="0"/>
    <n v="0"/>
    <n v="0"/>
    <n v="0"/>
    <n v="0"/>
    <x v="2"/>
    <n v="2.1"/>
    <s v=""/>
    <s v=""/>
    <s v="Mahmoud"/>
    <n v="0"/>
    <x v="132"/>
    <s v=""/>
    <s v="Permanent move to Hull City"/>
    <d v="2023-08-04T10:39:43"/>
    <n v="50"/>
    <s v="168090.jpg"/>
    <x v="0"/>
    <s v="Dahoud"/>
    <x v="2"/>
    <s v=""/>
    <s v=""/>
    <s v="a"/>
    <n v="5"/>
    <n v="36"/>
    <x v="8"/>
    <n v="0"/>
    <n v="0"/>
    <n v="0"/>
    <n v="0"/>
    <n v="0"/>
    <n v="0"/>
    <x v="132"/>
    <x v="99"/>
    <x v="1"/>
    <x v="2"/>
    <x v="10"/>
    <n v="47"/>
    <n v="1"/>
    <n v="1"/>
    <n v="1"/>
    <n v="10"/>
    <n v="1"/>
    <n v="154"/>
    <x v="1"/>
    <n v="503"/>
    <n v="0"/>
    <n v="0"/>
    <n v="0"/>
    <n v="0"/>
    <n v="34"/>
    <n v="0"/>
    <n v="0"/>
    <n v="0"/>
    <n v="0"/>
    <n v="567"/>
    <n v="238"/>
    <n v="566"/>
    <n v="238"/>
    <n v="564"/>
    <n v="238"/>
    <n v="568"/>
    <n v="238"/>
    <n v="1"/>
    <s v=""/>
    <n v="1"/>
    <s v=""/>
    <n v="1"/>
    <s v=""/>
    <n v="0.05"/>
    <n v="4.05"/>
    <n v="7.0000000000000007E-2"/>
    <n v="0.12"/>
    <n v="1.32"/>
    <n v="1.35"/>
    <n v="210"/>
    <n v="137"/>
    <n v="382"/>
    <n v="112"/>
    <n v="568"/>
    <n v="238"/>
    <n v="388"/>
    <n v="124"/>
    <n v="0.98"/>
    <n v="0.28999999999999998"/>
    <x v="4"/>
    <x v="4"/>
    <x v="0"/>
    <x v="0"/>
    <x v="3"/>
    <n v="15.8"/>
    <x v="0"/>
  </r>
  <r>
    <n v="75"/>
    <s v=""/>
    <n v="83299"/>
    <n v="0"/>
    <n v="0"/>
    <n v="0"/>
    <n v="0"/>
    <n v="0"/>
    <x v="1"/>
    <n v="2.8"/>
    <s v=""/>
    <s v=""/>
    <s v="Lewis"/>
    <n v="0"/>
    <x v="133"/>
    <s v=""/>
    <s v="Permanent move to Hull City"/>
    <d v="2023-08-04T10:39:43"/>
    <n v="50"/>
    <s v="83299.jpg"/>
    <x v="18"/>
    <s v="Dunk"/>
    <x v="45"/>
    <s v=""/>
    <s v=""/>
    <s v="a"/>
    <n v="5"/>
    <n v="36"/>
    <x v="64"/>
    <n v="0"/>
    <n v="0"/>
    <n v="0"/>
    <n v="0"/>
    <n v="0"/>
    <n v="22.4"/>
    <x v="133"/>
    <x v="82"/>
    <x v="1"/>
    <x v="2"/>
    <x v="6"/>
    <n v="50"/>
    <n v="1"/>
    <n v="1"/>
    <n v="1"/>
    <n v="4"/>
    <n v="1"/>
    <n v="154"/>
    <x v="21"/>
    <n v="648"/>
    <n v="661.4"/>
    <n v="163.6"/>
    <n v="198"/>
    <n v="102.4"/>
    <n v="36"/>
    <n v="1.67"/>
    <n v="0.9"/>
    <n v="2.57"/>
    <n v="46.43"/>
    <n v="54"/>
    <n v="14"/>
    <n v="177"/>
    <n v="47"/>
    <n v="151"/>
    <n v="22"/>
    <n v="114"/>
    <n v="22"/>
    <n v="1"/>
    <s v=""/>
    <n v="3"/>
    <s v=""/>
    <n v="1"/>
    <s v=""/>
    <n v="0.05"/>
    <n v="4.05"/>
    <n v="0.02"/>
    <n v="7.0000000000000007E-2"/>
    <n v="1.29"/>
    <n v="1.39"/>
    <n v="170"/>
    <n v="17"/>
    <n v="342"/>
    <n v="177"/>
    <n v="126"/>
    <n v="38"/>
    <n v="86"/>
    <n v="28"/>
    <n v="1"/>
    <n v="0.33"/>
    <x v="4"/>
    <x v="4"/>
    <x v="0"/>
    <x v="0"/>
    <x v="3"/>
    <n v="22.4"/>
    <x v="0"/>
  </r>
  <r>
    <n v="75"/>
    <s v=""/>
    <n v="474120"/>
    <n v="0"/>
    <n v="0"/>
    <n v="0"/>
    <n v="0"/>
    <n v="0"/>
    <x v="2"/>
    <n v="2.5"/>
    <s v=""/>
    <s v=""/>
    <s v="Julio"/>
    <n v="0"/>
    <x v="134"/>
    <s v=""/>
    <s v="Permanent move to Hull City"/>
    <d v="2023-08-04T10:39:43"/>
    <n v="55"/>
    <s v="474120.jpg"/>
    <x v="4"/>
    <s v="Enciso"/>
    <x v="33"/>
    <s v=""/>
    <s v=""/>
    <s v="a"/>
    <n v="5"/>
    <n v="36"/>
    <x v="30"/>
    <n v="0"/>
    <n v="0"/>
    <n v="0"/>
    <n v="0"/>
    <n v="0"/>
    <n v="10.4"/>
    <x v="134"/>
    <x v="100"/>
    <x v="7"/>
    <x v="9"/>
    <x v="12"/>
    <n v="12"/>
    <n v="1"/>
    <n v="1"/>
    <n v="1"/>
    <n v="1"/>
    <n v="1"/>
    <n v="154"/>
    <x v="21"/>
    <n v="189"/>
    <n v="262.8"/>
    <n v="177.5"/>
    <n v="399"/>
    <n v="83.8"/>
    <n v="7"/>
    <n v="3.93"/>
    <n v="1.18"/>
    <n v="5.1100000000000003"/>
    <n v="14.76"/>
    <n v="216"/>
    <n v="98"/>
    <n v="167"/>
    <n v="106"/>
    <n v="81"/>
    <n v="57"/>
    <n v="146"/>
    <n v="86"/>
    <n v="1"/>
    <s v=""/>
    <n v="3"/>
    <s v=""/>
    <n v="1"/>
    <s v=""/>
    <n v="0.45"/>
    <n v="4.05"/>
    <n v="0.13"/>
    <n v="0.57999999999999996"/>
    <n v="1.67"/>
    <n v="1.36"/>
    <n v="142"/>
    <n v="91"/>
    <n v="531"/>
    <n v="210"/>
    <n v="157"/>
    <n v="65"/>
    <n v="58"/>
    <n v="16"/>
    <n v="0.79"/>
    <n v="0.45"/>
    <x v="4"/>
    <x v="4"/>
    <x v="0"/>
    <x v="0"/>
    <x v="2"/>
    <n v="10.363636363636363"/>
    <x v="0"/>
  </r>
  <r>
    <n v="75"/>
    <s v=""/>
    <n v="204214"/>
    <n v="0"/>
    <n v="0"/>
    <n v="0"/>
    <n v="0"/>
    <n v="0"/>
    <x v="1"/>
    <n v="2.8"/>
    <s v=""/>
    <s v=""/>
    <s v="Pervis"/>
    <n v="0"/>
    <x v="135"/>
    <s v=""/>
    <s v="Permanent move to Hull City"/>
    <d v="2023-08-04T10:39:43"/>
    <n v="50"/>
    <s v="204214.jpg"/>
    <x v="8"/>
    <s v="Estupiñán"/>
    <x v="46"/>
    <s v=""/>
    <s v=""/>
    <s v="a"/>
    <n v="5"/>
    <n v="36"/>
    <x v="76"/>
    <n v="0"/>
    <n v="0"/>
    <n v="0"/>
    <n v="0"/>
    <n v="0"/>
    <n v="25.6"/>
    <x v="135"/>
    <x v="101"/>
    <x v="1"/>
    <x v="3"/>
    <x v="10"/>
    <n v="43"/>
    <n v="1"/>
    <n v="1"/>
    <n v="1"/>
    <n v="4"/>
    <n v="1"/>
    <n v="154"/>
    <x v="2"/>
    <n v="593"/>
    <n v="575.20000000000005"/>
    <n v="757.9"/>
    <n v="297"/>
    <n v="162.5"/>
    <n v="31"/>
    <n v="1.8"/>
    <n v="3.88"/>
    <n v="5.68"/>
    <n v="41.6"/>
    <n v="76"/>
    <n v="21"/>
    <n v="24"/>
    <n v="4"/>
    <n v="105"/>
    <n v="9"/>
    <n v="51"/>
    <n v="5"/>
    <n v="1"/>
    <s v=""/>
    <n v="3"/>
    <s v=""/>
    <n v="1"/>
    <s v=""/>
    <n v="0.06"/>
    <n v="4.05"/>
    <n v="0.13"/>
    <n v="0.19"/>
    <n v="1.4"/>
    <n v="1.45"/>
    <n v="230"/>
    <n v="24"/>
    <n v="402"/>
    <n v="184"/>
    <n v="74"/>
    <n v="18"/>
    <n v="3"/>
    <n v="1"/>
    <n v="1.04"/>
    <n v="0.34"/>
    <x v="4"/>
    <x v="4"/>
    <x v="0"/>
    <x v="0"/>
    <x v="3"/>
    <n v="25.6"/>
    <x v="0"/>
  </r>
  <r>
    <n v="75"/>
    <s v=""/>
    <n v="487117"/>
    <n v="0"/>
    <n v="0"/>
    <n v="0"/>
    <n v="0"/>
    <n v="0"/>
    <x v="0"/>
    <n v="2.6"/>
    <s v=""/>
    <s v=""/>
    <s v="Evan"/>
    <n v="0"/>
    <x v="136"/>
    <s v=""/>
    <s v="Permanent move to Hull City"/>
    <d v="2023-08-04T10:39:43"/>
    <n v="60"/>
    <s v="487117.jpg"/>
    <x v="31"/>
    <s v="Ferguson"/>
    <x v="47"/>
    <s v=""/>
    <s v=""/>
    <s v="a"/>
    <n v="5"/>
    <n v="36"/>
    <x v="77"/>
    <n v="0"/>
    <n v="0"/>
    <n v="0"/>
    <n v="0"/>
    <n v="0"/>
    <n v="10.8"/>
    <x v="136"/>
    <x v="102"/>
    <x v="11"/>
    <x v="1"/>
    <x v="14"/>
    <n v="12"/>
    <n v="1"/>
    <n v="1"/>
    <n v="1"/>
    <n v="1"/>
    <n v="1"/>
    <n v="154"/>
    <x v="13"/>
    <n v="213"/>
    <n v="286.2"/>
    <n v="150.4"/>
    <n v="361"/>
    <n v="79.900000000000006"/>
    <n v="10"/>
    <n v="5.44"/>
    <n v="0.54"/>
    <n v="5.98"/>
    <n v="13.45"/>
    <n v="199"/>
    <n v="20"/>
    <n v="183"/>
    <n v="21"/>
    <n v="92"/>
    <n v="25"/>
    <n v="155"/>
    <n v="21"/>
    <n v="1"/>
    <s v=""/>
    <n v="3"/>
    <s v=""/>
    <n v="1"/>
    <s v=""/>
    <n v="0.52"/>
    <n v="4.05"/>
    <n v="0.05"/>
    <n v="0.56999999999999995"/>
    <n v="1.29"/>
    <n v="1.1499999999999999"/>
    <n v="80"/>
    <n v="26"/>
    <n v="560"/>
    <n v="58"/>
    <n v="106"/>
    <n v="13"/>
    <n v="43"/>
    <n v="9"/>
    <n v="0.96"/>
    <n v="0.56999999999999995"/>
    <x v="4"/>
    <x v="4"/>
    <x v="0"/>
    <x v="0"/>
    <x v="8"/>
    <n v="10.833333333333334"/>
    <x v="0"/>
  </r>
  <r>
    <n v="75"/>
    <s v=""/>
    <n v="243568"/>
    <n v="0"/>
    <n v="0"/>
    <n v="0"/>
    <n v="0"/>
    <n v="0"/>
    <x v="2"/>
    <n v="2.1"/>
    <s v=""/>
    <s v=""/>
    <s v="Billy"/>
    <n v="0"/>
    <x v="137"/>
    <s v=""/>
    <s v="Permanent move to Hull City"/>
    <d v="2023-08-04T10:39:43"/>
    <n v="50"/>
    <s v="243568.jpg"/>
    <x v="5"/>
    <s v="Gilmour"/>
    <x v="3"/>
    <s v=""/>
    <s v=""/>
    <s v="a"/>
    <n v="5"/>
    <n v="36"/>
    <x v="6"/>
    <n v="0"/>
    <n v="0"/>
    <n v="0"/>
    <n v="0"/>
    <n v="0"/>
    <n v="4.2"/>
    <x v="137"/>
    <x v="103"/>
    <x v="11"/>
    <x v="2"/>
    <x v="1"/>
    <n v="8"/>
    <n v="1"/>
    <n v="1"/>
    <n v="1"/>
    <n v="1"/>
    <n v="1"/>
    <n v="154"/>
    <x v="13"/>
    <n v="105"/>
    <n v="67.599999999999994"/>
    <n v="56.5"/>
    <n v="33"/>
    <n v="15.8"/>
    <n v="7"/>
    <n v="0.5"/>
    <n v="0.8"/>
    <n v="1.3"/>
    <n v="9.35"/>
    <n v="327"/>
    <n v="145"/>
    <n v="281"/>
    <n v="148"/>
    <n v="301"/>
    <n v="152"/>
    <n v="325"/>
    <n v="151"/>
    <n v="1"/>
    <s v=""/>
    <n v="3"/>
    <s v=""/>
    <n v="1"/>
    <s v=""/>
    <n v="0.09"/>
    <n v="4.05"/>
    <n v="0.14000000000000001"/>
    <n v="0.23"/>
    <n v="1.68"/>
    <n v="1.43"/>
    <n v="260"/>
    <n v="167"/>
    <n v="432"/>
    <n v="142"/>
    <n v="323"/>
    <n v="141"/>
    <n v="464"/>
    <n v="155"/>
    <n v="1.25"/>
    <n v="0.36"/>
    <x v="4"/>
    <x v="4"/>
    <x v="0"/>
    <x v="0"/>
    <x v="3"/>
    <n v="4.2"/>
    <x v="0"/>
  </r>
  <r>
    <n v="75"/>
    <s v=""/>
    <n v="60307"/>
    <n v="0"/>
    <n v="0"/>
    <n v="0"/>
    <n v="0"/>
    <n v="0"/>
    <x v="2"/>
    <n v="2.8"/>
    <s v=""/>
    <s v=""/>
    <s v="Pascal"/>
    <n v="0"/>
    <x v="138"/>
    <s v=""/>
    <s v="Permanent move to Hull City"/>
    <d v="2023-08-04T10:39:43"/>
    <n v="65"/>
    <s v="60307.jpg"/>
    <x v="15"/>
    <s v="Groß"/>
    <x v="48"/>
    <s v=""/>
    <s v=""/>
    <s v="a"/>
    <n v="5"/>
    <n v="36"/>
    <x v="78"/>
    <n v="0"/>
    <n v="0"/>
    <n v="0"/>
    <n v="0"/>
    <n v="0"/>
    <n v="24.5"/>
    <x v="138"/>
    <x v="82"/>
    <x v="12"/>
    <x v="5"/>
    <x v="5"/>
    <n v="51"/>
    <n v="1"/>
    <n v="1"/>
    <n v="1"/>
    <n v="7"/>
    <n v="1"/>
    <n v="154"/>
    <x v="12"/>
    <n v="748"/>
    <n v="918.6"/>
    <n v="1227.5"/>
    <n v="582"/>
    <n v="273.2"/>
    <n v="37"/>
    <n v="5.19"/>
    <n v="8.93"/>
    <n v="14.12"/>
    <n v="48.43"/>
    <n v="13"/>
    <n v="5"/>
    <n v="5"/>
    <n v="3"/>
    <n v="44"/>
    <n v="31"/>
    <n v="11"/>
    <n v="8"/>
    <n v="1"/>
    <s v=""/>
    <n v="3"/>
    <s v=""/>
    <n v="2"/>
    <s v=""/>
    <n v="0.14000000000000001"/>
    <n v="4.05"/>
    <n v="0.25"/>
    <n v="0.39"/>
    <n v="1.35"/>
    <n v="1.42"/>
    <n v="41"/>
    <n v="25"/>
    <n v="562"/>
    <n v="228"/>
    <n v="30"/>
    <n v="13"/>
    <n v="73"/>
    <n v="24"/>
    <n v="1.03"/>
    <n v="0.31"/>
    <x v="4"/>
    <x v="4"/>
    <x v="0"/>
    <x v="0"/>
    <x v="9"/>
    <n v="24.46153846153846"/>
    <x v="0"/>
  </r>
  <r>
    <n v="75"/>
    <s v=""/>
    <n v="475168"/>
    <n v="0"/>
    <n v="0"/>
    <n v="0"/>
    <n v="0"/>
    <n v="0"/>
    <x v="0"/>
    <n v="2.2999999999999998"/>
    <s v=""/>
    <s v=""/>
    <s v="João Pedro"/>
    <n v="0"/>
    <x v="139"/>
    <s v=""/>
    <s v="Permanent move to Hull City"/>
    <d v="2023-08-04T10:39:43"/>
    <n v="55"/>
    <s v="475168.jpg"/>
    <x v="0"/>
    <s v="Junqueira de Jesus"/>
    <x v="49"/>
    <s v=""/>
    <s v=""/>
    <s v="a"/>
    <n v="5"/>
    <n v="36"/>
    <x v="78"/>
    <n v="0"/>
    <n v="0"/>
    <n v="0"/>
    <n v="0"/>
    <n v="0"/>
    <n v="0"/>
    <x v="139"/>
    <x v="82"/>
    <x v="12"/>
    <x v="5"/>
    <x v="5"/>
    <n v="51"/>
    <n v="1"/>
    <n v="1"/>
    <n v="1"/>
    <n v="7"/>
    <n v="1"/>
    <n v="154"/>
    <x v="12"/>
    <n v="748"/>
    <n v="0"/>
    <n v="0"/>
    <n v="0"/>
    <n v="0"/>
    <n v="37"/>
    <n v="0"/>
    <n v="0"/>
    <n v="0"/>
    <n v="0"/>
    <n v="608"/>
    <n v="71"/>
    <n v="608"/>
    <n v="71"/>
    <n v="608"/>
    <n v="71"/>
    <n v="608"/>
    <n v="71"/>
    <n v="1"/>
    <s v=""/>
    <n v="3"/>
    <s v=""/>
    <n v="2"/>
    <s v=""/>
    <n v="0.14000000000000001"/>
    <n v="4.05"/>
    <n v="0.25"/>
    <n v="0.39"/>
    <n v="1.35"/>
    <n v="1.42"/>
    <n v="143"/>
    <n v="38"/>
    <n v="532"/>
    <n v="49"/>
    <n v="608"/>
    <n v="71"/>
    <n v="36"/>
    <n v="7"/>
    <n v="1.03"/>
    <n v="0.31"/>
    <x v="4"/>
    <x v="4"/>
    <x v="0"/>
    <x v="0"/>
    <x v="2"/>
    <n v="28.90909090909091"/>
    <x v="0"/>
  </r>
  <r>
    <n v="75"/>
    <s v=""/>
    <n v="442229"/>
    <n v="0"/>
    <n v="0"/>
    <n v="0"/>
    <n v="0"/>
    <n v="0"/>
    <x v="1"/>
    <n v="1.5"/>
    <s v=""/>
    <s v=""/>
    <s v="Michał"/>
    <n v="0"/>
    <x v="140"/>
    <s v=""/>
    <s v="Permanent move to Hull City"/>
    <d v="2023-08-04T10:39:43"/>
    <n v="40"/>
    <s v="442229.jpg"/>
    <x v="0"/>
    <s v="Karbownik"/>
    <x v="2"/>
    <s v=""/>
    <s v=""/>
    <s v="a"/>
    <n v="5"/>
    <n v="36"/>
    <x v="78"/>
    <n v="0"/>
    <n v="0"/>
    <n v="0"/>
    <n v="0"/>
    <n v="0"/>
    <n v="0"/>
    <x v="140"/>
    <x v="82"/>
    <x v="12"/>
    <x v="5"/>
    <x v="5"/>
    <n v="51"/>
    <n v="1"/>
    <n v="1"/>
    <n v="1"/>
    <n v="7"/>
    <n v="1"/>
    <n v="154"/>
    <x v="12"/>
    <n v="748"/>
    <n v="0"/>
    <n v="0"/>
    <n v="0"/>
    <n v="0"/>
    <n v="37"/>
    <n v="0"/>
    <n v="0"/>
    <n v="0"/>
    <n v="0"/>
    <n v="445"/>
    <n v="166"/>
    <n v="437"/>
    <n v="166"/>
    <n v="422"/>
    <n v="165"/>
    <n v="447"/>
    <n v="166"/>
    <n v="1"/>
    <s v=""/>
    <n v="3"/>
    <s v=""/>
    <n v="2"/>
    <s v=""/>
    <n v="0.14000000000000001"/>
    <n v="4.05"/>
    <n v="0.25"/>
    <n v="0.39"/>
    <n v="1.35"/>
    <n v="1.42"/>
    <n v="598"/>
    <n v="193"/>
    <n v="83"/>
    <n v="45"/>
    <n v="452"/>
    <n v="167"/>
    <n v="419"/>
    <n v="160"/>
    <n v="1.03"/>
    <n v="0.31"/>
    <x v="4"/>
    <x v="4"/>
    <x v="0"/>
    <x v="0"/>
    <x v="1"/>
    <n v="39.75"/>
    <x v="0"/>
  </r>
  <r>
    <n v="75"/>
    <s v=""/>
    <n v="484658"/>
    <n v="0"/>
    <n v="0"/>
    <n v="0"/>
    <n v="0"/>
    <n v="0"/>
    <x v="2"/>
    <n v="0"/>
    <s v=""/>
    <s v=""/>
    <s v="Kacper"/>
    <n v="0"/>
    <x v="141"/>
    <s v=""/>
    <s v="Joined vitesse on a season long loan"/>
    <d v="2023-07-20T09:40:23"/>
    <n v="45"/>
    <s v="484658.jpg"/>
    <x v="0"/>
    <s v="Kozłowski"/>
    <x v="14"/>
    <s v=""/>
    <s v=""/>
    <s v="u"/>
    <n v="5"/>
    <n v="36"/>
    <x v="78"/>
    <n v="0"/>
    <n v="0"/>
    <n v="0"/>
    <n v="0"/>
    <n v="0"/>
    <n v="0"/>
    <x v="141"/>
    <x v="82"/>
    <x v="12"/>
    <x v="5"/>
    <x v="5"/>
    <n v="51"/>
    <n v="1"/>
    <n v="1"/>
    <n v="1"/>
    <n v="7"/>
    <n v="1"/>
    <n v="154"/>
    <x v="12"/>
    <n v="748"/>
    <n v="0"/>
    <n v="0"/>
    <n v="0"/>
    <n v="0"/>
    <n v="37"/>
    <n v="0"/>
    <n v="0"/>
    <n v="0"/>
    <n v="0"/>
    <n v="538"/>
    <n v="215"/>
    <n v="535"/>
    <n v="215"/>
    <n v="530"/>
    <n v="214"/>
    <n v="539"/>
    <n v="215"/>
    <n v="1"/>
    <s v=""/>
    <n v="3"/>
    <s v=""/>
    <n v="2"/>
    <s v=""/>
    <n v="0.14000000000000001"/>
    <n v="4.05"/>
    <n v="0.25"/>
    <n v="0.39"/>
    <n v="1.35"/>
    <n v="1.42"/>
    <n v="493"/>
    <n v="248"/>
    <n v="297"/>
    <n v="55"/>
    <n v="540"/>
    <n v="216"/>
    <n v="612"/>
    <n v="259"/>
    <n v="1.03"/>
    <n v="0.31"/>
    <x v="4"/>
    <x v="4"/>
    <x v="0"/>
    <x v="0"/>
    <x v="0"/>
    <n v="35.333333333333336"/>
    <x v="0"/>
  </r>
  <r>
    <n v="75"/>
    <s v=""/>
    <n v="39155"/>
    <n v="0"/>
    <n v="0"/>
    <n v="0"/>
    <n v="0"/>
    <n v="0"/>
    <x v="2"/>
    <n v="2.1"/>
    <s v=""/>
    <s v=""/>
    <s v="Adam"/>
    <n v="0"/>
    <x v="142"/>
    <s v=""/>
    <s v="Joined vitesse on a season long loan"/>
    <d v="2023-07-20T09:40:23"/>
    <n v="50"/>
    <s v="39155.jpg"/>
    <x v="4"/>
    <s v="Lallana"/>
    <x v="3"/>
    <s v=""/>
    <s v=""/>
    <s v="a"/>
    <n v="5"/>
    <n v="36"/>
    <x v="79"/>
    <n v="0"/>
    <n v="0"/>
    <n v="0"/>
    <n v="0"/>
    <n v="0"/>
    <n v="9.4"/>
    <x v="142"/>
    <x v="104"/>
    <x v="5"/>
    <x v="2"/>
    <x v="15"/>
    <n v="10"/>
    <n v="1"/>
    <n v="1"/>
    <n v="1"/>
    <n v="7"/>
    <n v="1"/>
    <n v="154"/>
    <x v="16"/>
    <n v="146"/>
    <n v="144.19999999999999"/>
    <n v="186.7"/>
    <n v="152"/>
    <n v="48.5"/>
    <n v="12"/>
    <n v="0.88"/>
    <n v="1.22"/>
    <n v="2.1"/>
    <n v="10.59"/>
    <n v="277"/>
    <n v="119"/>
    <n v="156"/>
    <n v="101"/>
    <n v="176"/>
    <n v="110"/>
    <n v="236"/>
    <n v="113"/>
    <n v="1"/>
    <s v=""/>
    <n v="3"/>
    <s v=""/>
    <n v="2"/>
    <s v=""/>
    <n v="0.11"/>
    <n v="4.05"/>
    <n v="0.15"/>
    <n v="0.26"/>
    <n v="1.33"/>
    <n v="1.26"/>
    <n v="150"/>
    <n v="95"/>
    <n v="322"/>
    <n v="70"/>
    <n v="153"/>
    <n v="61"/>
    <n v="481"/>
    <n v="159"/>
    <n v="1.51"/>
    <n v="0.63"/>
    <x v="4"/>
    <x v="4"/>
    <x v="0"/>
    <x v="0"/>
    <x v="3"/>
    <n v="9.4"/>
    <x v="0"/>
  </r>
  <r>
    <n v="75"/>
    <s v=""/>
    <n v="232792"/>
    <n v="0"/>
    <n v="0"/>
    <n v="0"/>
    <n v="0"/>
    <n v="0"/>
    <x v="1"/>
    <n v="1.5"/>
    <s v=""/>
    <s v=""/>
    <s v="Tariq"/>
    <n v="0"/>
    <x v="143"/>
    <s v=""/>
    <s v="Joined vitesse on a season long loan"/>
    <d v="2023-07-20T09:40:23"/>
    <n v="40"/>
    <s v="232792.jpg"/>
    <x v="39"/>
    <s v="Lamptey"/>
    <x v="50"/>
    <s v=""/>
    <s v=""/>
    <s v="a"/>
    <n v="5"/>
    <n v="36"/>
    <x v="18"/>
    <n v="0"/>
    <n v="0"/>
    <n v="0"/>
    <n v="0"/>
    <n v="0"/>
    <n v="5.8"/>
    <x v="143"/>
    <x v="105"/>
    <x v="5"/>
    <x v="2"/>
    <x v="7"/>
    <n v="7"/>
    <n v="1"/>
    <n v="1"/>
    <n v="1"/>
    <n v="1"/>
    <n v="1"/>
    <n v="154"/>
    <x v="16"/>
    <n v="91"/>
    <n v="70.599999999999994"/>
    <n v="87.2"/>
    <n v="48"/>
    <n v="20.6"/>
    <n v="3"/>
    <n v="0.2"/>
    <n v="0.64"/>
    <n v="0.84"/>
    <n v="6.37"/>
    <n v="323"/>
    <n v="124"/>
    <n v="250"/>
    <n v="83"/>
    <n v="284"/>
    <n v="103"/>
    <n v="314"/>
    <n v="117"/>
    <n v="1"/>
    <s v=""/>
    <n v="3"/>
    <s v=""/>
    <n v="2"/>
    <s v=""/>
    <n v="0.04"/>
    <n v="4.05"/>
    <n v="0.13"/>
    <n v="0.17"/>
    <n v="1.31"/>
    <n v="1.44"/>
    <n v="580"/>
    <n v="178"/>
    <n v="65"/>
    <n v="30"/>
    <n v="355"/>
    <n v="127"/>
    <n v="46"/>
    <n v="17"/>
    <n v="0.62"/>
    <n v="0.21"/>
    <x v="4"/>
    <x v="4"/>
    <x v="0"/>
    <x v="0"/>
    <x v="1"/>
    <n v="5.75"/>
    <x v="0"/>
  </r>
  <r>
    <n v="75"/>
    <s v=""/>
    <n v="109345"/>
    <n v="0"/>
    <n v="0"/>
    <n v="0"/>
    <n v="0"/>
    <n v="0"/>
    <x v="2"/>
    <n v="2.8"/>
    <s v=""/>
    <s v=""/>
    <s v="Solly"/>
    <n v="0"/>
    <x v="144"/>
    <s v=""/>
    <s v="Joined vitesse on a season long loan"/>
    <d v="2023-07-20T09:40:23"/>
    <n v="65"/>
    <s v="109345.jpg"/>
    <x v="40"/>
    <s v="March"/>
    <x v="9"/>
    <s v=""/>
    <s v=""/>
    <s v="a"/>
    <n v="5"/>
    <n v="36"/>
    <x v="80"/>
    <n v="0"/>
    <n v="0"/>
    <n v="0"/>
    <n v="0"/>
    <n v="0"/>
    <n v="22.6"/>
    <x v="144"/>
    <x v="106"/>
    <x v="11"/>
    <x v="10"/>
    <x v="10"/>
    <n v="40"/>
    <n v="1"/>
    <n v="1"/>
    <n v="1"/>
    <n v="2"/>
    <n v="1"/>
    <n v="154"/>
    <x v="22"/>
    <n v="559"/>
    <n v="791.8"/>
    <n v="965.8"/>
    <n v="955"/>
    <n v="271.39999999999998"/>
    <n v="31"/>
    <n v="7.01"/>
    <n v="5.9"/>
    <n v="12.91"/>
    <n v="37.58"/>
    <n v="24"/>
    <n v="10"/>
    <n v="11"/>
    <n v="9"/>
    <n v="17"/>
    <n v="8"/>
    <n v="12"/>
    <n v="9"/>
    <n v="2"/>
    <s v=""/>
    <n v="2"/>
    <s v=""/>
    <n v="2"/>
    <s v=""/>
    <n v="0.23"/>
    <n v="4.05"/>
    <n v="0.2"/>
    <n v="0.43"/>
    <n v="1.24"/>
    <n v="1.32"/>
    <n v="43"/>
    <n v="26"/>
    <n v="564"/>
    <n v="229"/>
    <n v="19"/>
    <n v="9"/>
    <n v="108"/>
    <n v="39"/>
    <n v="1.03"/>
    <n v="0.33"/>
    <x v="4"/>
    <x v="4"/>
    <x v="0"/>
    <x v="0"/>
    <x v="9"/>
    <n v="22.615384615384617"/>
    <x v="0"/>
  </r>
  <r>
    <n v="75"/>
    <s v=""/>
    <n v="209288"/>
    <n v="0"/>
    <n v="0"/>
    <n v="0"/>
    <n v="0"/>
    <n v="0"/>
    <x v="3"/>
    <n v="1.5"/>
    <s v=""/>
    <s v=""/>
    <s v="Tom"/>
    <n v="0"/>
    <x v="145"/>
    <s v=""/>
    <s v="Joined vitesse on a season long loan"/>
    <d v="2023-07-20T09:40:23"/>
    <n v="40"/>
    <s v="209288.jpg"/>
    <x v="0"/>
    <s v="McGill"/>
    <x v="2"/>
    <s v=""/>
    <s v=""/>
    <s v="a"/>
    <n v="5"/>
    <n v="36"/>
    <x v="80"/>
    <n v="0"/>
    <n v="0"/>
    <n v="0"/>
    <n v="0"/>
    <n v="0"/>
    <n v="0"/>
    <x v="145"/>
    <x v="106"/>
    <x v="11"/>
    <x v="10"/>
    <x v="10"/>
    <n v="40"/>
    <n v="1"/>
    <n v="1"/>
    <n v="1"/>
    <n v="2"/>
    <n v="1"/>
    <n v="154"/>
    <x v="22"/>
    <n v="559"/>
    <n v="0"/>
    <n v="0"/>
    <n v="0"/>
    <n v="0"/>
    <n v="31"/>
    <n v="0"/>
    <n v="0"/>
    <n v="0"/>
    <n v="0"/>
    <n v="424"/>
    <n v="49"/>
    <n v="414"/>
    <n v="39"/>
    <n v="398"/>
    <n v="30"/>
    <n v="426"/>
    <n v="49"/>
    <n v="2"/>
    <s v=""/>
    <n v="2"/>
    <s v=""/>
    <n v="2"/>
    <s v=""/>
    <n v="0.23"/>
    <n v="4.05"/>
    <n v="0.2"/>
    <n v="0.43"/>
    <n v="1.24"/>
    <n v="1.32"/>
    <n v="570"/>
    <n v="58"/>
    <n v="55"/>
    <n v="29"/>
    <n v="431"/>
    <n v="49"/>
    <n v="348"/>
    <n v="53"/>
    <n v="1.03"/>
    <n v="0.33"/>
    <x v="4"/>
    <x v="4"/>
    <x v="0"/>
    <x v="0"/>
    <x v="1"/>
    <n v="36.75"/>
    <x v="0"/>
  </r>
  <r>
    <n v="75"/>
    <s v=""/>
    <n v="15157"/>
    <n v="0"/>
    <n v="0"/>
    <n v="0"/>
    <n v="0"/>
    <n v="0"/>
    <x v="2"/>
    <n v="2.1"/>
    <s v=""/>
    <s v=""/>
    <s v="James"/>
    <n v="0"/>
    <x v="146"/>
    <s v=""/>
    <s v="Joined vitesse on a season long loan"/>
    <d v="2023-07-20T09:40:23"/>
    <n v="50"/>
    <s v="15157.jpg"/>
    <x v="16"/>
    <s v="Milner"/>
    <x v="2"/>
    <s v=""/>
    <s v=""/>
    <s v="a"/>
    <n v="5"/>
    <n v="36"/>
    <x v="27"/>
    <n v="0"/>
    <n v="0"/>
    <n v="0"/>
    <n v="0"/>
    <n v="0"/>
    <n v="8.4"/>
    <x v="146"/>
    <x v="107"/>
    <x v="11"/>
    <x v="2"/>
    <x v="13"/>
    <n v="12"/>
    <n v="1"/>
    <n v="1"/>
    <n v="1"/>
    <n v="2"/>
    <n v="1"/>
    <n v="154"/>
    <x v="22"/>
    <n v="187"/>
    <n v="179.6"/>
    <n v="222.7"/>
    <n v="93"/>
    <n v="49.5"/>
    <n v="7"/>
    <n v="0.4"/>
    <n v="1.63"/>
    <n v="2.0299999999999998"/>
    <n v="13.56"/>
    <n v="258"/>
    <n v="114"/>
    <n v="141"/>
    <n v="94"/>
    <n v="228"/>
    <n v="123"/>
    <n v="231"/>
    <n v="110"/>
    <n v="2"/>
    <s v=""/>
    <n v="2"/>
    <s v=""/>
    <n v="2"/>
    <s v=""/>
    <n v="0.04"/>
    <n v="4.05"/>
    <n v="0.17"/>
    <n v="0.21"/>
    <n v="1.37"/>
    <n v="1.21"/>
    <n v="148"/>
    <n v="94"/>
    <n v="320"/>
    <n v="69"/>
    <n v="333"/>
    <n v="146"/>
    <n v="345"/>
    <n v="110"/>
    <n v="0.71"/>
    <n v="0.3"/>
    <x v="4"/>
    <x v="4"/>
    <x v="0"/>
    <x v="0"/>
    <x v="3"/>
    <n v="8.4"/>
    <x v="0"/>
  </r>
  <r>
    <n v="75"/>
    <s v=""/>
    <n v="451340"/>
    <n v="0"/>
    <n v="0"/>
    <n v="0"/>
    <n v="0"/>
    <n v="0"/>
    <x v="2"/>
    <n v="2.8"/>
    <s v=""/>
    <s v=""/>
    <s v="Kaoru"/>
    <n v="0"/>
    <x v="147"/>
    <s v=""/>
    <s v="Joined vitesse on a season long loan"/>
    <d v="2023-07-20T09:40:23"/>
    <n v="65"/>
    <s v="451340.jpg"/>
    <x v="41"/>
    <s v="Mitoma"/>
    <x v="51"/>
    <s v=""/>
    <s v=""/>
    <s v="a"/>
    <n v="5"/>
    <n v="36"/>
    <x v="81"/>
    <n v="0"/>
    <n v="0"/>
    <n v="0"/>
    <n v="0"/>
    <n v="0"/>
    <n v="21.2"/>
    <x v="147"/>
    <x v="108"/>
    <x v="3"/>
    <x v="4"/>
    <x v="8"/>
    <n v="35"/>
    <n v="1"/>
    <n v="1"/>
    <n v="1"/>
    <n v="2"/>
    <n v="1"/>
    <n v="154"/>
    <x v="18"/>
    <n v="457"/>
    <n v="569.6"/>
    <n v="569.4"/>
    <n v="867"/>
    <n v="200.4"/>
    <n v="24"/>
    <n v="8.2899999999999991"/>
    <n v="4.93"/>
    <n v="13.22"/>
    <n v="35.520000000000003"/>
    <n v="81"/>
    <n v="38"/>
    <n v="42"/>
    <n v="35"/>
    <n v="24"/>
    <n v="15"/>
    <n v="30"/>
    <n v="22"/>
    <n v="2"/>
    <s v=""/>
    <n v="2"/>
    <s v=""/>
    <n v="2"/>
    <s v=""/>
    <n v="0.32"/>
    <n v="4.05"/>
    <n v="0.19"/>
    <n v="0.51"/>
    <n v="1.38"/>
    <n v="1.36"/>
    <n v="54"/>
    <n v="33"/>
    <n v="575"/>
    <n v="236"/>
    <n v="36"/>
    <n v="17"/>
    <n v="5"/>
    <n v="3"/>
    <n v="0.93"/>
    <n v="0.31"/>
    <x v="4"/>
    <x v="4"/>
    <x v="0"/>
    <x v="0"/>
    <x v="9"/>
    <n v="21.23076923076923"/>
    <x v="0"/>
  </r>
  <r>
    <n v="75"/>
    <s v=""/>
    <n v="243505"/>
    <n v="0"/>
    <n v="0"/>
    <n v="0"/>
    <n v="0"/>
    <n v="0"/>
    <x v="2"/>
    <n v="1.5"/>
    <s v=""/>
    <s v=""/>
    <s v="Jakub"/>
    <n v="0"/>
    <x v="148"/>
    <s v=""/>
    <s v="Joined vitesse on a season long loan"/>
    <d v="2023-07-20T09:40:23"/>
    <n v="45"/>
    <s v="243505.jpg"/>
    <x v="0"/>
    <s v="Moder"/>
    <x v="3"/>
    <s v=""/>
    <s v=""/>
    <s v="a"/>
    <n v="5"/>
    <n v="36"/>
    <x v="81"/>
    <n v="0"/>
    <n v="0"/>
    <n v="0"/>
    <n v="0"/>
    <n v="0"/>
    <n v="0"/>
    <x v="148"/>
    <x v="108"/>
    <x v="3"/>
    <x v="4"/>
    <x v="8"/>
    <n v="35"/>
    <n v="1"/>
    <n v="1"/>
    <n v="1"/>
    <n v="2"/>
    <n v="1"/>
    <n v="154"/>
    <x v="18"/>
    <n v="457"/>
    <n v="0"/>
    <n v="0"/>
    <n v="0"/>
    <n v="0"/>
    <n v="24"/>
    <n v="0"/>
    <n v="0"/>
    <n v="0"/>
    <n v="0"/>
    <n v="510"/>
    <n v="197"/>
    <n v="509"/>
    <n v="199"/>
    <n v="500"/>
    <n v="194"/>
    <n v="512"/>
    <n v="197"/>
    <n v="2"/>
    <s v=""/>
    <n v="2"/>
    <s v=""/>
    <n v="2"/>
    <s v=""/>
    <n v="0.32"/>
    <n v="4.05"/>
    <n v="0.19"/>
    <n v="0.51"/>
    <n v="1.38"/>
    <n v="1.36"/>
    <n v="442"/>
    <n v="219"/>
    <n v="246"/>
    <n v="26"/>
    <n v="515"/>
    <n v="200"/>
    <n v="492"/>
    <n v="165"/>
    <n v="0.93"/>
    <n v="0.31"/>
    <x v="4"/>
    <x v="4"/>
    <x v="0"/>
    <x v="0"/>
    <x v="0"/>
    <n v="30.666666666666668"/>
    <x v="0"/>
  </r>
  <r>
    <n v="75"/>
    <s v=""/>
    <n v="441192"/>
    <n v="0"/>
    <n v="0"/>
    <n v="0"/>
    <n v="0"/>
    <n v="0"/>
    <x v="2"/>
    <n v="0"/>
    <s v=""/>
    <s v=""/>
    <s v="Jeremy"/>
    <n v="0"/>
    <x v="149"/>
    <s v=""/>
    <s v="Joined West Bromwich Albion on a season-long loan"/>
    <d v="2023-07-26T12:28:45"/>
    <n v="45"/>
    <s v="441192.jpg"/>
    <x v="2"/>
    <s v="Sarmiento Morante"/>
    <x v="3"/>
    <s v=""/>
    <s v=""/>
    <s v="u"/>
    <n v="5"/>
    <n v="36"/>
    <x v="82"/>
    <n v="0"/>
    <n v="0"/>
    <n v="0"/>
    <n v="0"/>
    <n v="0"/>
    <n v="3.6"/>
    <x v="149"/>
    <x v="109"/>
    <x v="3"/>
    <x v="1"/>
    <x v="7"/>
    <n v="2"/>
    <n v="1"/>
    <n v="1"/>
    <n v="1"/>
    <n v="1"/>
    <n v="1"/>
    <n v="154"/>
    <x v="18"/>
    <n v="40"/>
    <n v="46.6"/>
    <n v="38.200000000000003"/>
    <n v="50"/>
    <n v="12.9"/>
    <n v="1"/>
    <n v="0.33"/>
    <n v="0.27"/>
    <n v="0.6"/>
    <n v="2.76"/>
    <n v="344"/>
    <n v="154"/>
    <n v="301"/>
    <n v="154"/>
    <n v="282"/>
    <n v="143"/>
    <n v="332"/>
    <n v="153"/>
    <n v="2"/>
    <s v=""/>
    <n v="2"/>
    <s v=""/>
    <n v="2"/>
    <s v=""/>
    <n v="0.18"/>
    <n v="4.05"/>
    <n v="0.14000000000000001"/>
    <n v="0.32"/>
    <n v="1.48"/>
    <n v="1.07"/>
    <n v="467"/>
    <n v="231"/>
    <n v="271"/>
    <n v="38"/>
    <n v="283"/>
    <n v="118"/>
    <n v="491"/>
    <n v="164"/>
    <n v="0.54"/>
    <n v="0.54"/>
    <x v="4"/>
    <x v="4"/>
    <x v="0"/>
    <x v="0"/>
    <x v="0"/>
    <n v="3.5555555555555554"/>
    <x v="0"/>
  </r>
  <r>
    <n v="75"/>
    <s v=""/>
    <n v="240514"/>
    <n v="0"/>
    <n v="0"/>
    <n v="0"/>
    <n v="0"/>
    <n v="0"/>
    <x v="3"/>
    <n v="0"/>
    <s v=""/>
    <s v=""/>
    <s v="Kjell"/>
    <n v="0"/>
    <x v="150"/>
    <s v=""/>
    <s v="Joined Sturm Graz on a season-long loan"/>
    <d v="2023-07-06T17:30:03"/>
    <n v="40"/>
    <s v="240514.jpg"/>
    <x v="0"/>
    <s v="Scherpen"/>
    <x v="14"/>
    <s v=""/>
    <s v=""/>
    <s v="u"/>
    <n v="5"/>
    <n v="36"/>
    <x v="82"/>
    <n v="0"/>
    <n v="0"/>
    <n v="0"/>
    <n v="0"/>
    <n v="0"/>
    <n v="0"/>
    <x v="150"/>
    <x v="109"/>
    <x v="3"/>
    <x v="1"/>
    <x v="7"/>
    <n v="2"/>
    <n v="1"/>
    <n v="1"/>
    <n v="1"/>
    <n v="1"/>
    <n v="1"/>
    <n v="154"/>
    <x v="18"/>
    <n v="40"/>
    <n v="0"/>
    <n v="0"/>
    <n v="0"/>
    <n v="0"/>
    <n v="1"/>
    <n v="0"/>
    <n v="0"/>
    <n v="0"/>
    <n v="0"/>
    <n v="435"/>
    <n v="56"/>
    <n v="426"/>
    <n v="47"/>
    <n v="411"/>
    <n v="38"/>
    <n v="437"/>
    <n v="56"/>
    <n v="2"/>
    <s v=""/>
    <n v="2"/>
    <s v=""/>
    <n v="2"/>
    <s v=""/>
    <n v="0.18"/>
    <n v="4.05"/>
    <n v="0.14000000000000001"/>
    <n v="0.32"/>
    <n v="1.48"/>
    <n v="1.07"/>
    <n v="585"/>
    <n v="66"/>
    <n v="70"/>
    <n v="37"/>
    <n v="442"/>
    <n v="56"/>
    <n v="615"/>
    <n v="72"/>
    <n v="0.54"/>
    <n v="0.54"/>
    <x v="4"/>
    <x v="4"/>
    <x v="0"/>
    <x v="0"/>
    <x v="1"/>
    <n v="4"/>
    <x v="0"/>
  </r>
  <r>
    <n v="75"/>
    <s v=""/>
    <n v="49262"/>
    <n v="0"/>
    <n v="0"/>
    <n v="0"/>
    <n v="0"/>
    <n v="0"/>
    <x v="3"/>
    <n v="2.8"/>
    <s v=""/>
    <s v=""/>
    <s v="Jason"/>
    <n v="0"/>
    <x v="151"/>
    <s v=""/>
    <s v="Joined Sturm Graz on a season-long loan"/>
    <d v="2023-07-06T17:30:03"/>
    <n v="45"/>
    <s v="49262.jpg"/>
    <x v="15"/>
    <s v="Steele"/>
    <x v="52"/>
    <s v=""/>
    <s v=""/>
    <s v="a"/>
    <n v="5"/>
    <n v="36"/>
    <x v="77"/>
    <n v="0"/>
    <n v="0"/>
    <n v="0"/>
    <n v="0"/>
    <n v="0"/>
    <n v="14.4"/>
    <x v="151"/>
    <x v="110"/>
    <x v="3"/>
    <x v="2"/>
    <x v="14"/>
    <n v="23"/>
    <n v="1"/>
    <n v="1"/>
    <n v="1"/>
    <n v="1"/>
    <n v="1"/>
    <n v="37"/>
    <x v="13"/>
    <n v="332"/>
    <n v="377.6"/>
    <n v="13"/>
    <n v="0"/>
    <n v="39.1"/>
    <n v="15"/>
    <n v="0"/>
    <n v="0.15"/>
    <n v="0.15"/>
    <n v="23.46"/>
    <n v="162"/>
    <n v="17"/>
    <n v="338"/>
    <n v="6"/>
    <n v="443"/>
    <n v="47"/>
    <n v="267"/>
    <n v="17"/>
    <n v="2"/>
    <s v=""/>
    <n v="2"/>
    <s v=""/>
    <n v="2"/>
    <s v=""/>
    <n v="0.18"/>
    <n v="2.4700000000000002"/>
    <n v="0.01"/>
    <n v="0.01"/>
    <n v="1.56"/>
    <n v="1.53"/>
    <n v="306"/>
    <n v="14"/>
    <n v="110"/>
    <n v="46"/>
    <n v="26"/>
    <n v="6"/>
    <n v="63"/>
    <n v="11"/>
    <n v="1"/>
    <n v="0.4"/>
    <x v="4"/>
    <x v="4"/>
    <x v="0"/>
    <x v="0"/>
    <x v="0"/>
    <n v="14.444444444444445"/>
    <x v="0"/>
  </r>
  <r>
    <n v="75"/>
    <s v=""/>
    <n v="450434"/>
    <n v="0"/>
    <n v="0"/>
    <n v="0"/>
    <n v="0"/>
    <n v="0"/>
    <x v="0"/>
    <n v="0"/>
    <s v=""/>
    <s v=""/>
    <s v="Deniz"/>
    <n v="0"/>
    <x v="152"/>
    <s v=""/>
    <s v="Season long loan to Stuttgart"/>
    <d v="2023-08-04T10:40:57"/>
    <n v="55"/>
    <s v="450434.jpg"/>
    <x v="36"/>
    <s v="Undav"/>
    <x v="2"/>
    <s v=""/>
    <s v=""/>
    <s v="u"/>
    <n v="5"/>
    <n v="36"/>
    <x v="83"/>
    <n v="0"/>
    <n v="0"/>
    <n v="0"/>
    <n v="0"/>
    <n v="0"/>
    <n v="9.5"/>
    <x v="152"/>
    <x v="111"/>
    <x v="10"/>
    <x v="1"/>
    <x v="1"/>
    <n v="9"/>
    <n v="1"/>
    <n v="1"/>
    <n v="1"/>
    <n v="2"/>
    <n v="1"/>
    <n v="37"/>
    <x v="16"/>
    <n v="173"/>
    <n v="196.4"/>
    <n v="124"/>
    <n v="372"/>
    <n v="69.099999999999994"/>
    <n v="6"/>
    <n v="4.8899999999999997"/>
    <n v="1.25"/>
    <n v="6.14"/>
    <n v="9.0299999999999994"/>
    <n v="249"/>
    <n v="24"/>
    <n v="203"/>
    <n v="24"/>
    <n v="91"/>
    <n v="24"/>
    <n v="187"/>
    <n v="23"/>
    <n v="2"/>
    <s v=""/>
    <n v="2"/>
    <s v=""/>
    <n v="2"/>
    <s v=""/>
    <n v="0.72"/>
    <n v="2.4700000000000002"/>
    <n v="0.18"/>
    <n v="0.9"/>
    <n v="1.32"/>
    <n v="1.32"/>
    <n v="141"/>
    <n v="37"/>
    <n v="530"/>
    <n v="48"/>
    <n v="212"/>
    <n v="23"/>
    <n v="325"/>
    <n v="53"/>
    <n v="0.88"/>
    <n v="0.28999999999999998"/>
    <x v="4"/>
    <x v="4"/>
    <x v="0"/>
    <x v="0"/>
    <x v="2"/>
    <n v="9.454545454545455"/>
    <x v="0"/>
  </r>
  <r>
    <n v="75"/>
    <s v=""/>
    <n v="469142"/>
    <n v="0"/>
    <n v="0"/>
    <n v="0"/>
    <n v="0"/>
    <n v="0"/>
    <x v="1"/>
    <n v="1.5"/>
    <s v=""/>
    <s v=""/>
    <s v="Jan Paul"/>
    <n v="0"/>
    <x v="153"/>
    <s v=""/>
    <s v="Season long loan to Stuttgart"/>
    <d v="2023-08-04T10:40:57"/>
    <n v="40"/>
    <s v="469142.jpg"/>
    <x v="29"/>
    <s v="van Hecke"/>
    <x v="40"/>
    <s v=""/>
    <s v=""/>
    <s v="a"/>
    <n v="5"/>
    <n v="36"/>
    <x v="2"/>
    <n v="0"/>
    <n v="0"/>
    <n v="0"/>
    <n v="0"/>
    <n v="0"/>
    <n v="1.5"/>
    <x v="153"/>
    <x v="112"/>
    <x v="10"/>
    <x v="1"/>
    <x v="1"/>
    <n v="7"/>
    <n v="1"/>
    <n v="1"/>
    <n v="1"/>
    <n v="2"/>
    <n v="1"/>
    <n v="37"/>
    <x v="16"/>
    <n v="54"/>
    <n v="71.400000000000006"/>
    <n v="5.8"/>
    <n v="10"/>
    <n v="8.8000000000000007"/>
    <n v="3"/>
    <n v="0.55000000000000004"/>
    <n v="0.04"/>
    <n v="0.59"/>
    <n v="6.72"/>
    <n v="322"/>
    <n v="123"/>
    <n v="345"/>
    <n v="128"/>
    <n v="330"/>
    <n v="127"/>
    <n v="342"/>
    <n v="126"/>
    <n v="2"/>
    <s v=""/>
    <n v="2"/>
    <s v=""/>
    <n v="2"/>
    <s v=""/>
    <n v="0.17"/>
    <n v="2.4700000000000002"/>
    <n v="0.01"/>
    <n v="0.18"/>
    <n v="2.08"/>
    <n v="2.16"/>
    <n v="603"/>
    <n v="198"/>
    <n v="88"/>
    <n v="50"/>
    <n v="391"/>
    <n v="137"/>
    <n v="175"/>
    <n v="59"/>
    <n v="0.93"/>
    <n v="0.28999999999999998"/>
    <x v="4"/>
    <x v="4"/>
    <x v="0"/>
    <x v="0"/>
    <x v="1"/>
    <n v="1.5"/>
    <x v="0"/>
  </r>
  <r>
    <n v="75"/>
    <s v=""/>
    <n v="111478"/>
    <n v="0"/>
    <n v="0"/>
    <n v="0"/>
    <n v="0"/>
    <n v="0"/>
    <x v="1"/>
    <n v="2.5"/>
    <s v=""/>
    <s v=""/>
    <s v="Joël"/>
    <n v="0"/>
    <x v="154"/>
    <s v=""/>
    <s v="Season long loan to Stuttgart"/>
    <d v="2023-08-04T10:40:57"/>
    <n v="45"/>
    <s v="111478.jpg"/>
    <x v="18"/>
    <s v="Veltman"/>
    <x v="28"/>
    <s v=""/>
    <s v=""/>
    <s v="a"/>
    <n v="5"/>
    <n v="36"/>
    <x v="84"/>
    <n v="0"/>
    <n v="0"/>
    <n v="0"/>
    <n v="0"/>
    <n v="0"/>
    <n v="21.1"/>
    <x v="154"/>
    <x v="113"/>
    <x v="1"/>
    <x v="2"/>
    <x v="10"/>
    <n v="29"/>
    <n v="1"/>
    <n v="1"/>
    <n v="1"/>
    <n v="6"/>
    <n v="1"/>
    <n v="37"/>
    <x v="9"/>
    <n v="447"/>
    <n v="407.2"/>
    <n v="201.3"/>
    <n v="162"/>
    <n v="77.400000000000006"/>
    <n v="25"/>
    <n v="1.72"/>
    <n v="1.02"/>
    <n v="2.74"/>
    <n v="27.53"/>
    <n v="143"/>
    <n v="51"/>
    <n v="151"/>
    <n v="37"/>
    <n v="168"/>
    <n v="30"/>
    <n v="160"/>
    <n v="41"/>
    <n v="2"/>
    <s v=""/>
    <n v="2"/>
    <s v=""/>
    <n v="2"/>
    <s v=""/>
    <n v="7.0000000000000007E-2"/>
    <n v="2.4700000000000002"/>
    <n v="0.04"/>
    <n v="0.11"/>
    <n v="1.1299999999999999"/>
    <n v="1.2"/>
    <n v="342"/>
    <n v="65"/>
    <n v="146"/>
    <n v="88"/>
    <n v="125"/>
    <n v="37"/>
    <n v="150"/>
    <n v="50"/>
    <n v="1.03"/>
    <n v="0.41"/>
    <x v="4"/>
    <x v="4"/>
    <x v="0"/>
    <x v="0"/>
    <x v="0"/>
    <n v="21.111111111111111"/>
    <x v="0"/>
  </r>
  <r>
    <n v="75"/>
    <s v=""/>
    <n v="489639"/>
    <n v="0"/>
    <n v="0"/>
    <n v="0"/>
    <n v="0"/>
    <n v="0"/>
    <x v="3"/>
    <n v="2.8"/>
    <s v=""/>
    <s v=""/>
    <s v="Bart"/>
    <n v="0"/>
    <x v="155"/>
    <s v=""/>
    <s v="Season long loan to Stuttgart"/>
    <d v="2023-08-04T10:40:57"/>
    <n v="45"/>
    <s v="489639.jpg"/>
    <x v="0"/>
    <s v="Verbruggen"/>
    <x v="22"/>
    <s v=""/>
    <s v=""/>
    <s v="a"/>
    <n v="5"/>
    <n v="36"/>
    <x v="84"/>
    <n v="0"/>
    <n v="0"/>
    <n v="0"/>
    <n v="0"/>
    <n v="0"/>
    <n v="0"/>
    <x v="155"/>
    <x v="113"/>
    <x v="1"/>
    <x v="2"/>
    <x v="10"/>
    <n v="29"/>
    <n v="1"/>
    <n v="1"/>
    <n v="1"/>
    <n v="6"/>
    <n v="1"/>
    <n v="37"/>
    <x v="9"/>
    <n v="447"/>
    <n v="0"/>
    <n v="0"/>
    <n v="0"/>
    <n v="0"/>
    <n v="25"/>
    <n v="0"/>
    <n v="0"/>
    <n v="0"/>
    <n v="0"/>
    <n v="541"/>
    <n v="70"/>
    <n v="538"/>
    <n v="67"/>
    <n v="533"/>
    <n v="62"/>
    <n v="542"/>
    <n v="70"/>
    <n v="2"/>
    <s v=""/>
    <n v="2"/>
    <s v=""/>
    <n v="2"/>
    <s v=""/>
    <n v="7.0000000000000007E-2"/>
    <n v="2.4700000000000002"/>
    <n v="0.04"/>
    <n v="0.11"/>
    <n v="1.1299999999999999"/>
    <n v="1.2"/>
    <n v="498"/>
    <n v="29"/>
    <n v="302"/>
    <n v="61"/>
    <n v="543"/>
    <n v="70"/>
    <n v="205"/>
    <n v="32"/>
    <n v="1.03"/>
    <n v="0.41"/>
    <x v="4"/>
    <x v="4"/>
    <x v="0"/>
    <x v="0"/>
    <x v="0"/>
    <n v="21.111111111111111"/>
    <x v="0"/>
  </r>
  <r>
    <n v="75"/>
    <s v=""/>
    <n v="110735"/>
    <n v="0"/>
    <n v="0"/>
    <n v="0"/>
    <n v="0"/>
    <n v="0"/>
    <x v="1"/>
    <n v="2.5"/>
    <s v=""/>
    <s v=""/>
    <s v="Adam"/>
    <n v="0"/>
    <x v="156"/>
    <s v=""/>
    <s v="Season long loan to Stuttgart"/>
    <d v="2023-08-04T10:40:57"/>
    <n v="45"/>
    <s v="110735.jpg"/>
    <x v="25"/>
    <s v="Webster"/>
    <x v="26"/>
    <s v=""/>
    <s v=""/>
    <s v="a"/>
    <n v="5"/>
    <n v="36"/>
    <x v="85"/>
    <n v="0"/>
    <n v="0"/>
    <n v="0"/>
    <n v="0"/>
    <n v="0"/>
    <n v="16.7"/>
    <x v="156"/>
    <x v="114"/>
    <x v="1"/>
    <x v="2"/>
    <x v="3"/>
    <n v="27"/>
    <n v="1"/>
    <n v="1"/>
    <n v="1"/>
    <n v="2"/>
    <n v="1"/>
    <n v="37"/>
    <x v="15"/>
    <n v="405"/>
    <n v="361.8"/>
    <n v="104.3"/>
    <n v="126"/>
    <n v="59.2"/>
    <n v="23"/>
    <n v="1.72"/>
    <n v="0.45"/>
    <n v="2.17"/>
    <n v="25.8"/>
    <n v="171"/>
    <n v="63"/>
    <n v="229"/>
    <n v="72"/>
    <n v="195"/>
    <n v="49"/>
    <n v="207"/>
    <n v="67"/>
    <n v="2"/>
    <s v=""/>
    <n v="2"/>
    <s v=""/>
    <n v="2"/>
    <s v=""/>
    <n v="0.08"/>
    <n v="2.4700000000000002"/>
    <n v="0.02"/>
    <n v="0.1"/>
    <n v="1.17"/>
    <n v="1.23"/>
    <n v="340"/>
    <n v="64"/>
    <n v="144"/>
    <n v="87"/>
    <n v="164"/>
    <n v="57"/>
    <n v="246"/>
    <n v="84"/>
    <n v="1.04"/>
    <n v="0.41"/>
    <x v="4"/>
    <x v="4"/>
    <x v="0"/>
    <x v="0"/>
    <x v="0"/>
    <n v="16.666666666666668"/>
    <x v="0"/>
  </r>
  <r>
    <n v="75"/>
    <s v=""/>
    <n v="50175"/>
    <n v="0"/>
    <n v="0"/>
    <n v="0"/>
    <n v="0"/>
    <n v="0"/>
    <x v="0"/>
    <n v="2.6"/>
    <s v=""/>
    <s v=""/>
    <s v="Danny"/>
    <n v="0"/>
    <x v="157"/>
    <s v=""/>
    <s v="Season long loan to Stuttgart"/>
    <d v="2023-08-04T10:40:57"/>
    <n v="60"/>
    <s v="50175.jpg"/>
    <x v="4"/>
    <s v="Welbeck"/>
    <x v="53"/>
    <s v=""/>
    <s v=""/>
    <s v="a"/>
    <n v="5"/>
    <n v="36"/>
    <x v="86"/>
    <n v="0"/>
    <n v="0"/>
    <n v="0"/>
    <n v="0"/>
    <n v="0"/>
    <n v="15.2"/>
    <x v="157"/>
    <x v="115"/>
    <x v="11"/>
    <x v="8"/>
    <x v="14"/>
    <n v="28"/>
    <n v="1"/>
    <n v="1"/>
    <n v="1"/>
    <n v="2"/>
    <n v="1"/>
    <n v="37"/>
    <x v="5"/>
    <n v="296"/>
    <n v="378.2"/>
    <n v="390.6"/>
    <n v="782"/>
    <n v="155.4"/>
    <n v="21"/>
    <n v="8.59"/>
    <n v="1.65"/>
    <n v="10.24"/>
    <n v="26.45"/>
    <n v="161"/>
    <n v="14"/>
    <n v="82"/>
    <n v="5"/>
    <n v="26"/>
    <n v="10"/>
    <n v="59"/>
    <n v="10"/>
    <n v="2"/>
    <s v=""/>
    <n v="2"/>
    <s v=""/>
    <n v="3"/>
    <s v=""/>
    <n v="0.42"/>
    <n v="2.4700000000000002"/>
    <n v="0.08"/>
    <n v="0.5"/>
    <n v="1.29"/>
    <n v="1.37"/>
    <n v="57"/>
    <n v="20"/>
    <n v="537"/>
    <n v="52"/>
    <n v="158"/>
    <n v="17"/>
    <n v="117"/>
    <n v="23"/>
    <n v="1.02"/>
    <n v="0.28999999999999998"/>
    <x v="4"/>
    <x v="4"/>
    <x v="0"/>
    <x v="0"/>
    <x v="8"/>
    <n v="15.166666666666666"/>
    <x v="0"/>
  </r>
  <r>
    <n v="75"/>
    <s v=""/>
    <n v="204676"/>
    <n v="0"/>
    <n v="0"/>
    <n v="0"/>
    <n v="0"/>
    <n v="0"/>
    <x v="0"/>
    <n v="1.5"/>
    <s v=""/>
    <s v=""/>
    <s v="Andi"/>
    <n v="0"/>
    <x v="158"/>
    <s v=""/>
    <s v="Season long loan to Stuttgart"/>
    <d v="2023-08-04T10:40:57"/>
    <n v="45"/>
    <s v="204676.jpg"/>
    <x v="0"/>
    <s v="Zeqiri"/>
    <x v="0"/>
    <s v=""/>
    <s v=""/>
    <s v="a"/>
    <n v="5"/>
    <n v="36"/>
    <x v="86"/>
    <n v="0"/>
    <n v="0"/>
    <n v="0"/>
    <n v="0"/>
    <n v="0"/>
    <n v="0"/>
    <x v="158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489"/>
    <n v="45"/>
    <n v="488"/>
    <n v="45"/>
    <n v="478"/>
    <n v="47"/>
    <n v="491"/>
    <n v="47"/>
    <n v="2"/>
    <s v=""/>
    <n v="2"/>
    <s v=""/>
    <n v="3"/>
    <s v=""/>
    <n v="0.42"/>
    <n v="2.4700000000000002"/>
    <n v="0.08"/>
    <n v="0.5"/>
    <n v="1.29"/>
    <n v="1.37"/>
    <n v="394"/>
    <n v="62"/>
    <n v="198"/>
    <n v="4"/>
    <n v="495"/>
    <n v="47"/>
    <n v="167"/>
    <n v="34"/>
    <n v="1.02"/>
    <n v="0.28999999999999998"/>
    <x v="4"/>
    <x v="4"/>
    <x v="0"/>
    <x v="0"/>
    <x v="0"/>
    <n v="20.222222222222221"/>
    <x v="0"/>
  </r>
  <r>
    <n v="75"/>
    <s v=""/>
    <n v="223434"/>
    <n v="0"/>
    <n v="0"/>
    <n v="0"/>
    <n v="0"/>
    <n v="0"/>
    <x v="1"/>
    <n v="2.5"/>
    <s v=""/>
    <s v=""/>
    <s v="Igor Julio"/>
    <n v="0"/>
    <x v="159"/>
    <s v=""/>
    <s v="Season long loan to Stuttgart"/>
    <d v="2023-08-04T10:40:57"/>
    <n v="45"/>
    <s v="223434.jpg"/>
    <x v="0"/>
    <s v="dos Santos de Paulo"/>
    <x v="3"/>
    <s v=""/>
    <s v=""/>
    <s v="a"/>
    <n v="5"/>
    <n v="36"/>
    <x v="86"/>
    <n v="0"/>
    <n v="0"/>
    <n v="0"/>
    <n v="0"/>
    <n v="0"/>
    <n v="0"/>
    <x v="159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498"/>
    <n v="193"/>
    <n v="497"/>
    <n v="193"/>
    <n v="488"/>
    <n v="192"/>
    <n v="500"/>
    <n v="193"/>
    <n v="2"/>
    <s v=""/>
    <n v="2"/>
    <s v=""/>
    <n v="3"/>
    <s v=""/>
    <n v="0.42"/>
    <n v="2.4700000000000002"/>
    <n v="0.08"/>
    <n v="0.5"/>
    <n v="1.29"/>
    <n v="1.37"/>
    <n v="421"/>
    <n v="117"/>
    <n v="225"/>
    <n v="140"/>
    <n v="503"/>
    <n v="193"/>
    <n v="423"/>
    <n v="161"/>
    <n v="1.02"/>
    <n v="0.28999999999999998"/>
    <x v="4"/>
    <x v="4"/>
    <x v="0"/>
    <x v="0"/>
    <x v="0"/>
    <n v="20.222222222222221"/>
    <x v="0"/>
  </r>
  <r>
    <n v="75"/>
    <s v=""/>
    <n v="578614"/>
    <n v="0"/>
    <n v="0"/>
    <n v="0"/>
    <n v="0"/>
    <n v="0"/>
    <x v="2"/>
    <n v="-0.5"/>
    <s v=""/>
    <s v=""/>
    <s v="Enock"/>
    <n v="0"/>
    <x v="160"/>
    <s v=""/>
    <s v="Season long loan to Stuttgart"/>
    <d v="2023-08-04T10:40:57"/>
    <n v="45"/>
    <s v="578614.jpg"/>
    <x v="0"/>
    <s v="Agyei"/>
    <x v="2"/>
    <s v=""/>
    <s v=""/>
    <s v="a"/>
    <n v="6"/>
    <n v="90"/>
    <x v="86"/>
    <n v="0"/>
    <n v="0"/>
    <n v="0"/>
    <n v="0"/>
    <n v="0"/>
    <n v="0"/>
    <x v="160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553"/>
    <n v="224"/>
    <n v="550"/>
    <n v="224"/>
    <n v="545"/>
    <n v="223"/>
    <n v="554"/>
    <n v="224"/>
    <n v="2"/>
    <s v=""/>
    <n v="2"/>
    <s v=""/>
    <n v="3"/>
    <s v=""/>
    <n v="0.42"/>
    <n v="2.4700000000000002"/>
    <n v="0.08"/>
    <n v="0.5"/>
    <n v="1.29"/>
    <n v="1.37"/>
    <n v="514"/>
    <n v="260"/>
    <n v="318"/>
    <n v="67"/>
    <n v="555"/>
    <n v="225"/>
    <n v="334"/>
    <n v="105"/>
    <n v="1.02"/>
    <n v="0.28999999999999998"/>
    <x v="5"/>
    <x v="5"/>
    <x v="0"/>
    <x v="0"/>
    <x v="0"/>
    <n v="20.222222222222221"/>
    <x v="0"/>
  </r>
  <r>
    <n v="75"/>
    <s v=""/>
    <n v="487968"/>
    <n v="0"/>
    <n v="0"/>
    <n v="0"/>
    <n v="0"/>
    <n v="0"/>
    <x v="1"/>
    <n v="-0.5"/>
    <s v=""/>
    <s v=""/>
    <s v="Ameen"/>
    <n v="0"/>
    <x v="161"/>
    <s v=""/>
    <s v="Season long loan to Stuttgart"/>
    <d v="2023-08-04T10:40:57"/>
    <n v="40"/>
    <s v="487968.jpg"/>
    <x v="0"/>
    <s v="Al-Dakhil"/>
    <x v="35"/>
    <s v=""/>
    <s v=""/>
    <s v="a"/>
    <n v="6"/>
    <n v="90"/>
    <x v="86"/>
    <n v="0"/>
    <n v="0"/>
    <n v="0"/>
    <n v="0"/>
    <n v="0"/>
    <n v="0"/>
    <x v="161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456"/>
    <n v="176"/>
    <n v="449"/>
    <n v="176"/>
    <n v="434"/>
    <n v="175"/>
    <n v="458"/>
    <n v="176"/>
    <n v="2"/>
    <s v=""/>
    <n v="2"/>
    <s v=""/>
    <n v="3"/>
    <s v=""/>
    <n v="0.42"/>
    <n v="2.4700000000000002"/>
    <n v="0.08"/>
    <n v="0.5"/>
    <n v="1.29"/>
    <n v="1.37"/>
    <n v="611"/>
    <n v="204"/>
    <n v="96"/>
    <n v="56"/>
    <n v="463"/>
    <n v="177"/>
    <n v="226"/>
    <n v="78"/>
    <n v="1.02"/>
    <n v="0.28999999999999998"/>
    <x v="5"/>
    <x v="5"/>
    <x v="0"/>
    <x v="0"/>
    <x v="1"/>
    <n v="22.75"/>
    <x v="0"/>
  </r>
  <r>
    <n v="75"/>
    <s v=""/>
    <n v="189776"/>
    <n v="0"/>
    <n v="0"/>
    <n v="0"/>
    <n v="0"/>
    <n v="0"/>
    <x v="2"/>
    <n v="0.1"/>
    <s v=""/>
    <s v=""/>
    <s v="Samuel"/>
    <n v="0"/>
    <x v="162"/>
    <s v=""/>
    <s v="Season long loan to Stuttgart"/>
    <d v="2023-08-04T10:40:57"/>
    <n v="50"/>
    <s v="189776.jpg"/>
    <x v="0"/>
    <s v="Bastien"/>
    <x v="14"/>
    <s v=""/>
    <s v=""/>
    <s v="a"/>
    <n v="6"/>
    <n v="90"/>
    <x v="86"/>
    <n v="0"/>
    <n v="0"/>
    <n v="0"/>
    <n v="0"/>
    <n v="0"/>
    <n v="0"/>
    <x v="162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573"/>
    <n v="242"/>
    <n v="572"/>
    <n v="242"/>
    <n v="570"/>
    <n v="242"/>
    <n v="574"/>
    <n v="242"/>
    <n v="2"/>
    <s v=""/>
    <n v="2"/>
    <s v=""/>
    <n v="3"/>
    <s v=""/>
    <n v="0.42"/>
    <n v="2.4700000000000002"/>
    <n v="0.08"/>
    <n v="0.5"/>
    <n v="1.29"/>
    <n v="1.37"/>
    <n v="222"/>
    <n v="146"/>
    <n v="394"/>
    <n v="121"/>
    <n v="574"/>
    <n v="242"/>
    <n v="566"/>
    <n v="218"/>
    <n v="1.02"/>
    <n v="0.28999999999999998"/>
    <x v="5"/>
    <x v="5"/>
    <x v="0"/>
    <x v="0"/>
    <x v="3"/>
    <n v="18.2"/>
    <x v="0"/>
  </r>
  <r>
    <n v="75"/>
    <s v=""/>
    <n v="183751"/>
    <n v="0"/>
    <n v="0"/>
    <n v="0"/>
    <n v="0"/>
    <n v="0"/>
    <x v="2"/>
    <n v="0.5"/>
    <s v=""/>
    <s v=""/>
    <s v="Manuel Benson"/>
    <n v="0"/>
    <x v="163"/>
    <s v=""/>
    <s v="Season long loan to Stuttgart"/>
    <d v="2023-08-04T10:40:57"/>
    <n v="55"/>
    <s v="183751.jpg"/>
    <x v="0"/>
    <s v="Hedilazio"/>
    <x v="7"/>
    <s v=""/>
    <s v=""/>
    <s v="a"/>
    <n v="6"/>
    <n v="90"/>
    <x v="86"/>
    <n v="0"/>
    <n v="0"/>
    <n v="0"/>
    <n v="0"/>
    <n v="0"/>
    <n v="0"/>
    <x v="163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603"/>
    <n v="257"/>
    <n v="603"/>
    <n v="257"/>
    <n v="603"/>
    <n v="257"/>
    <n v="603"/>
    <n v="257"/>
    <n v="3"/>
    <s v=""/>
    <n v="2"/>
    <s v=""/>
    <n v="3"/>
    <s v=""/>
    <n v="0.42"/>
    <n v="2.4700000000000002"/>
    <n v="0.08"/>
    <n v="0.5"/>
    <n v="1.29"/>
    <n v="1.37"/>
    <n v="111"/>
    <n v="68"/>
    <n v="500"/>
    <n v="187"/>
    <n v="603"/>
    <n v="257"/>
    <n v="308"/>
    <n v="96"/>
    <n v="1.02"/>
    <n v="0.28999999999999998"/>
    <x v="5"/>
    <x v="5"/>
    <x v="0"/>
    <x v="0"/>
    <x v="2"/>
    <n v="16.545454545454547"/>
    <x v="0"/>
  </r>
  <r>
    <n v="75"/>
    <s v=""/>
    <n v="241231"/>
    <n v="0"/>
    <n v="0"/>
    <n v="0"/>
    <n v="0"/>
    <n v="0"/>
    <x v="1"/>
    <n v="-0.5"/>
    <s v=""/>
    <s v=""/>
    <s v="Jordan"/>
    <n v="0"/>
    <x v="164"/>
    <s v=""/>
    <s v="Season long loan to Stuttgart"/>
    <d v="2023-08-04T10:40:57"/>
    <n v="40"/>
    <s v="241231.jpg"/>
    <x v="0"/>
    <s v="Beyer"/>
    <x v="24"/>
    <s v=""/>
    <s v=""/>
    <s v="a"/>
    <n v="6"/>
    <n v="90"/>
    <x v="86"/>
    <n v="0"/>
    <n v="0"/>
    <n v="0"/>
    <n v="0"/>
    <n v="0"/>
    <n v="0"/>
    <x v="164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436"/>
    <n v="158"/>
    <n v="427"/>
    <n v="157"/>
    <n v="412"/>
    <n v="156"/>
    <n v="438"/>
    <n v="158"/>
    <n v="3"/>
    <s v=""/>
    <n v="2"/>
    <s v=""/>
    <n v="3"/>
    <s v=""/>
    <n v="0.42"/>
    <n v="2.4700000000000002"/>
    <n v="0.08"/>
    <n v="0.5"/>
    <n v="1.29"/>
    <n v="1.37"/>
    <n v="586"/>
    <n v="182"/>
    <n v="71"/>
    <n v="34"/>
    <n v="443"/>
    <n v="159"/>
    <n v="67"/>
    <n v="22"/>
    <n v="1.02"/>
    <n v="0.28999999999999998"/>
    <x v="5"/>
    <x v="5"/>
    <x v="0"/>
    <x v="0"/>
    <x v="1"/>
    <n v="22.75"/>
    <x v="0"/>
  </r>
  <r>
    <n v="75"/>
    <s v=""/>
    <n v="172782"/>
    <n v="0"/>
    <n v="0"/>
    <n v="0"/>
    <n v="0"/>
    <n v="0"/>
    <x v="2"/>
    <n v="0.1"/>
    <s v=""/>
    <s v=""/>
    <s v="Josh"/>
    <n v="0"/>
    <x v="165"/>
    <s v=""/>
    <s v="Season long loan to Stuttgart"/>
    <d v="2023-08-04T10:40:57"/>
    <n v="50"/>
    <s v="172782.jpg"/>
    <x v="0"/>
    <s v="Brownhill"/>
    <x v="1"/>
    <s v=""/>
    <s v=""/>
    <s v="a"/>
    <n v="6"/>
    <n v="90"/>
    <x v="86"/>
    <n v="0"/>
    <n v="0"/>
    <n v="0"/>
    <n v="0"/>
    <n v="0"/>
    <n v="0"/>
    <x v="165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569"/>
    <n v="240"/>
    <n v="568"/>
    <n v="240"/>
    <n v="566"/>
    <n v="240"/>
    <n v="570"/>
    <n v="240"/>
    <n v="1"/>
    <s v=""/>
    <n v="3"/>
    <s v=""/>
    <n v="3"/>
    <s v=""/>
    <n v="0.42"/>
    <n v="2.4700000000000002"/>
    <n v="0.08"/>
    <n v="0.5"/>
    <n v="1.29"/>
    <n v="1.37"/>
    <n v="212"/>
    <n v="139"/>
    <n v="384"/>
    <n v="114"/>
    <n v="570"/>
    <n v="240"/>
    <n v="257"/>
    <n v="82"/>
    <n v="1.02"/>
    <n v="0.28999999999999998"/>
    <x v="5"/>
    <x v="5"/>
    <x v="0"/>
    <x v="0"/>
    <x v="3"/>
    <n v="18.2"/>
    <x v="0"/>
  </r>
  <r>
    <n v="75"/>
    <s v=""/>
    <n v="250735"/>
    <n v="0"/>
    <n v="0"/>
    <n v="0"/>
    <n v="0"/>
    <n v="0"/>
    <x v="2"/>
    <n v="-0.5"/>
    <s v=""/>
    <s v=""/>
    <s v="Darko"/>
    <n v="0"/>
    <x v="166"/>
    <s v=""/>
    <s v="Season long loan to Stuttgart"/>
    <d v="2023-08-04T10:40:57"/>
    <n v="45"/>
    <s v="250735.jpg"/>
    <x v="0"/>
    <s v="Churlinov"/>
    <x v="3"/>
    <s v=""/>
    <s v=""/>
    <s v="a"/>
    <n v="6"/>
    <n v="90"/>
    <x v="86"/>
    <n v="0"/>
    <n v="0"/>
    <n v="0"/>
    <n v="0"/>
    <n v="0"/>
    <n v="0"/>
    <x v="166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518"/>
    <n v="202"/>
    <n v="516"/>
    <n v="203"/>
    <n v="508"/>
    <n v="199"/>
    <n v="520"/>
    <n v="202"/>
    <n v="1"/>
    <s v=""/>
    <n v="3"/>
    <s v=""/>
    <n v="3"/>
    <s v=""/>
    <n v="0.42"/>
    <n v="2.4700000000000002"/>
    <n v="0.08"/>
    <n v="0.5"/>
    <n v="1.29"/>
    <n v="1.37"/>
    <n v="453"/>
    <n v="225"/>
    <n v="257"/>
    <n v="32"/>
    <n v="522"/>
    <n v="204"/>
    <n v="544"/>
    <n v="203"/>
    <n v="1.02"/>
    <n v="0.28999999999999998"/>
    <x v="5"/>
    <x v="5"/>
    <x v="0"/>
    <x v="0"/>
    <x v="0"/>
    <n v="20.222222222222221"/>
    <x v="0"/>
  </r>
  <r>
    <n v="75"/>
    <s v=""/>
    <n v="40145"/>
    <n v="0"/>
    <n v="0"/>
    <n v="0"/>
    <n v="0"/>
    <n v="0"/>
    <x v="2"/>
    <n v="0.1"/>
    <s v=""/>
    <s v=""/>
    <s v="Jack"/>
    <n v="0"/>
    <x v="167"/>
    <s v=""/>
    <s v="Season long loan to Stuttgart"/>
    <d v="2023-08-04T10:40:57"/>
    <n v="50"/>
    <s v="40145.jpg"/>
    <x v="0"/>
    <s v="Cork"/>
    <x v="14"/>
    <s v=""/>
    <s v=""/>
    <s v="a"/>
    <n v="6"/>
    <n v="90"/>
    <x v="86"/>
    <n v="0"/>
    <n v="0"/>
    <n v="0"/>
    <n v="0"/>
    <n v="0"/>
    <n v="0"/>
    <x v="167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555"/>
    <n v="226"/>
    <n v="553"/>
    <n v="226"/>
    <n v="548"/>
    <n v="225"/>
    <n v="556"/>
    <n v="226"/>
    <n v="1"/>
    <s v=""/>
    <n v="3"/>
    <s v=""/>
    <n v="3"/>
    <s v=""/>
    <n v="0.42"/>
    <n v="2.4700000000000002"/>
    <n v="0.08"/>
    <n v="0.5"/>
    <n v="1.29"/>
    <n v="1.37"/>
    <n v="151"/>
    <n v="96"/>
    <n v="323"/>
    <n v="71"/>
    <n v="557"/>
    <n v="227"/>
    <n v="565"/>
    <n v="217"/>
    <n v="1.02"/>
    <n v="0.28999999999999998"/>
    <x v="5"/>
    <x v="5"/>
    <x v="0"/>
    <x v="0"/>
    <x v="3"/>
    <n v="18.2"/>
    <x v="0"/>
  </r>
  <r>
    <n v="75"/>
    <s v=""/>
    <n v="530873"/>
    <n v="0"/>
    <n v="0"/>
    <n v="0"/>
    <n v="0"/>
    <n v="0"/>
    <x v="2"/>
    <n v="-0.5"/>
    <s v=""/>
    <s v=""/>
    <s v="Dara"/>
    <n v="0"/>
    <x v="168"/>
    <s v=""/>
    <s v="Season long loan to Stuttgart"/>
    <d v="2023-08-04T10:40:57"/>
    <n v="45"/>
    <s v="530873.jpg"/>
    <x v="0"/>
    <s v="Costelloe"/>
    <x v="14"/>
    <s v=""/>
    <s v=""/>
    <s v="a"/>
    <n v="6"/>
    <n v="90"/>
    <x v="86"/>
    <n v="0"/>
    <n v="0"/>
    <n v="0"/>
    <n v="0"/>
    <n v="0"/>
    <n v="0"/>
    <x v="168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548"/>
    <n v="221"/>
    <n v="545"/>
    <n v="221"/>
    <n v="540"/>
    <n v="220"/>
    <n v="549"/>
    <n v="221"/>
    <n v="1"/>
    <s v=""/>
    <n v="3"/>
    <s v=""/>
    <n v="3"/>
    <s v=""/>
    <n v="0.42"/>
    <n v="2.4700000000000002"/>
    <n v="0.08"/>
    <n v="0.5"/>
    <n v="1.29"/>
    <n v="1.37"/>
    <n v="509"/>
    <n v="257"/>
    <n v="313"/>
    <n v="64"/>
    <n v="550"/>
    <n v="222"/>
    <n v="556"/>
    <n v="211"/>
    <n v="1.02"/>
    <n v="0.28999999999999998"/>
    <x v="5"/>
    <x v="5"/>
    <x v="0"/>
    <x v="0"/>
    <x v="0"/>
    <n v="20.222222222222221"/>
    <x v="0"/>
  </r>
  <r>
    <n v="75"/>
    <s v=""/>
    <n v="172567"/>
    <n v="0"/>
    <n v="0"/>
    <n v="0"/>
    <n v="0"/>
    <n v="0"/>
    <x v="2"/>
    <n v="0.1"/>
    <s v=""/>
    <s v=""/>
    <s v="Josh"/>
    <n v="0"/>
    <x v="169"/>
    <s v=""/>
    <s v="Season long loan to Stuttgart"/>
    <d v="2023-08-04T10:40:57"/>
    <n v="50"/>
    <s v="172567.jpg"/>
    <x v="0"/>
    <s v="Cullen"/>
    <x v="3"/>
    <s v=""/>
    <s v=""/>
    <s v="a"/>
    <n v="6"/>
    <n v="90"/>
    <x v="86"/>
    <n v="0"/>
    <n v="0"/>
    <n v="0"/>
    <n v="0"/>
    <n v="0"/>
    <n v="0"/>
    <x v="169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568"/>
    <n v="239"/>
    <n v="567"/>
    <n v="239"/>
    <n v="565"/>
    <n v="239"/>
    <n v="569"/>
    <n v="239"/>
    <n v="1"/>
    <s v=""/>
    <n v="3"/>
    <s v=""/>
    <n v="3"/>
    <s v=""/>
    <n v="0.42"/>
    <n v="2.4700000000000002"/>
    <n v="0.08"/>
    <n v="0.5"/>
    <n v="1.29"/>
    <n v="1.37"/>
    <n v="211"/>
    <n v="138"/>
    <n v="383"/>
    <n v="113"/>
    <n v="569"/>
    <n v="239"/>
    <n v="529"/>
    <n v="192"/>
    <n v="1.02"/>
    <n v="0.28999999999999998"/>
    <x v="5"/>
    <x v="5"/>
    <x v="0"/>
    <x v="0"/>
    <x v="3"/>
    <n v="18.2"/>
    <x v="0"/>
  </r>
  <r>
    <n v="75"/>
    <s v=""/>
    <n v="432711"/>
    <n v="0"/>
    <n v="0"/>
    <n v="0"/>
    <n v="0"/>
    <n v="0"/>
    <x v="1"/>
    <n v="-0.5"/>
    <s v=""/>
    <s v=""/>
    <s v="CJ"/>
    <n v="0"/>
    <x v="170"/>
    <s v=""/>
    <s v="Season long loan to Stuttgart"/>
    <d v="2023-08-04T10:40:57"/>
    <n v="40"/>
    <s v="432711.jpg"/>
    <x v="0"/>
    <s v="Egan-Riley"/>
    <x v="2"/>
    <s v=""/>
    <s v=""/>
    <s v="a"/>
    <n v="6"/>
    <n v="90"/>
    <x v="86"/>
    <n v="0"/>
    <n v="0"/>
    <n v="0"/>
    <n v="0"/>
    <n v="0"/>
    <n v="0"/>
    <x v="170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441"/>
    <n v="162"/>
    <n v="432"/>
    <n v="161"/>
    <n v="417"/>
    <n v="160"/>
    <n v="443"/>
    <n v="162"/>
    <n v="1"/>
    <s v=""/>
    <n v="3"/>
    <s v=""/>
    <n v="3"/>
    <s v=""/>
    <n v="0.42"/>
    <n v="2.4700000000000002"/>
    <n v="0.08"/>
    <n v="0.5"/>
    <n v="1.29"/>
    <n v="1.37"/>
    <n v="592"/>
    <n v="187"/>
    <n v="77"/>
    <n v="39"/>
    <n v="448"/>
    <n v="163"/>
    <n v="369"/>
    <n v="139"/>
    <n v="1.02"/>
    <n v="0.28999999999999998"/>
    <x v="5"/>
    <x v="5"/>
    <x v="0"/>
    <x v="0"/>
    <x v="1"/>
    <n v="22.75"/>
    <x v="0"/>
  </r>
  <r>
    <n v="75"/>
    <s v=""/>
    <n v="478969"/>
    <n v="0"/>
    <n v="0"/>
    <n v="0"/>
    <n v="0"/>
    <n v="0"/>
    <x v="1"/>
    <n v="-0.5"/>
    <s v=""/>
    <s v=""/>
    <s v="Hjalmar"/>
    <n v="0"/>
    <x v="171"/>
    <s v=""/>
    <s v="Season long loan to Stuttgart"/>
    <d v="2023-08-04T10:40:57"/>
    <n v="40"/>
    <s v="478969.jpg"/>
    <x v="0"/>
    <s v="Ekdal"/>
    <x v="7"/>
    <s v=""/>
    <s v=""/>
    <s v="a"/>
    <n v="6"/>
    <n v="90"/>
    <x v="86"/>
    <n v="0"/>
    <n v="0"/>
    <n v="0"/>
    <n v="0"/>
    <n v="0"/>
    <n v="0"/>
    <x v="171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452"/>
    <n v="172"/>
    <n v="444"/>
    <n v="172"/>
    <n v="429"/>
    <n v="171"/>
    <n v="454"/>
    <n v="172"/>
    <n v="1"/>
    <s v=""/>
    <n v="3"/>
    <s v=""/>
    <n v="3"/>
    <s v=""/>
    <n v="0.42"/>
    <n v="2.4700000000000002"/>
    <n v="0.08"/>
    <n v="0.5"/>
    <n v="1.29"/>
    <n v="1.37"/>
    <n v="606"/>
    <n v="200"/>
    <n v="91"/>
    <n v="52"/>
    <n v="459"/>
    <n v="173"/>
    <n v="293"/>
    <n v="105"/>
    <n v="1.02"/>
    <n v="0.28999999999999998"/>
    <x v="5"/>
    <x v="5"/>
    <x v="0"/>
    <x v="0"/>
    <x v="1"/>
    <n v="22.75"/>
    <x v="0"/>
  </r>
  <r>
    <n v="75"/>
    <s v=""/>
    <n v="435973"/>
    <n v="0"/>
    <n v="0"/>
    <n v="0"/>
    <n v="0"/>
    <n v="0"/>
    <x v="0"/>
    <n v="-0.1"/>
    <s v=""/>
    <s v=""/>
    <s v="Lyle"/>
    <n v="0"/>
    <x v="172"/>
    <s v=""/>
    <s v="Season long loan to Stuttgart"/>
    <d v="2023-08-04T10:40:57"/>
    <n v="50"/>
    <s v="435973.jpg"/>
    <x v="0"/>
    <s v="Foster"/>
    <x v="2"/>
    <s v=""/>
    <s v=""/>
    <s v="a"/>
    <n v="6"/>
    <n v="90"/>
    <x v="86"/>
    <n v="0"/>
    <n v="0"/>
    <n v="0"/>
    <n v="0"/>
    <n v="0"/>
    <n v="0"/>
    <x v="172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590"/>
    <n v="64"/>
    <n v="590"/>
    <n v="64"/>
    <n v="587"/>
    <n v="64"/>
    <n v="590"/>
    <n v="64"/>
    <n v="1"/>
    <s v=""/>
    <n v="3"/>
    <s v=""/>
    <n v="3"/>
    <s v=""/>
    <n v="0.42"/>
    <n v="2.4700000000000002"/>
    <n v="0.08"/>
    <n v="0.5"/>
    <n v="1.29"/>
    <n v="1.37"/>
    <n v="267"/>
    <n v="54"/>
    <n v="439"/>
    <n v="33"/>
    <n v="590"/>
    <n v="64"/>
    <n v="373"/>
    <n v="60"/>
    <n v="1.02"/>
    <n v="0.28999999999999998"/>
    <x v="5"/>
    <x v="5"/>
    <x v="0"/>
    <x v="0"/>
    <x v="3"/>
    <n v="18.2"/>
    <x v="0"/>
  </r>
  <r>
    <n v="75"/>
    <s v=""/>
    <n v="493347"/>
    <n v="0"/>
    <n v="0"/>
    <n v="0"/>
    <n v="0"/>
    <n v="0"/>
    <x v="3"/>
    <n v="-0.5"/>
    <s v=""/>
    <s v=""/>
    <s v="Denis"/>
    <n v="0"/>
    <x v="173"/>
    <s v=""/>
    <s v="Season long loan to Stuttgart"/>
    <d v="2023-08-04T10:40:57"/>
    <n v="40"/>
    <s v="493347.jpg"/>
    <x v="0"/>
    <s v="Franchi"/>
    <x v="2"/>
    <s v=""/>
    <s v=""/>
    <s v="a"/>
    <n v="6"/>
    <n v="90"/>
    <x v="86"/>
    <n v="0"/>
    <n v="0"/>
    <n v="0"/>
    <n v="0"/>
    <n v="0"/>
    <n v="0"/>
    <x v="173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457"/>
    <n v="59"/>
    <n v="450"/>
    <n v="51"/>
    <n v="435"/>
    <n v="42"/>
    <n v="459"/>
    <n v="59"/>
    <n v="1"/>
    <s v=""/>
    <n v="3"/>
    <s v=""/>
    <n v="3"/>
    <s v=""/>
    <n v="0.42"/>
    <n v="2.4700000000000002"/>
    <n v="0.08"/>
    <n v="0.5"/>
    <n v="1.29"/>
    <n v="1.37"/>
    <n v="612"/>
    <n v="70"/>
    <n v="97"/>
    <n v="41"/>
    <n v="464"/>
    <n v="59"/>
    <n v="363"/>
    <n v="54"/>
    <n v="1.02"/>
    <n v="0.28999999999999998"/>
    <x v="5"/>
    <x v="5"/>
    <x v="0"/>
    <x v="0"/>
    <x v="1"/>
    <n v="22.75"/>
    <x v="0"/>
  </r>
  <r>
    <n v="75"/>
    <s v=""/>
    <n v="60586"/>
    <n v="0"/>
    <n v="0"/>
    <n v="0"/>
    <n v="0"/>
    <n v="0"/>
    <x v="2"/>
    <n v="0.1"/>
    <s v=""/>
    <s v=""/>
    <s v="Jóhann Berg"/>
    <n v="0"/>
    <x v="174"/>
    <s v=""/>
    <s v="Season long loan to Stuttgart"/>
    <d v="2023-08-04T10:40:57"/>
    <n v="50"/>
    <s v="60586.jpg"/>
    <x v="0"/>
    <s v="Gudmundsson"/>
    <x v="3"/>
    <s v=""/>
    <s v=""/>
    <s v="a"/>
    <n v="6"/>
    <n v="90"/>
    <x v="86"/>
    <n v="0"/>
    <n v="0"/>
    <n v="0"/>
    <n v="0"/>
    <n v="0"/>
    <n v="0"/>
    <x v="174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558"/>
    <n v="229"/>
    <n v="556"/>
    <n v="229"/>
    <n v="551"/>
    <n v="228"/>
    <n v="559"/>
    <n v="229"/>
    <n v="2"/>
    <s v=""/>
    <n v="2"/>
    <s v=""/>
    <n v="3"/>
    <s v=""/>
    <n v="0.42"/>
    <n v="2.4700000000000002"/>
    <n v="0.08"/>
    <n v="0.5"/>
    <n v="1.29"/>
    <n v="1.37"/>
    <n v="161"/>
    <n v="102"/>
    <n v="333"/>
    <n v="77"/>
    <n v="560"/>
    <n v="230"/>
    <n v="527"/>
    <n v="190"/>
    <n v="1.02"/>
    <n v="0.28999999999999998"/>
    <x v="5"/>
    <x v="5"/>
    <x v="0"/>
    <x v="0"/>
    <x v="3"/>
    <n v="18.2"/>
    <x v="0"/>
  </r>
  <r>
    <n v="75"/>
    <s v=""/>
    <n v="483391"/>
    <n v="0"/>
    <n v="0"/>
    <n v="0"/>
    <n v="0"/>
    <n v="0"/>
    <x v="1"/>
    <n v="0"/>
    <s v=""/>
    <s v=""/>
    <s v="Luke"/>
    <n v="0"/>
    <x v="175"/>
    <s v=""/>
    <s v="Season long loan to Stoke City"/>
    <d v="2023-08-04T10:35:52"/>
    <n v="40"/>
    <s v="483391.jpg"/>
    <x v="0"/>
    <s v="McNally"/>
    <x v="3"/>
    <s v=""/>
    <s v=""/>
    <s v="u"/>
    <n v="6"/>
    <n v="90"/>
    <x v="86"/>
    <n v="0"/>
    <n v="0"/>
    <n v="0"/>
    <n v="0"/>
    <n v="0"/>
    <n v="0"/>
    <x v="175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455"/>
    <n v="175"/>
    <n v="447"/>
    <n v="175"/>
    <n v="432"/>
    <n v="174"/>
    <n v="457"/>
    <n v="175"/>
    <n v="2"/>
    <s v=""/>
    <n v="2"/>
    <s v=""/>
    <n v="3"/>
    <s v=""/>
    <n v="0.42"/>
    <n v="2.4700000000000002"/>
    <n v="0.08"/>
    <n v="0.5"/>
    <n v="1.29"/>
    <n v="1.37"/>
    <n v="609"/>
    <n v="203"/>
    <n v="94"/>
    <n v="55"/>
    <n v="462"/>
    <n v="176"/>
    <n v="468"/>
    <n v="183"/>
    <n v="1.02"/>
    <n v="0.28999999999999998"/>
    <x v="5"/>
    <x v="5"/>
    <x v="0"/>
    <x v="0"/>
    <x v="1"/>
    <n v="22.75"/>
    <x v="0"/>
  </r>
  <r>
    <n v="75"/>
    <s v=""/>
    <n v="232917"/>
    <n v="0"/>
    <n v="0"/>
    <n v="0"/>
    <n v="0"/>
    <n v="0"/>
    <x v="3"/>
    <n v="0.8"/>
    <s v=""/>
    <s v=""/>
    <s v="Arijanet"/>
    <n v="0"/>
    <x v="176"/>
    <s v=""/>
    <s v="Season long loan to Stoke City"/>
    <d v="2023-08-04T10:35:52"/>
    <n v="45"/>
    <s v="232917.jpg"/>
    <x v="0"/>
    <s v="Muric"/>
    <x v="1"/>
    <s v=""/>
    <s v=""/>
    <s v="a"/>
    <n v="6"/>
    <n v="90"/>
    <x v="86"/>
    <n v="0"/>
    <n v="0"/>
    <n v="0"/>
    <n v="0"/>
    <n v="0"/>
    <n v="0"/>
    <x v="176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505"/>
    <n v="68"/>
    <n v="504"/>
    <n v="65"/>
    <n v="495"/>
    <n v="60"/>
    <n v="507"/>
    <n v="68"/>
    <n v="2"/>
    <s v=""/>
    <n v="2"/>
    <s v=""/>
    <n v="3"/>
    <s v=""/>
    <n v="0.42"/>
    <n v="2.4700000000000002"/>
    <n v="0.08"/>
    <n v="0.5"/>
    <n v="1.29"/>
    <n v="1.37"/>
    <n v="433"/>
    <n v="27"/>
    <n v="237"/>
    <n v="59"/>
    <n v="510"/>
    <n v="68"/>
    <n v="258"/>
    <n v="41"/>
    <n v="1.02"/>
    <n v="0.28999999999999998"/>
    <x v="5"/>
    <x v="5"/>
    <x v="0"/>
    <x v="0"/>
    <x v="0"/>
    <n v="20.222222222222221"/>
    <x v="0"/>
  </r>
  <r>
    <n v="75"/>
    <s v=""/>
    <n v="216616"/>
    <n v="0"/>
    <n v="0"/>
    <n v="0"/>
    <n v="0"/>
    <n v="0"/>
    <x v="1"/>
    <n v="0.5"/>
    <s v=""/>
    <s v=""/>
    <s v="Dara"/>
    <n v="0"/>
    <x v="177"/>
    <s v=""/>
    <s v="Season long loan to Stoke City"/>
    <d v="2023-08-04T10:35:52"/>
    <n v="45"/>
    <s v="216616.jpg"/>
    <x v="0"/>
    <s v="O'Shea"/>
    <x v="2"/>
    <s v=""/>
    <s v=""/>
    <s v="a"/>
    <n v="6"/>
    <n v="90"/>
    <x v="86"/>
    <n v="0"/>
    <n v="0"/>
    <n v="0"/>
    <n v="0"/>
    <n v="0"/>
    <n v="0"/>
    <x v="177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493"/>
    <n v="191"/>
    <n v="492"/>
    <n v="191"/>
    <n v="483"/>
    <n v="190"/>
    <n v="495"/>
    <n v="191"/>
    <n v="2"/>
    <s v=""/>
    <n v="2"/>
    <s v=""/>
    <n v="3"/>
    <s v=""/>
    <n v="0.42"/>
    <n v="2.4700000000000002"/>
    <n v="0.08"/>
    <n v="0.5"/>
    <n v="1.29"/>
    <n v="1.37"/>
    <n v="408"/>
    <n v="109"/>
    <n v="212"/>
    <n v="132"/>
    <n v="499"/>
    <n v="191"/>
    <n v="367"/>
    <n v="137"/>
    <n v="1.02"/>
    <n v="0.28999999999999998"/>
    <x v="5"/>
    <x v="5"/>
    <x v="0"/>
    <x v="0"/>
    <x v="0"/>
    <n v="20.222222222222221"/>
    <x v="0"/>
  </r>
  <r>
    <n v="75"/>
    <s v=""/>
    <n v="220598"/>
    <n v="0"/>
    <n v="0"/>
    <n v="0"/>
    <n v="0"/>
    <n v="0"/>
    <x v="0"/>
    <n v="0"/>
    <s v=""/>
    <s v=""/>
    <s v="Michael"/>
    <n v="0"/>
    <x v="178"/>
    <s v=""/>
    <s v="Hamstring injury - Unknown return date"/>
    <d v="2023-08-07T00:30:06"/>
    <n v="50"/>
    <s v="220598.jpg"/>
    <x v="0"/>
    <s v="Obafemi"/>
    <x v="2"/>
    <s v=""/>
    <s v=""/>
    <s v="i"/>
    <n v="6"/>
    <n v="90"/>
    <x v="86"/>
    <n v="0"/>
    <n v="0"/>
    <n v="0"/>
    <n v="0"/>
    <n v="0"/>
    <n v="0"/>
    <x v="178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583"/>
    <n v="60"/>
    <n v="582"/>
    <n v="60"/>
    <n v="580"/>
    <n v="61"/>
    <n v="584"/>
    <n v="61"/>
    <n v="2"/>
    <s v=""/>
    <n v="2"/>
    <s v=""/>
    <n v="3"/>
    <s v=""/>
    <n v="0.42"/>
    <n v="2.4700000000000002"/>
    <n v="0.08"/>
    <n v="0.5"/>
    <n v="1.29"/>
    <n v="1.37"/>
    <n v="245"/>
    <n v="47"/>
    <n v="417"/>
    <n v="26"/>
    <n v="584"/>
    <n v="61"/>
    <n v="410"/>
    <n v="64"/>
    <n v="1.02"/>
    <n v="0.28999999999999998"/>
    <x v="5"/>
    <x v="5"/>
    <x v="0"/>
    <x v="0"/>
    <x v="3"/>
    <n v="18.2"/>
    <x v="0"/>
  </r>
  <r>
    <n v="75"/>
    <s v=""/>
    <n v="220037"/>
    <n v="0"/>
    <n v="0"/>
    <n v="0"/>
    <n v="0"/>
    <n v="0"/>
    <x v="3"/>
    <n v="0"/>
    <s v=""/>
    <s v=""/>
    <s v="Bailey"/>
    <n v="0"/>
    <x v="179"/>
    <s v=""/>
    <s v="Joined Aarhus on loan"/>
    <d v="2023-07-26T12:25:50"/>
    <n v="40"/>
    <s v="220037.jpg"/>
    <x v="0"/>
    <s v="Peacock-Farrell"/>
    <x v="3"/>
    <s v=""/>
    <s v=""/>
    <s v="u"/>
    <n v="6"/>
    <n v="90"/>
    <x v="86"/>
    <n v="0"/>
    <n v="0"/>
    <n v="0"/>
    <n v="0"/>
    <n v="0"/>
    <n v="0"/>
    <x v="179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429"/>
    <n v="52"/>
    <n v="419"/>
    <n v="42"/>
    <n v="403"/>
    <n v="33"/>
    <n v="431"/>
    <n v="52"/>
    <n v="2"/>
    <s v=""/>
    <n v="2"/>
    <s v=""/>
    <n v="3"/>
    <s v=""/>
    <n v="0.42"/>
    <n v="2.4700000000000002"/>
    <n v="0.08"/>
    <n v="0.5"/>
    <n v="1.29"/>
    <n v="1.37"/>
    <n v="575"/>
    <n v="61"/>
    <n v="60"/>
    <n v="32"/>
    <n v="436"/>
    <n v="52"/>
    <n v="514"/>
    <n v="66"/>
    <n v="1.02"/>
    <n v="0.28999999999999998"/>
    <x v="5"/>
    <x v="5"/>
    <x v="0"/>
    <x v="0"/>
    <x v="1"/>
    <n v="22.75"/>
    <x v="0"/>
  </r>
  <r>
    <n v="75"/>
    <s v=""/>
    <n v="192290"/>
    <n v="0"/>
    <n v="0"/>
    <n v="0"/>
    <n v="0"/>
    <n v="0"/>
    <x v="1"/>
    <n v="0.5"/>
    <s v=""/>
    <s v=""/>
    <s v="Connor"/>
    <n v="0"/>
    <x v="180"/>
    <s v=""/>
    <s v="Joined Aarhus on loan"/>
    <d v="2023-07-26T12:25:50"/>
    <n v="45"/>
    <s v="192290.jpg"/>
    <x v="0"/>
    <s v="Roberts"/>
    <x v="1"/>
    <s v=""/>
    <s v=""/>
    <s v="a"/>
    <n v="6"/>
    <n v="90"/>
    <x v="86"/>
    <n v="0"/>
    <n v="0"/>
    <n v="0"/>
    <n v="0"/>
    <n v="0"/>
    <n v="0"/>
    <x v="180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485"/>
    <n v="186"/>
    <n v="484"/>
    <n v="186"/>
    <n v="474"/>
    <n v="185"/>
    <n v="487"/>
    <n v="186"/>
    <n v="2"/>
    <s v=""/>
    <n v="2"/>
    <s v=""/>
    <n v="3"/>
    <s v=""/>
    <n v="0.42"/>
    <n v="2.4700000000000002"/>
    <n v="0.08"/>
    <n v="0.5"/>
    <n v="1.29"/>
    <n v="1.37"/>
    <n v="382"/>
    <n v="89"/>
    <n v="186"/>
    <n v="112"/>
    <n v="491"/>
    <n v="186"/>
    <n v="266"/>
    <n v="92"/>
    <n v="1.02"/>
    <n v="0.28999999999999998"/>
    <x v="5"/>
    <x v="5"/>
    <x v="0"/>
    <x v="0"/>
    <x v="0"/>
    <n v="20.222222222222221"/>
    <x v="0"/>
  </r>
  <r>
    <n v="75"/>
    <s v=""/>
    <n v="44683"/>
    <n v="0"/>
    <n v="0"/>
    <n v="0"/>
    <n v="0"/>
    <n v="0"/>
    <x v="0"/>
    <n v="0.3"/>
    <s v=""/>
    <s v=""/>
    <s v="Jay"/>
    <n v="0"/>
    <x v="181"/>
    <s v=""/>
    <s v="Joined Aarhus on loan"/>
    <d v="2023-07-26T12:25:50"/>
    <n v="55"/>
    <s v="44683.jpg"/>
    <x v="0"/>
    <s v="Rodriguez"/>
    <x v="2"/>
    <s v=""/>
    <s v=""/>
    <s v="a"/>
    <n v="6"/>
    <n v="90"/>
    <x v="86"/>
    <n v="0"/>
    <n v="0"/>
    <n v="0"/>
    <n v="0"/>
    <n v="0"/>
    <n v="0"/>
    <x v="181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600"/>
    <n v="66"/>
    <n v="600"/>
    <n v="66"/>
    <n v="597"/>
    <n v="66"/>
    <n v="600"/>
    <n v="66"/>
    <n v="2"/>
    <s v=""/>
    <n v="2"/>
    <s v=""/>
    <n v="1"/>
    <s v=""/>
    <n v="0.42"/>
    <n v="2.4700000000000002"/>
    <n v="0.08"/>
    <n v="0.5"/>
    <n v="1.29"/>
    <n v="1.37"/>
    <n v="81"/>
    <n v="27"/>
    <n v="470"/>
    <n v="38"/>
    <n v="600"/>
    <n v="66"/>
    <n v="339"/>
    <n v="56"/>
    <n v="1.02"/>
    <n v="0.28999999999999998"/>
    <x v="5"/>
    <x v="5"/>
    <x v="0"/>
    <x v="0"/>
    <x v="2"/>
    <n v="16.545454545454547"/>
    <x v="0"/>
  </r>
  <r>
    <n v="75"/>
    <s v=""/>
    <n v="103914"/>
    <n v="0"/>
    <n v="0"/>
    <n v="0"/>
    <n v="0"/>
    <n v="0"/>
    <x v="1"/>
    <n v="-0.5"/>
    <s v=""/>
    <s v=""/>
    <s v="Charlie"/>
    <n v="0"/>
    <x v="182"/>
    <s v=""/>
    <s v="Joined Aarhus on loan"/>
    <d v="2023-07-26T12:25:50"/>
    <n v="40"/>
    <s v="103914.jpg"/>
    <x v="0"/>
    <s v="Taylor"/>
    <x v="0"/>
    <s v=""/>
    <s v=""/>
    <s v="a"/>
    <n v="6"/>
    <n v="90"/>
    <x v="86"/>
    <n v="0"/>
    <n v="0"/>
    <n v="0"/>
    <n v="0"/>
    <n v="0"/>
    <n v="0"/>
    <x v="182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399"/>
    <n v="140"/>
    <n v="386"/>
    <n v="139"/>
    <n v="368"/>
    <n v="135"/>
    <n v="401"/>
    <n v="140"/>
    <n v="2"/>
    <s v=""/>
    <n v="2"/>
    <s v=""/>
    <n v="1"/>
    <s v=""/>
    <n v="0.42"/>
    <n v="2.4700000000000002"/>
    <n v="0.08"/>
    <n v="0.5"/>
    <n v="1.29"/>
    <n v="1.37"/>
    <n v="536"/>
    <n v="155"/>
    <n v="21"/>
    <n v="7"/>
    <n v="406"/>
    <n v="141"/>
    <n v="171"/>
    <n v="56"/>
    <n v="1.02"/>
    <n v="0.28999999999999998"/>
    <x v="5"/>
    <x v="5"/>
    <x v="0"/>
    <x v="0"/>
    <x v="1"/>
    <n v="22.75"/>
    <x v="0"/>
  </r>
  <r>
    <n v="75"/>
    <s v=""/>
    <n v="461102"/>
    <n v="0"/>
    <n v="0"/>
    <n v="0"/>
    <n v="0"/>
    <n v="0"/>
    <x v="1"/>
    <n v="0"/>
    <s v=""/>
    <s v=""/>
    <s v="Bobby"/>
    <n v="0"/>
    <x v="183"/>
    <s v=""/>
    <s v="Permanent transfer to Coventry"/>
    <d v="2023-07-24T10:55:44"/>
    <n v="40"/>
    <s v="461102.jpg"/>
    <x v="0"/>
    <s v="Thomas"/>
    <x v="3"/>
    <s v=""/>
    <s v=""/>
    <s v="u"/>
    <n v="6"/>
    <n v="90"/>
    <x v="86"/>
    <n v="0"/>
    <n v="0"/>
    <n v="0"/>
    <n v="0"/>
    <n v="0"/>
    <n v="0"/>
    <x v="14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448"/>
    <n v="169"/>
    <n v="440"/>
    <n v="169"/>
    <n v="425"/>
    <n v="168"/>
    <n v="450"/>
    <n v="169"/>
    <n v="2"/>
    <s v=""/>
    <n v="2"/>
    <s v=""/>
    <n v="1"/>
    <s v=""/>
    <n v="0.42"/>
    <n v="2.4700000000000002"/>
    <n v="0.08"/>
    <n v="0.5"/>
    <n v="1.29"/>
    <n v="1.37"/>
    <n v="601"/>
    <n v="196"/>
    <n v="86"/>
    <n v="48"/>
    <n v="455"/>
    <n v="170"/>
    <n v="505"/>
    <n v="196"/>
    <n v="1.02"/>
    <n v="0.28999999999999998"/>
    <x v="5"/>
    <x v="5"/>
    <x v="0"/>
    <x v="0"/>
    <x v="1"/>
    <n v="22.75"/>
    <x v="0"/>
  </r>
  <r>
    <n v="75"/>
    <s v=""/>
    <n v="226473"/>
    <n v="0"/>
    <n v="0"/>
    <n v="0"/>
    <n v="0"/>
    <n v="0"/>
    <x v="2"/>
    <n v="0.1"/>
    <s v=""/>
    <s v=""/>
    <s v="Scott"/>
    <n v="0"/>
    <x v="184"/>
    <s v=""/>
    <s v="Permanent transfer to Coventry"/>
    <d v="2023-07-24T10:55:44"/>
    <n v="50"/>
    <s v="226473.jpg"/>
    <x v="0"/>
    <s v="Twine"/>
    <x v="3"/>
    <s v=""/>
    <s v=""/>
    <s v="a"/>
    <n v="6"/>
    <n v="90"/>
    <x v="86"/>
    <n v="0"/>
    <n v="0"/>
    <n v="0"/>
    <n v="0"/>
    <n v="0"/>
    <n v="0"/>
    <x v="183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587"/>
    <n v="250"/>
    <n v="587"/>
    <n v="250"/>
    <n v="585"/>
    <n v="250"/>
    <n v="588"/>
    <n v="250"/>
    <n v="2"/>
    <s v=""/>
    <n v="1"/>
    <s v=""/>
    <n v="1"/>
    <s v=""/>
    <n v="0.42"/>
    <n v="2.4700000000000002"/>
    <n v="0.08"/>
    <n v="0.5"/>
    <n v="1.29"/>
    <n v="1.37"/>
    <n v="251"/>
    <n v="162"/>
    <n v="423"/>
    <n v="137"/>
    <n v="588"/>
    <n v="250"/>
    <n v="542"/>
    <n v="202"/>
    <n v="1.02"/>
    <n v="0.28999999999999998"/>
    <x v="5"/>
    <x v="5"/>
    <x v="0"/>
    <x v="0"/>
    <x v="3"/>
    <n v="18.2"/>
    <x v="0"/>
  </r>
  <r>
    <n v="75"/>
    <s v=""/>
    <n v="133085"/>
    <n v="0"/>
    <n v="0"/>
    <n v="0"/>
    <n v="0"/>
    <n v="0"/>
    <x v="3"/>
    <n v="-0.5"/>
    <s v=""/>
    <s v=""/>
    <s v="Lawrence"/>
    <n v="0"/>
    <x v="185"/>
    <s v=""/>
    <s v="Permanent transfer to Coventry"/>
    <d v="2023-07-24T10:55:44"/>
    <n v="40"/>
    <s v="133085.jpg"/>
    <x v="0"/>
    <s v="Vigouroux"/>
    <x v="7"/>
    <s v=""/>
    <s v=""/>
    <s v="a"/>
    <n v="6"/>
    <n v="90"/>
    <x v="86"/>
    <n v="0"/>
    <n v="0"/>
    <n v="0"/>
    <n v="0"/>
    <n v="0"/>
    <n v="0"/>
    <x v="184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409"/>
    <n v="42"/>
    <n v="397"/>
    <n v="30"/>
    <n v="380"/>
    <n v="21"/>
    <n v="411"/>
    <n v="42"/>
    <n v="2"/>
    <s v=""/>
    <n v="1"/>
    <s v=""/>
    <n v="1"/>
    <s v=""/>
    <n v="0.42"/>
    <n v="2.4700000000000002"/>
    <n v="0.08"/>
    <n v="0.5"/>
    <n v="1.29"/>
    <n v="1.37"/>
    <n v="549"/>
    <n v="49"/>
    <n v="34"/>
    <n v="20"/>
    <n v="416"/>
    <n v="42"/>
    <n v="292"/>
    <n v="48"/>
    <n v="1.02"/>
    <n v="0.28999999999999998"/>
    <x v="5"/>
    <x v="5"/>
    <x v="0"/>
    <x v="0"/>
    <x v="1"/>
    <n v="22.75"/>
    <x v="0"/>
  </r>
  <r>
    <n v="75"/>
    <s v=""/>
    <n v="441455"/>
    <n v="0"/>
    <n v="0"/>
    <n v="0"/>
    <n v="0"/>
    <n v="0"/>
    <x v="1"/>
    <n v="0.5"/>
    <s v=""/>
    <s v=""/>
    <s v="Victor"/>
    <n v="0"/>
    <x v="186"/>
    <s v=""/>
    <s v="Permanent transfer to Coventry"/>
    <d v="2023-07-24T10:55:44"/>
    <n v="45"/>
    <s v="441455.jpg"/>
    <x v="0"/>
    <s v="da Silva"/>
    <x v="2"/>
    <s v=""/>
    <s v=""/>
    <s v="a"/>
    <n v="6"/>
    <n v="90"/>
    <x v="86"/>
    <n v="0"/>
    <n v="0"/>
    <n v="0"/>
    <n v="0"/>
    <n v="0"/>
    <n v="0"/>
    <x v="185"/>
    <x v="115"/>
    <x v="11"/>
    <x v="8"/>
    <x v="14"/>
    <n v="28"/>
    <n v="1"/>
    <n v="1"/>
    <n v="1"/>
    <n v="2"/>
    <n v="1"/>
    <n v="37"/>
    <x v="5"/>
    <n v="296"/>
    <n v="0"/>
    <n v="0"/>
    <n v="0"/>
    <n v="0"/>
    <n v="21"/>
    <n v="0"/>
    <n v="0"/>
    <n v="0"/>
    <n v="0"/>
    <n v="526"/>
    <n v="201"/>
    <n v="524"/>
    <n v="201"/>
    <n v="516"/>
    <n v="200"/>
    <n v="527"/>
    <n v="201"/>
    <n v="2"/>
    <s v=""/>
    <n v="1"/>
    <s v=""/>
    <n v="1"/>
    <s v=""/>
    <n v="0.42"/>
    <n v="2.4700000000000002"/>
    <n v="0.08"/>
    <n v="0.5"/>
    <n v="1.29"/>
    <n v="1.37"/>
    <n v="468"/>
    <n v="137"/>
    <n v="272"/>
    <n v="160"/>
    <n v="529"/>
    <n v="201"/>
    <n v="394"/>
    <n v="151"/>
    <n v="1.02"/>
    <n v="0.28999999999999998"/>
    <x v="5"/>
    <x v="5"/>
    <x v="0"/>
    <x v="0"/>
    <x v="0"/>
    <n v="20.222222222222221"/>
    <x v="0"/>
  </r>
  <r>
    <n v="75"/>
    <s v=""/>
    <n v="120202"/>
    <n v="0"/>
    <n v="0"/>
    <n v="0"/>
    <n v="0"/>
    <n v="0"/>
    <x v="0"/>
    <n v="0.3"/>
    <s v=""/>
    <s v=""/>
    <s v="Wout"/>
    <n v="0"/>
    <x v="187"/>
    <s v=""/>
    <s v="Permanent transfer to Coventry"/>
    <d v="2023-07-24T10:55:44"/>
    <n v="55"/>
    <s v="120202.jpg"/>
    <x v="16"/>
    <s v="Weghorst"/>
    <x v="35"/>
    <s v=""/>
    <s v=""/>
    <s v="a"/>
    <n v="6"/>
    <n v="90"/>
    <x v="87"/>
    <n v="0"/>
    <n v="0"/>
    <n v="0"/>
    <n v="0"/>
    <n v="0"/>
    <n v="4.4000000000000004"/>
    <x v="186"/>
    <x v="116"/>
    <x v="11"/>
    <x v="2"/>
    <x v="12"/>
    <n v="11"/>
    <n v="1"/>
    <n v="1"/>
    <n v="1"/>
    <n v="1"/>
    <n v="1"/>
    <n v="37"/>
    <x v="5"/>
    <n v="56"/>
    <n v="97.6"/>
    <n v="183.7"/>
    <n v="144"/>
    <n v="42.4"/>
    <n v="10"/>
    <n v="2.02"/>
    <n v="1.1599999999999999"/>
    <n v="3.18"/>
    <n v="14.6"/>
    <n v="302"/>
    <n v="31"/>
    <n v="161"/>
    <n v="18"/>
    <n v="185"/>
    <n v="34"/>
    <n v="257"/>
    <n v="32"/>
    <n v="2"/>
    <s v=""/>
    <n v="1"/>
    <s v=""/>
    <n v="1"/>
    <s v=""/>
    <n v="0.23"/>
    <n v="2.4700000000000002"/>
    <n v="0.13"/>
    <n v="0.36"/>
    <n v="1.66"/>
    <n v="1.25"/>
    <n v="92"/>
    <n v="29"/>
    <n v="481"/>
    <n v="40"/>
    <n v="339"/>
    <n v="38"/>
    <n v="222"/>
    <n v="42"/>
    <n v="1.1399999999999999"/>
    <n v="0.46"/>
    <x v="5"/>
    <x v="5"/>
    <x v="0"/>
    <x v="0"/>
    <x v="2"/>
    <n v="4.3636363636363633"/>
    <x v="0"/>
  </r>
  <r>
    <n v="75"/>
    <s v=""/>
    <n v="511783"/>
    <n v="0"/>
    <n v="0"/>
    <n v="0"/>
    <n v="0"/>
    <n v="0"/>
    <x v="2"/>
    <n v="0.1"/>
    <s v=""/>
    <s v=""/>
    <s v="Anass"/>
    <n v="0"/>
    <x v="188"/>
    <s v=""/>
    <s v="Permanent transfer to Coventry"/>
    <d v="2023-07-24T10:55:44"/>
    <n v="50"/>
    <s v="511783.jpg"/>
    <x v="0"/>
    <s v="Zaroury"/>
    <x v="2"/>
    <s v=""/>
    <s v=""/>
    <s v="a"/>
    <n v="6"/>
    <n v="90"/>
    <x v="87"/>
    <n v="0"/>
    <n v="0"/>
    <n v="0"/>
    <n v="0"/>
    <n v="0"/>
    <n v="0"/>
    <x v="187"/>
    <x v="116"/>
    <x v="11"/>
    <x v="2"/>
    <x v="12"/>
    <n v="11"/>
    <n v="1"/>
    <n v="1"/>
    <n v="1"/>
    <n v="1"/>
    <n v="1"/>
    <n v="37"/>
    <x v="5"/>
    <n v="56"/>
    <n v="0"/>
    <n v="0"/>
    <n v="0"/>
    <n v="0"/>
    <n v="10"/>
    <n v="0"/>
    <n v="0"/>
    <n v="0"/>
    <n v="0"/>
    <n v="595"/>
    <n v="253"/>
    <n v="595"/>
    <n v="253"/>
    <n v="592"/>
    <n v="253"/>
    <n v="595"/>
    <n v="253"/>
    <n v="2"/>
    <s v=""/>
    <n v="1"/>
    <s v=""/>
    <n v="1"/>
    <s v=""/>
    <n v="0.23"/>
    <n v="2.4700000000000002"/>
    <n v="0.13"/>
    <n v="0.36"/>
    <n v="1.66"/>
    <n v="1.25"/>
    <n v="289"/>
    <n v="187"/>
    <n v="461"/>
    <n v="162"/>
    <n v="595"/>
    <n v="253"/>
    <n v="382"/>
    <n v="120"/>
    <n v="1.1399999999999999"/>
    <n v="0.46"/>
    <x v="5"/>
    <x v="5"/>
    <x v="0"/>
    <x v="0"/>
    <x v="3"/>
    <n v="4.8"/>
    <x v="0"/>
  </r>
  <r>
    <n v="75"/>
    <s v=""/>
    <n v="492831"/>
    <n v="0"/>
    <n v="0"/>
    <n v="0"/>
    <n v="0"/>
    <n v="0"/>
    <x v="0"/>
    <n v="0.3"/>
    <s v=""/>
    <s v=""/>
    <s v="Zeki"/>
    <n v="0"/>
    <x v="189"/>
    <s v=""/>
    <s v="Permanent transfer to Coventry"/>
    <d v="2023-07-24T10:55:44"/>
    <n v="55"/>
    <s v="492831.jpg"/>
    <x v="0"/>
    <s v="Amdouni"/>
    <x v="3"/>
    <s v=""/>
    <s v=""/>
    <s v="a"/>
    <n v="6"/>
    <n v="90"/>
    <x v="87"/>
    <n v="0"/>
    <n v="0"/>
    <n v="0"/>
    <n v="0"/>
    <n v="0"/>
    <n v="0"/>
    <x v="188"/>
    <x v="116"/>
    <x v="11"/>
    <x v="2"/>
    <x v="12"/>
    <n v="11"/>
    <n v="1"/>
    <n v="1"/>
    <n v="1"/>
    <n v="1"/>
    <n v="1"/>
    <n v="37"/>
    <x v="5"/>
    <n v="56"/>
    <n v="0"/>
    <n v="0"/>
    <n v="0"/>
    <n v="0"/>
    <n v="10"/>
    <n v="0"/>
    <n v="0"/>
    <n v="0"/>
    <n v="0"/>
    <n v="609"/>
    <n v="72"/>
    <n v="609"/>
    <n v="72"/>
    <n v="609"/>
    <n v="72"/>
    <n v="609"/>
    <n v="72"/>
    <n v="2"/>
    <s v=""/>
    <n v="1"/>
    <s v=""/>
    <n v="1"/>
    <s v=""/>
    <n v="0.23"/>
    <n v="2.4700000000000002"/>
    <n v="0.13"/>
    <n v="0.36"/>
    <n v="1.66"/>
    <n v="1.25"/>
    <n v="144"/>
    <n v="39"/>
    <n v="533"/>
    <n v="50"/>
    <n v="609"/>
    <n v="72"/>
    <n v="449"/>
    <n v="69"/>
    <n v="1.1399999999999999"/>
    <n v="0.46"/>
    <x v="5"/>
    <x v="5"/>
    <x v="0"/>
    <x v="0"/>
    <x v="2"/>
    <n v="4.3636363636363633"/>
    <x v="0"/>
  </r>
  <r>
    <n v="75"/>
    <s v=""/>
    <n v="432720"/>
    <n v="0"/>
    <n v="0"/>
    <n v="0"/>
    <n v="0"/>
    <n v="0"/>
    <x v="3"/>
    <n v="0.8"/>
    <s v=""/>
    <s v=""/>
    <s v="James"/>
    <n v="0"/>
    <x v="190"/>
    <s v=""/>
    <s v="Permanent transfer to Coventry"/>
    <d v="2023-07-24T10:55:44"/>
    <n v="45"/>
    <s v="432720.jpg"/>
    <x v="0"/>
    <s v="Trafford"/>
    <x v="0"/>
    <s v=""/>
    <s v=""/>
    <s v="a"/>
    <n v="6"/>
    <n v="90"/>
    <x v="87"/>
    <n v="0"/>
    <n v="0"/>
    <n v="0"/>
    <n v="0"/>
    <n v="0"/>
    <n v="0"/>
    <x v="189"/>
    <x v="116"/>
    <x v="11"/>
    <x v="2"/>
    <x v="12"/>
    <n v="11"/>
    <n v="1"/>
    <n v="1"/>
    <n v="1"/>
    <n v="1"/>
    <n v="1"/>
    <n v="37"/>
    <x v="5"/>
    <n v="56"/>
    <n v="0"/>
    <n v="0"/>
    <n v="0"/>
    <n v="0"/>
    <n v="10"/>
    <n v="0"/>
    <n v="0"/>
    <n v="0"/>
    <n v="0"/>
    <n v="522"/>
    <n v="69"/>
    <n v="520"/>
    <n v="66"/>
    <n v="512"/>
    <n v="61"/>
    <n v="524"/>
    <n v="69"/>
    <n v="2"/>
    <s v=""/>
    <n v="1"/>
    <s v=""/>
    <n v="1"/>
    <s v=""/>
    <n v="0.23"/>
    <n v="2.4700000000000002"/>
    <n v="0.13"/>
    <n v="0.36"/>
    <n v="1.66"/>
    <n v="1.25"/>
    <n v="458"/>
    <n v="28"/>
    <n v="262"/>
    <n v="60"/>
    <n v="526"/>
    <n v="69"/>
    <n v="169"/>
    <n v="23"/>
    <n v="1.1399999999999999"/>
    <n v="0.46"/>
    <x v="5"/>
    <x v="5"/>
    <x v="0"/>
    <x v="0"/>
    <x v="0"/>
    <n v="5.333333333333333"/>
    <x v="0"/>
  </r>
  <r>
    <n v="75"/>
    <s v=""/>
    <n v="83283"/>
    <n v="0"/>
    <n v="0"/>
    <n v="0"/>
    <n v="0"/>
    <n v="0"/>
    <x v="2"/>
    <n v="0.1"/>
    <s v=""/>
    <s v=""/>
    <s v="Nathan"/>
    <n v="0"/>
    <x v="191"/>
    <s v=""/>
    <s v="Permanent transfer to Coventry"/>
    <d v="2023-07-24T10:55:44"/>
    <n v="50"/>
    <s v="83283.jpg"/>
    <x v="9"/>
    <s v="Redmond"/>
    <x v="3"/>
    <s v=""/>
    <s v=""/>
    <s v="a"/>
    <n v="6"/>
    <n v="90"/>
    <x v="10"/>
    <n v="0"/>
    <n v="0"/>
    <n v="0"/>
    <n v="0"/>
    <n v="0"/>
    <n v="0.2"/>
    <x v="190"/>
    <x v="10"/>
    <x v="11"/>
    <x v="2"/>
    <x v="12"/>
    <n v="11"/>
    <n v="1"/>
    <n v="1"/>
    <n v="1"/>
    <n v="1"/>
    <n v="1"/>
    <n v="37"/>
    <x v="5"/>
    <n v="3"/>
    <n v="0"/>
    <n v="0"/>
    <n v="0"/>
    <n v="0"/>
    <n v="10"/>
    <n v="0"/>
    <n v="0"/>
    <n v="0"/>
    <n v="0.02"/>
    <n v="561"/>
    <n v="232"/>
    <n v="559"/>
    <n v="232"/>
    <n v="554"/>
    <n v="231"/>
    <n v="562"/>
    <n v="232"/>
    <n v="2"/>
    <s v=""/>
    <n v="1"/>
    <s v=""/>
    <n v="1"/>
    <s v=""/>
    <n v="0.23"/>
    <n v="2.4700000000000002"/>
    <n v="0.13"/>
    <n v="0.36"/>
    <n v="1.8"/>
    <n v="1.25"/>
    <n v="169"/>
    <n v="108"/>
    <n v="341"/>
    <n v="83"/>
    <n v="381"/>
    <n v="177"/>
    <n v="537"/>
    <n v="198"/>
    <n v="1.1399999999999999"/>
    <n v="0.46"/>
    <x v="5"/>
    <x v="5"/>
    <x v="0"/>
    <x v="0"/>
    <x v="3"/>
    <n v="0.2"/>
    <x v="0"/>
  </r>
  <r>
    <n v="75"/>
    <s v=""/>
    <n v="487702"/>
    <n v="0"/>
    <n v="0"/>
    <n v="0"/>
    <n v="0"/>
    <n v="0"/>
    <x v="2"/>
    <n v="0.1"/>
    <s v=""/>
    <s v=""/>
    <s v="Luca"/>
    <n v="0"/>
    <x v="192"/>
    <s v=""/>
    <s v="Permanent transfer to Coventry"/>
    <d v="2023-07-24T10:55:44"/>
    <n v="50"/>
    <s v="487702.jpg"/>
    <x v="0"/>
    <s v="Koleosho"/>
    <x v="14"/>
    <s v=""/>
    <s v=""/>
    <s v="a"/>
    <n v="6"/>
    <n v="90"/>
    <x v="10"/>
    <n v="0"/>
    <n v="0"/>
    <n v="0"/>
    <n v="0"/>
    <n v="0"/>
    <n v="0"/>
    <x v="191"/>
    <x v="10"/>
    <x v="11"/>
    <x v="2"/>
    <x v="12"/>
    <n v="11"/>
    <n v="1"/>
    <n v="1"/>
    <n v="1"/>
    <n v="1"/>
    <n v="1"/>
    <n v="37"/>
    <x v="5"/>
    <n v="3"/>
    <n v="0"/>
    <n v="0"/>
    <n v="0"/>
    <n v="0"/>
    <n v="10"/>
    <n v="0"/>
    <n v="0"/>
    <n v="0"/>
    <n v="0"/>
    <n v="593"/>
    <n v="251"/>
    <n v="593"/>
    <n v="251"/>
    <n v="590"/>
    <n v="251"/>
    <n v="593"/>
    <n v="251"/>
    <n v="2"/>
    <s v=""/>
    <n v="1"/>
    <s v=""/>
    <n v="1"/>
    <s v=""/>
    <n v="0.23"/>
    <n v="2.4700000000000002"/>
    <n v="0.13"/>
    <n v="0.36"/>
    <n v="1.8"/>
    <n v="1.25"/>
    <n v="286"/>
    <n v="184"/>
    <n v="458"/>
    <n v="159"/>
    <n v="593"/>
    <n v="251"/>
    <n v="608"/>
    <n v="255"/>
    <n v="1.1399999999999999"/>
    <n v="0.46"/>
    <x v="5"/>
    <x v="5"/>
    <x v="0"/>
    <x v="0"/>
    <x v="3"/>
    <n v="0.2"/>
    <x v="0"/>
  </r>
  <r>
    <n v="75"/>
    <s v=""/>
    <n v="179458"/>
    <n v="0"/>
    <n v="0"/>
    <n v="0"/>
    <n v="0"/>
    <n v="0"/>
    <x v="2"/>
    <n v="0.1"/>
    <s v=""/>
    <s v=""/>
    <s v="Jacob"/>
    <n v="0"/>
    <x v="193"/>
    <s v=""/>
    <s v="Permanent transfer to Coventry"/>
    <d v="2023-07-24T10:55:44"/>
    <n v="50"/>
    <s v="179458.jpg"/>
    <x v="0"/>
    <s v="Bruun Larsen"/>
    <x v="14"/>
    <s v=""/>
    <s v=""/>
    <s v="a"/>
    <n v="6"/>
    <n v="90"/>
    <x v="10"/>
    <n v="0"/>
    <n v="0"/>
    <n v="0"/>
    <n v="0"/>
    <n v="0"/>
    <n v="0"/>
    <x v="192"/>
    <x v="10"/>
    <x v="11"/>
    <x v="2"/>
    <x v="12"/>
    <n v="11"/>
    <n v="1"/>
    <n v="1"/>
    <n v="1"/>
    <n v="1"/>
    <n v="1"/>
    <n v="37"/>
    <x v="5"/>
    <n v="3"/>
    <n v="0"/>
    <n v="0"/>
    <n v="0"/>
    <n v="0"/>
    <n v="10"/>
    <n v="0"/>
    <n v="0"/>
    <n v="0"/>
    <n v="0"/>
    <n v="571"/>
    <n v="241"/>
    <n v="570"/>
    <n v="241"/>
    <n v="568"/>
    <n v="241"/>
    <n v="572"/>
    <n v="241"/>
    <n v="2"/>
    <s v=""/>
    <n v="1"/>
    <s v=""/>
    <n v="1"/>
    <s v=""/>
    <n v="0.23"/>
    <n v="2.4700000000000002"/>
    <n v="0.13"/>
    <n v="0.36"/>
    <n v="1.8"/>
    <n v="1.25"/>
    <n v="216"/>
    <n v="141"/>
    <n v="388"/>
    <n v="116"/>
    <n v="572"/>
    <n v="241"/>
    <n v="601"/>
    <n v="249"/>
    <n v="1.1399999999999999"/>
    <n v="0.46"/>
    <x v="5"/>
    <x v="5"/>
    <x v="0"/>
    <x v="0"/>
    <x v="3"/>
    <n v="0.2"/>
    <x v="0"/>
  </r>
  <r>
    <n v="75"/>
    <s v=""/>
    <n v="215059"/>
    <n v="0"/>
    <n v="0"/>
    <n v="0"/>
    <n v="0"/>
    <n v="0"/>
    <x v="3"/>
    <n v="1.8"/>
    <s v=""/>
    <s v=""/>
    <s v="Robert"/>
    <n v="0"/>
    <x v="194"/>
    <s v=""/>
    <s v="Permanent transfer to Coventry"/>
    <d v="2023-07-24T10:55:44"/>
    <n v="45"/>
    <s v="215059.jpg"/>
    <x v="37"/>
    <s v="Sánchez"/>
    <x v="54"/>
    <s v=""/>
    <s v=""/>
    <s v="a"/>
    <n v="7"/>
    <n v="8"/>
    <x v="88"/>
    <n v="0"/>
    <n v="0"/>
    <n v="0"/>
    <n v="0"/>
    <n v="0"/>
    <n v="18.2"/>
    <x v="193"/>
    <x v="117"/>
    <x v="11"/>
    <x v="2"/>
    <x v="14"/>
    <n v="30"/>
    <n v="1"/>
    <n v="1"/>
    <n v="1"/>
    <n v="2"/>
    <n v="1"/>
    <n v="48"/>
    <x v="23"/>
    <n v="380"/>
    <n v="439"/>
    <n v="0.1"/>
    <n v="0"/>
    <n v="43.9"/>
    <n v="23"/>
    <n v="0"/>
    <n v="0.01"/>
    <n v="0.01"/>
    <n v="27.6"/>
    <n v="124"/>
    <n v="16"/>
    <n v="368"/>
    <n v="9"/>
    <n v="481"/>
    <n v="58"/>
    <n v="251"/>
    <n v="16"/>
    <n v="2"/>
    <s v=""/>
    <n v="1"/>
    <s v=""/>
    <n v="1"/>
    <s v=""/>
    <n v="0.23"/>
    <n v="2.09"/>
    <n v="0.13"/>
    <n v="0.36"/>
    <n v="1.2"/>
    <n v="1.3"/>
    <n v="404"/>
    <n v="25"/>
    <n v="208"/>
    <n v="57"/>
    <n v="80"/>
    <n v="15"/>
    <n v="89"/>
    <n v="13"/>
    <n v="1"/>
    <n v="0.26"/>
    <x v="6"/>
    <x v="6"/>
    <x v="0"/>
    <x v="0"/>
    <x v="0"/>
    <n v="18.222222222222221"/>
    <x v="0"/>
  </r>
  <r>
    <n v="75"/>
    <s v=""/>
    <n v="199598"/>
    <n v="0"/>
    <n v="0"/>
    <n v="0"/>
    <n v="0"/>
    <n v="0"/>
    <x v="1"/>
    <n v="0"/>
    <s v=""/>
    <s v=""/>
    <s v="Ethan"/>
    <n v="0"/>
    <x v="195"/>
    <s v=""/>
    <s v="Permanent transfer to Leeds Utd"/>
    <d v="2023-07-20T09:39:44"/>
    <n v="40"/>
    <s v="199598.jpg"/>
    <x v="0"/>
    <s v="Ampadu"/>
    <x v="3"/>
    <s v=""/>
    <s v=""/>
    <s v="u"/>
    <n v="7"/>
    <n v="8"/>
    <x v="88"/>
    <n v="0"/>
    <n v="0"/>
    <n v="0"/>
    <n v="0"/>
    <n v="0"/>
    <n v="0"/>
    <x v="194"/>
    <x v="117"/>
    <x v="11"/>
    <x v="2"/>
    <x v="14"/>
    <n v="30"/>
    <n v="1"/>
    <n v="1"/>
    <n v="1"/>
    <n v="2"/>
    <n v="1"/>
    <n v="48"/>
    <x v="23"/>
    <n v="380"/>
    <n v="0"/>
    <n v="0"/>
    <n v="0"/>
    <n v="0"/>
    <n v="23"/>
    <n v="0"/>
    <n v="0"/>
    <n v="0"/>
    <n v="0"/>
    <n v="419"/>
    <n v="150"/>
    <n v="408"/>
    <n v="149"/>
    <n v="392"/>
    <n v="147"/>
    <n v="421"/>
    <n v="150"/>
    <n v="2"/>
    <s v=""/>
    <n v="1"/>
    <s v=""/>
    <n v="1"/>
    <s v=""/>
    <n v="0.23"/>
    <n v="2.09"/>
    <n v="0.13"/>
    <n v="0.36"/>
    <n v="1.2"/>
    <n v="1.3"/>
    <n v="564"/>
    <n v="171"/>
    <n v="49"/>
    <n v="23"/>
    <n v="426"/>
    <n v="151"/>
    <n v="546"/>
    <n v="200"/>
    <n v="1"/>
    <n v="0.26"/>
    <x v="6"/>
    <x v="6"/>
    <x v="0"/>
    <x v="0"/>
    <x v="1"/>
    <n v="20.5"/>
    <x v="0"/>
  </r>
  <r>
    <n v="75"/>
    <s v=""/>
    <n v="532605"/>
    <n v="0"/>
    <n v="0"/>
    <n v="0"/>
    <n v="0"/>
    <n v="0"/>
    <x v="2"/>
    <n v="0.5"/>
    <s v=""/>
    <s v=""/>
    <s v="Andrey"/>
    <n v="0"/>
    <x v="196"/>
    <s v=""/>
    <s v="Permanent transfer to Leeds Utd"/>
    <d v="2023-07-20T09:39:44"/>
    <n v="45"/>
    <s v="532605.jpg"/>
    <x v="0"/>
    <s v="Nascimento dos Santos"/>
    <x v="2"/>
    <s v=""/>
    <s v=""/>
    <s v="a"/>
    <n v="7"/>
    <n v="8"/>
    <x v="88"/>
    <n v="0"/>
    <n v="0"/>
    <n v="0"/>
    <n v="0"/>
    <n v="0"/>
    <n v="0"/>
    <x v="195"/>
    <x v="117"/>
    <x v="11"/>
    <x v="2"/>
    <x v="14"/>
    <n v="30"/>
    <n v="1"/>
    <n v="1"/>
    <n v="1"/>
    <n v="2"/>
    <n v="1"/>
    <n v="48"/>
    <x v="23"/>
    <n v="380"/>
    <n v="0"/>
    <n v="0"/>
    <n v="0"/>
    <n v="0"/>
    <n v="23"/>
    <n v="0"/>
    <n v="0"/>
    <n v="0"/>
    <n v="0"/>
    <n v="549"/>
    <n v="222"/>
    <n v="546"/>
    <n v="222"/>
    <n v="541"/>
    <n v="221"/>
    <n v="550"/>
    <n v="222"/>
    <n v="2"/>
    <s v=""/>
    <n v="1"/>
    <s v=""/>
    <n v="1"/>
    <s v=""/>
    <n v="0.23"/>
    <n v="2.09"/>
    <n v="0.13"/>
    <n v="0.36"/>
    <n v="1.2"/>
    <n v="1.3"/>
    <n v="510"/>
    <n v="258"/>
    <n v="314"/>
    <n v="65"/>
    <n v="551"/>
    <n v="223"/>
    <n v="390"/>
    <n v="126"/>
    <n v="1"/>
    <n v="0.26"/>
    <x v="6"/>
    <x v="6"/>
    <x v="0"/>
    <x v="0"/>
    <x v="0"/>
    <n v="18.222222222222221"/>
    <x v="0"/>
  </r>
  <r>
    <n v="75"/>
    <s v=""/>
    <n v="109745"/>
    <n v="0"/>
    <n v="0"/>
    <n v="0"/>
    <n v="0"/>
    <n v="0"/>
    <x v="3"/>
    <n v="2.7"/>
    <s v=""/>
    <s v=""/>
    <s v="Kepa"/>
    <n v="0"/>
    <x v="197"/>
    <s v=""/>
    <s v="Permanent transfer to Leeds Utd"/>
    <d v="2023-07-20T09:39:44"/>
    <n v="50"/>
    <s v="109745.jpg"/>
    <x v="17"/>
    <s v="Arrizabalaga"/>
    <x v="55"/>
    <s v=""/>
    <s v=""/>
    <s v="a"/>
    <n v="7"/>
    <n v="8"/>
    <x v="89"/>
    <n v="0"/>
    <n v="0"/>
    <n v="0"/>
    <n v="0"/>
    <n v="0"/>
    <n v="23.6"/>
    <x v="196"/>
    <x v="5"/>
    <x v="11"/>
    <x v="2"/>
    <x v="3"/>
    <n v="33"/>
    <n v="1"/>
    <n v="1"/>
    <n v="1"/>
    <n v="1"/>
    <n v="1"/>
    <n v="91"/>
    <x v="2"/>
    <n v="575"/>
    <n v="733.4"/>
    <n v="0.1"/>
    <n v="0"/>
    <n v="73.3"/>
    <n v="29"/>
    <n v="0"/>
    <n v="0"/>
    <n v="0"/>
    <n v="38.340000000000003"/>
    <n v="34"/>
    <n v="9"/>
    <n v="369"/>
    <n v="10"/>
    <n v="558"/>
    <n v="65"/>
    <n v="174"/>
    <n v="9"/>
    <n v="2"/>
    <s v=""/>
    <n v="1"/>
    <s v=""/>
    <n v="1"/>
    <s v=""/>
    <n v="0.23"/>
    <n v="3.19"/>
    <n v="0.13"/>
    <n v="0.36"/>
    <n v="1.35"/>
    <n v="1.1599999999999999"/>
    <n v="184"/>
    <n v="6"/>
    <n v="356"/>
    <n v="64"/>
    <n v="40"/>
    <n v="8"/>
    <n v="144"/>
    <n v="19"/>
    <n v="1.02"/>
    <n v="0.32"/>
    <x v="6"/>
    <x v="6"/>
    <x v="0"/>
    <x v="0"/>
    <x v="3"/>
    <n v="23.6"/>
    <x v="0"/>
  </r>
  <r>
    <n v="75"/>
    <s v=""/>
    <n v="54694"/>
    <n v="0"/>
    <n v="0"/>
    <n v="0"/>
    <n v="0"/>
    <n v="0"/>
    <x v="0"/>
    <n v="0"/>
    <s v=""/>
    <s v=""/>
    <s v="Pierre-Emerick"/>
    <n v="0"/>
    <x v="198"/>
    <s v=""/>
    <s v="Permanent transfer to Leeds Utd"/>
    <d v="2023-07-24T10:59:36"/>
    <n v="65"/>
    <s v="54694.jpg"/>
    <x v="30"/>
    <s v="Aubameyang"/>
    <x v="3"/>
    <s v=""/>
    <s v=""/>
    <s v="u"/>
    <n v="7"/>
    <n v="8"/>
    <x v="90"/>
    <n v="0"/>
    <n v="0"/>
    <n v="0"/>
    <n v="0"/>
    <n v="0"/>
    <n v="3.8"/>
    <x v="197"/>
    <x v="118"/>
    <x v="1"/>
    <x v="2"/>
    <x v="7"/>
    <n v="8"/>
    <n v="1"/>
    <n v="1"/>
    <n v="1"/>
    <n v="1"/>
    <n v="1"/>
    <n v="91"/>
    <x v="15"/>
    <n v="61"/>
    <n v="55"/>
    <n v="59.4"/>
    <n v="177"/>
    <n v="28.5"/>
    <n v="5"/>
    <n v="1.53"/>
    <n v="0.18"/>
    <n v="1.71"/>
    <n v="8.66"/>
    <n v="336"/>
    <n v="36"/>
    <n v="279"/>
    <n v="34"/>
    <n v="163"/>
    <n v="32"/>
    <n v="296"/>
    <n v="34"/>
    <n v="2"/>
    <s v=""/>
    <n v="1"/>
    <s v=""/>
    <n v="1"/>
    <s v=""/>
    <n v="0.25"/>
    <n v="3.19"/>
    <n v="0.03"/>
    <n v="0.28000000000000003"/>
    <n v="1.43"/>
    <n v="1.32"/>
    <n v="40"/>
    <n v="15"/>
    <n v="561"/>
    <n v="59"/>
    <n v="300"/>
    <n v="33"/>
    <n v="475"/>
    <n v="71"/>
    <n v="0.82"/>
    <n v="0.16"/>
    <x v="6"/>
    <x v="6"/>
    <x v="0"/>
    <x v="0"/>
    <x v="9"/>
    <n v="3.8461538461538463"/>
    <x v="0"/>
  </r>
  <r>
    <n v="75"/>
    <s v=""/>
    <n v="41328"/>
    <n v="0"/>
    <n v="0"/>
    <n v="0"/>
    <n v="0"/>
    <n v="0"/>
    <x v="1"/>
    <n v="0"/>
    <s v=""/>
    <s v=""/>
    <s v="César"/>
    <n v="0"/>
    <x v="199"/>
    <s v=""/>
    <s v="Left the club as a free agent"/>
    <d v="2023-07-06T17:30:03"/>
    <n v="45"/>
    <s v="41328.jpg"/>
    <x v="2"/>
    <s v="Azpilicueta"/>
    <x v="14"/>
    <s v=""/>
    <s v=""/>
    <s v="u"/>
    <n v="7"/>
    <n v="8"/>
    <x v="74"/>
    <n v="0"/>
    <n v="0"/>
    <n v="0"/>
    <n v="0"/>
    <n v="0"/>
    <n v="10"/>
    <x v="198"/>
    <x v="119"/>
    <x v="1"/>
    <x v="2"/>
    <x v="13"/>
    <n v="21"/>
    <n v="1"/>
    <n v="1"/>
    <n v="1"/>
    <n v="3"/>
    <n v="1"/>
    <n v="91"/>
    <x v="16"/>
    <n v="242"/>
    <n v="272"/>
    <n v="211.2"/>
    <n v="102"/>
    <n v="58.4"/>
    <n v="16"/>
    <n v="0.35"/>
    <n v="1.25"/>
    <n v="1.6"/>
    <n v="27.38"/>
    <n v="212"/>
    <n v="79"/>
    <n v="145"/>
    <n v="35"/>
    <n v="221"/>
    <n v="66"/>
    <n v="211"/>
    <n v="70"/>
    <n v="2"/>
    <s v=""/>
    <n v="1"/>
    <s v=""/>
    <n v="1"/>
    <s v=""/>
    <n v="0.02"/>
    <n v="3.19"/>
    <n v="7.0000000000000007E-2"/>
    <n v="0.09"/>
    <n v="1.62"/>
    <n v="1.24"/>
    <n v="303"/>
    <n v="39"/>
    <n v="107"/>
    <n v="62"/>
    <n v="279"/>
    <n v="104"/>
    <n v="613"/>
    <n v="206"/>
    <n v="0.95"/>
    <n v="0.18"/>
    <x v="6"/>
    <x v="6"/>
    <x v="0"/>
    <x v="0"/>
    <x v="0"/>
    <n v="10"/>
    <x v="0"/>
  </r>
  <r>
    <n v="75"/>
    <s v=""/>
    <n v="118335"/>
    <n v="0"/>
    <n v="0"/>
    <n v="0"/>
    <n v="0"/>
    <n v="0"/>
    <x v="1"/>
    <n v="0"/>
    <s v=""/>
    <s v=""/>
    <s v="Abdul Rahman"/>
    <n v="0"/>
    <x v="200"/>
    <s v=""/>
    <s v="Permanent Transfer to PAOK"/>
    <d v="2023-07-13T09:07:47"/>
    <n v="40"/>
    <s v="118335.jpg"/>
    <x v="0"/>
    <s v="Baba"/>
    <x v="14"/>
    <s v=""/>
    <s v=""/>
    <s v="u"/>
    <n v="7"/>
    <n v="8"/>
    <x v="74"/>
    <n v="0"/>
    <n v="0"/>
    <n v="0"/>
    <n v="0"/>
    <n v="0"/>
    <n v="0"/>
    <x v="199"/>
    <x v="119"/>
    <x v="1"/>
    <x v="2"/>
    <x v="13"/>
    <n v="21"/>
    <n v="1"/>
    <n v="1"/>
    <n v="1"/>
    <n v="3"/>
    <n v="1"/>
    <n v="91"/>
    <x v="16"/>
    <n v="242"/>
    <n v="0"/>
    <n v="0"/>
    <n v="0"/>
    <n v="0"/>
    <n v="16"/>
    <n v="0"/>
    <n v="0"/>
    <n v="0"/>
    <n v="0"/>
    <n v="406"/>
    <n v="144"/>
    <n v="394"/>
    <n v="143"/>
    <n v="376"/>
    <n v="139"/>
    <n v="408"/>
    <n v="144"/>
    <n v="2"/>
    <s v=""/>
    <n v="1"/>
    <s v=""/>
    <n v="1"/>
    <s v=""/>
    <n v="0.02"/>
    <n v="3.19"/>
    <n v="7.0000000000000007E-2"/>
    <n v="0.09"/>
    <n v="1.62"/>
    <n v="1.24"/>
    <n v="545"/>
    <n v="160"/>
    <n v="30"/>
    <n v="12"/>
    <n v="413"/>
    <n v="145"/>
    <n v="603"/>
    <n v="205"/>
    <n v="0.95"/>
    <n v="0.18"/>
    <x v="6"/>
    <x v="6"/>
    <x v="0"/>
    <x v="0"/>
    <x v="1"/>
    <n v="11.25"/>
    <x v="0"/>
  </r>
  <r>
    <n v="75"/>
    <s v=""/>
    <n v="242880"/>
    <n v="0"/>
    <n v="0"/>
    <n v="0"/>
    <n v="0"/>
    <n v="0"/>
    <x v="1"/>
    <n v="0"/>
    <s v=""/>
    <s v=""/>
    <s v="Benoît"/>
    <n v="0"/>
    <x v="201"/>
    <s v=""/>
    <s v="Hamstring injury - Unknown return date"/>
    <d v="2023-08-03T11:30:05"/>
    <n v="45"/>
    <s v="242880.jpg"/>
    <x v="37"/>
    <s v="Badiashile"/>
    <x v="2"/>
    <s v=""/>
    <s v=""/>
    <s v="i"/>
    <n v="7"/>
    <n v="8"/>
    <x v="3"/>
    <n v="0"/>
    <n v="0"/>
    <n v="0"/>
    <n v="0"/>
    <n v="0"/>
    <n v="8.9"/>
    <x v="200"/>
    <x v="120"/>
    <x v="1"/>
    <x v="2"/>
    <x v="12"/>
    <n v="9"/>
    <n v="1"/>
    <n v="1"/>
    <n v="1"/>
    <n v="2"/>
    <n v="1"/>
    <n v="91"/>
    <x v="1"/>
    <n v="209"/>
    <n v="219.8"/>
    <n v="49.1"/>
    <n v="81"/>
    <n v="35.1"/>
    <n v="10"/>
    <n v="1.26"/>
    <n v="0.2"/>
    <n v="1.46"/>
    <n v="12.31"/>
    <n v="235"/>
    <n v="92"/>
    <n v="288"/>
    <n v="103"/>
    <n v="241"/>
    <n v="80"/>
    <n v="275"/>
    <n v="99"/>
    <n v="2"/>
    <s v=""/>
    <n v="1"/>
    <s v=""/>
    <n v="1"/>
    <s v=""/>
    <n v="0.13"/>
    <n v="3.19"/>
    <n v="0.02"/>
    <n v="0.15"/>
    <n v="1.23"/>
    <n v="0.9"/>
    <n v="441"/>
    <n v="129"/>
    <n v="245"/>
    <n v="152"/>
    <n v="82"/>
    <n v="21"/>
    <n v="381"/>
    <n v="146"/>
    <n v="1"/>
    <n v="0.4"/>
    <x v="6"/>
    <x v="6"/>
    <x v="0"/>
    <x v="0"/>
    <x v="0"/>
    <n v="8.8888888888888893"/>
    <x v="0"/>
  </r>
  <r>
    <n v="75"/>
    <s v=""/>
    <n v="122074"/>
    <n v="0"/>
    <n v="0"/>
    <n v="0"/>
    <n v="0"/>
    <n v="0"/>
    <x v="3"/>
    <n v="0"/>
    <s v=""/>
    <s v=""/>
    <s v="Marcus"/>
    <n v="0"/>
    <x v="202"/>
    <s v=""/>
    <s v="Unknown - Unknown return date"/>
    <d v="2023-08-03T11:30:05"/>
    <n v="40"/>
    <s v="122074.jpg"/>
    <x v="0"/>
    <s v="Bettinelli"/>
    <x v="3"/>
    <s v=""/>
    <s v=""/>
    <s v="i"/>
    <n v="7"/>
    <n v="8"/>
    <x v="3"/>
    <n v="0"/>
    <n v="0"/>
    <n v="0"/>
    <n v="0"/>
    <n v="0"/>
    <n v="0"/>
    <x v="201"/>
    <x v="120"/>
    <x v="1"/>
    <x v="2"/>
    <x v="12"/>
    <n v="9"/>
    <n v="1"/>
    <n v="1"/>
    <n v="1"/>
    <n v="2"/>
    <n v="1"/>
    <n v="91"/>
    <x v="1"/>
    <n v="209"/>
    <n v="0"/>
    <n v="0"/>
    <n v="0"/>
    <n v="0"/>
    <n v="10"/>
    <n v="0"/>
    <n v="0"/>
    <n v="0"/>
    <n v="0"/>
    <n v="407"/>
    <n v="41"/>
    <n v="395"/>
    <n v="29"/>
    <n v="378"/>
    <n v="20"/>
    <n v="409"/>
    <n v="41"/>
    <n v="2"/>
    <s v=""/>
    <n v="1"/>
    <s v=""/>
    <n v="1"/>
    <s v=""/>
    <n v="0.13"/>
    <n v="3.19"/>
    <n v="0.02"/>
    <n v="0.15"/>
    <n v="1.23"/>
    <n v="0.9"/>
    <n v="547"/>
    <n v="48"/>
    <n v="32"/>
    <n v="19"/>
    <n v="414"/>
    <n v="41"/>
    <n v="539"/>
    <n v="68"/>
    <n v="1"/>
    <n v="0.4"/>
    <x v="6"/>
    <x v="6"/>
    <x v="0"/>
    <x v="0"/>
    <x v="1"/>
    <n v="10"/>
    <x v="0"/>
  </r>
  <r>
    <n v="75"/>
    <s v=""/>
    <n v="440323"/>
    <n v="0"/>
    <n v="0"/>
    <n v="0"/>
    <n v="0"/>
    <n v="0"/>
    <x v="0"/>
    <n v="0"/>
    <s v=""/>
    <s v=""/>
    <s v="Armando"/>
    <n v="0"/>
    <x v="203"/>
    <s v=""/>
    <s v="Knee injury - Unknown return date"/>
    <d v="2023-08-03T11:30:05"/>
    <n v="50"/>
    <s v="440323.jpg"/>
    <x v="2"/>
    <s v="Broja"/>
    <x v="2"/>
    <s v=""/>
    <s v=""/>
    <s v="i"/>
    <n v="7"/>
    <n v="8"/>
    <x v="6"/>
    <n v="0"/>
    <n v="0"/>
    <n v="0"/>
    <n v="0"/>
    <n v="0"/>
    <n v="4.2"/>
    <x v="202"/>
    <x v="121"/>
    <x v="1"/>
    <x v="2"/>
    <x v="7"/>
    <n v="5"/>
    <n v="1"/>
    <n v="1"/>
    <n v="1"/>
    <n v="2"/>
    <n v="1"/>
    <n v="91"/>
    <x v="1"/>
    <n v="56"/>
    <n v="64.599999999999994"/>
    <n v="18.2"/>
    <n v="113"/>
    <n v="19.7"/>
    <n v="2"/>
    <n v="0.84"/>
    <n v="0.06"/>
    <n v="0.9"/>
    <n v="4.49"/>
    <n v="330"/>
    <n v="34"/>
    <n v="324"/>
    <n v="38"/>
    <n v="212"/>
    <n v="35"/>
    <n v="315"/>
    <n v="35"/>
    <n v="2"/>
    <s v=""/>
    <n v="1"/>
    <s v=""/>
    <n v="1"/>
    <s v=""/>
    <n v="0.27"/>
    <n v="3.19"/>
    <n v="0.02"/>
    <n v="0.28999999999999998"/>
    <n v="1.42"/>
    <n v="1.58"/>
    <n v="272"/>
    <n v="55"/>
    <n v="444"/>
    <n v="34"/>
    <n v="289"/>
    <n v="32"/>
    <n v="417"/>
    <n v="66"/>
    <n v="0.63"/>
    <n v="0.32"/>
    <x v="6"/>
    <x v="6"/>
    <x v="0"/>
    <x v="0"/>
    <x v="3"/>
    <n v="4.2"/>
    <x v="0"/>
  </r>
  <r>
    <n v="75"/>
    <s v=""/>
    <n v="180736"/>
    <n v="0"/>
    <n v="0"/>
    <n v="0"/>
    <n v="0"/>
    <n v="0"/>
    <x v="1"/>
    <n v="1.5"/>
    <s v=""/>
    <s v=""/>
    <s v="Trevoh"/>
    <n v="0"/>
    <x v="204"/>
    <s v=""/>
    <s v="Knee injury - Unknown return date"/>
    <d v="2023-08-03T11:30:05"/>
    <n v="45"/>
    <s v="180736.jpg"/>
    <x v="27"/>
    <s v="Chalobah"/>
    <x v="7"/>
    <s v=""/>
    <s v=""/>
    <s v="a"/>
    <n v="7"/>
    <n v="8"/>
    <x v="53"/>
    <n v="0"/>
    <n v="0"/>
    <n v="0"/>
    <n v="0"/>
    <n v="0"/>
    <n v="10.9"/>
    <x v="203"/>
    <x v="122"/>
    <x v="1"/>
    <x v="2"/>
    <x v="15"/>
    <n v="24"/>
    <n v="1"/>
    <n v="1"/>
    <n v="1"/>
    <n v="4"/>
    <n v="1"/>
    <n v="91"/>
    <x v="6"/>
    <n v="318"/>
    <n v="294.60000000000002"/>
    <n v="94"/>
    <n v="112"/>
    <n v="50.3"/>
    <n v="18"/>
    <n v="0.82"/>
    <n v="0.32"/>
    <n v="1.1399999999999999"/>
    <n v="30.99"/>
    <n v="193"/>
    <n v="69"/>
    <n v="242"/>
    <n v="77"/>
    <n v="215"/>
    <n v="62"/>
    <n v="229"/>
    <n v="79"/>
    <n v="2"/>
    <s v=""/>
    <n v="1"/>
    <s v=""/>
    <n v="1"/>
    <s v=""/>
    <n v="0.05"/>
    <n v="3.19"/>
    <n v="0.02"/>
    <n v="7.0000000000000007E-2"/>
    <n v="1.74"/>
    <n v="1.35"/>
    <n v="376"/>
    <n v="85"/>
    <n v="180"/>
    <n v="108"/>
    <n v="255"/>
    <n v="98"/>
    <n v="289"/>
    <n v="103"/>
    <n v="1.01"/>
    <n v="0.28000000000000003"/>
    <x v="6"/>
    <x v="6"/>
    <x v="0"/>
    <x v="0"/>
    <x v="0"/>
    <n v="10.888888888888889"/>
    <x v="0"/>
  </r>
  <r>
    <n v="75"/>
    <s v=""/>
    <n v="172850"/>
    <n v="0"/>
    <n v="0"/>
    <n v="0"/>
    <n v="0"/>
    <n v="0"/>
    <x v="1"/>
    <n v="2.1"/>
    <s v=""/>
    <s v=""/>
    <s v="Ben"/>
    <n v="0"/>
    <x v="205"/>
    <s v=""/>
    <s v="Knee injury - Unknown return date"/>
    <d v="2023-08-03T11:30:05"/>
    <n v="55"/>
    <s v="172850.jpg"/>
    <x v="19"/>
    <s v="Chilwell"/>
    <x v="56"/>
    <s v=""/>
    <s v=""/>
    <s v="a"/>
    <n v="7"/>
    <n v="8"/>
    <x v="91"/>
    <n v="0"/>
    <n v="0"/>
    <n v="0"/>
    <n v="0"/>
    <n v="0"/>
    <n v="12.7"/>
    <x v="204"/>
    <x v="123"/>
    <x v="5"/>
    <x v="9"/>
    <x v="12"/>
    <n v="19"/>
    <n v="1"/>
    <n v="1"/>
    <n v="1"/>
    <n v="3"/>
    <n v="1"/>
    <n v="91"/>
    <x v="16"/>
    <n v="302"/>
    <n v="283.39999999999998"/>
    <n v="382.6"/>
    <n v="178"/>
    <n v="84.2"/>
    <n v="15"/>
    <n v="1.57"/>
    <n v="2.4900000000000002"/>
    <n v="4.0599999999999996"/>
    <n v="18.25"/>
    <n v="203"/>
    <n v="74"/>
    <n v="84"/>
    <n v="15"/>
    <n v="162"/>
    <n v="27"/>
    <n v="144"/>
    <n v="33"/>
    <n v="1"/>
    <s v=""/>
    <n v="1"/>
    <s v=""/>
    <n v="1"/>
    <s v=""/>
    <n v="0.1"/>
    <n v="3.19"/>
    <n v="0.16"/>
    <n v="0.26"/>
    <n v="1.17"/>
    <n v="1.22"/>
    <n v="108"/>
    <n v="9"/>
    <n v="497"/>
    <n v="199"/>
    <n v="141"/>
    <n v="46"/>
    <n v="37"/>
    <n v="12"/>
    <n v="0.96"/>
    <n v="0.26"/>
    <x v="6"/>
    <x v="6"/>
    <x v="0"/>
    <x v="0"/>
    <x v="2"/>
    <n v="12.727272727272727"/>
    <x v="0"/>
  </r>
  <r>
    <n v="75"/>
    <s v=""/>
    <n v="478912"/>
    <n v="0"/>
    <n v="0"/>
    <n v="0"/>
    <n v="0"/>
    <n v="0"/>
    <x v="2"/>
    <n v="0.5"/>
    <s v=""/>
    <s v=""/>
    <s v="Carney"/>
    <n v="0"/>
    <x v="206"/>
    <s v=""/>
    <s v="Knee injury - Unknown return date"/>
    <d v="2023-08-03T11:30:05"/>
    <n v="45"/>
    <s v="478912.jpg"/>
    <x v="23"/>
    <s v="Chukwuemeka"/>
    <x v="57"/>
    <s v=""/>
    <s v=""/>
    <s v="a"/>
    <n v="7"/>
    <n v="8"/>
    <x v="19"/>
    <n v="0"/>
    <n v="0"/>
    <n v="0"/>
    <n v="0"/>
    <n v="0"/>
    <n v="4"/>
    <x v="205"/>
    <x v="124"/>
    <x v="5"/>
    <x v="9"/>
    <x v="7"/>
    <n v="7"/>
    <n v="1"/>
    <n v="1"/>
    <n v="1"/>
    <n v="3"/>
    <n v="1"/>
    <n v="91"/>
    <x v="16"/>
    <n v="71"/>
    <n v="66"/>
    <n v="113.5"/>
    <n v="78"/>
    <n v="25.7"/>
    <n v="2"/>
    <n v="0.33"/>
    <n v="0.61"/>
    <n v="0.94"/>
    <n v="8.1"/>
    <n v="329"/>
    <n v="146"/>
    <n v="218"/>
    <n v="127"/>
    <n v="246"/>
    <n v="128"/>
    <n v="305"/>
    <n v="141"/>
    <n v="1"/>
    <s v=""/>
    <n v="1"/>
    <s v=""/>
    <n v="1"/>
    <s v=""/>
    <n v="0.09"/>
    <n v="3.19"/>
    <n v="0.16"/>
    <n v="0.25"/>
    <n v="2.13"/>
    <n v="1.84"/>
    <n v="487"/>
    <n v="242"/>
    <n v="291"/>
    <n v="49"/>
    <n v="345"/>
    <n v="153"/>
    <n v="115"/>
    <n v="42"/>
    <n v="0.53"/>
    <n v="0.26"/>
    <x v="6"/>
    <x v="6"/>
    <x v="0"/>
    <x v="0"/>
    <x v="0"/>
    <n v="4"/>
    <x v="0"/>
  </r>
  <r>
    <n v="75"/>
    <s v=""/>
    <n v="460028"/>
    <n v="0"/>
    <n v="0"/>
    <n v="0"/>
    <n v="0"/>
    <n v="0"/>
    <x v="1"/>
    <n v="1.5"/>
    <s v=""/>
    <s v=""/>
    <s v="Levi"/>
    <n v="0"/>
    <x v="207"/>
    <s v=""/>
    <s v="Knee injury - Unknown return date"/>
    <d v="2023-08-03T11:30:05"/>
    <n v="45"/>
    <s v="460028.jpg"/>
    <x v="42"/>
    <s v="Colwill"/>
    <x v="37"/>
    <s v=""/>
    <s v=""/>
    <s v="a"/>
    <n v="7"/>
    <n v="8"/>
    <x v="92"/>
    <n v="0"/>
    <n v="0"/>
    <n v="0"/>
    <n v="0"/>
    <n v="0"/>
    <n v="10.199999999999999"/>
    <x v="206"/>
    <x v="125"/>
    <x v="5"/>
    <x v="1"/>
    <x v="13"/>
    <n v="21"/>
    <n v="1"/>
    <n v="1"/>
    <n v="1"/>
    <n v="1"/>
    <n v="1"/>
    <n v="91"/>
    <x v="9"/>
    <n v="249"/>
    <n v="236.2"/>
    <n v="101.9"/>
    <n v="50"/>
    <n v="38.9"/>
    <n v="13"/>
    <n v="1.41"/>
    <n v="0.31"/>
    <n v="1.72"/>
    <n v="22.2"/>
    <n v="225"/>
    <n v="83"/>
    <n v="234"/>
    <n v="75"/>
    <n v="283"/>
    <n v="102"/>
    <n v="268"/>
    <n v="94"/>
    <n v="1"/>
    <s v=""/>
    <n v="1"/>
    <s v=""/>
    <n v="1"/>
    <s v=""/>
    <n v="0.1"/>
    <n v="3.19"/>
    <n v="0.02"/>
    <n v="0.12"/>
    <n v="1.64"/>
    <n v="1.55"/>
    <n v="475"/>
    <n v="140"/>
    <n v="279"/>
    <n v="163"/>
    <n v="176"/>
    <n v="64"/>
    <n v="104"/>
    <n v="35"/>
    <n v="0.96"/>
    <n v="0.22"/>
    <x v="6"/>
    <x v="6"/>
    <x v="0"/>
    <x v="0"/>
    <x v="0"/>
    <n v="10.222222222222221"/>
    <x v="0"/>
  </r>
  <r>
    <n v="75"/>
    <s v=""/>
    <n v="179268"/>
    <n v="0"/>
    <n v="0"/>
    <n v="0"/>
    <n v="0"/>
    <n v="0"/>
    <x v="1"/>
    <n v="1.8"/>
    <s v=""/>
    <s v=""/>
    <s v="Marc"/>
    <n v="0"/>
    <x v="208"/>
    <s v=""/>
    <s v="Knee injury - Unknown return date"/>
    <d v="2023-08-03T11:30:05"/>
    <n v="50"/>
    <s v="179268.jpg"/>
    <x v="42"/>
    <s v="Cucurella Saseta"/>
    <x v="35"/>
    <s v=""/>
    <s v=""/>
    <s v="a"/>
    <n v="7"/>
    <n v="8"/>
    <x v="77"/>
    <n v="0"/>
    <n v="0"/>
    <n v="0"/>
    <n v="0"/>
    <n v="0"/>
    <n v="13"/>
    <x v="207"/>
    <x v="126"/>
    <x v="5"/>
    <x v="1"/>
    <x v="14"/>
    <n v="20"/>
    <n v="1"/>
    <n v="1"/>
    <n v="1"/>
    <n v="4"/>
    <n v="1"/>
    <n v="91"/>
    <x v="6"/>
    <n v="363"/>
    <n v="354.4"/>
    <n v="232.5"/>
    <n v="72"/>
    <n v="65.900000000000006"/>
    <n v="21"/>
    <n v="0.38"/>
    <n v="0.96"/>
    <n v="1.34"/>
    <n v="26.03"/>
    <n v="174"/>
    <n v="64"/>
    <n v="131"/>
    <n v="29"/>
    <n v="255"/>
    <n v="87"/>
    <n v="194"/>
    <n v="60"/>
    <n v="1"/>
    <s v=""/>
    <n v="1"/>
    <s v=""/>
    <n v="1"/>
    <s v=""/>
    <n v="0.02"/>
    <n v="3.19"/>
    <n v="0.05"/>
    <n v="7.0000000000000007E-2"/>
    <n v="1.4"/>
    <n v="1.08"/>
    <n v="215"/>
    <n v="23"/>
    <n v="387"/>
    <n v="183"/>
    <n v="178"/>
    <n v="65"/>
    <n v="223"/>
    <n v="76"/>
    <n v="1.1299999999999999"/>
    <n v="0.32"/>
    <x v="6"/>
    <x v="6"/>
    <x v="0"/>
    <x v="0"/>
    <x v="3"/>
    <n v="13"/>
    <x v="0"/>
  </r>
  <r>
    <n v="75"/>
    <s v=""/>
    <n v="448047"/>
    <n v="0"/>
    <n v="0"/>
    <n v="0"/>
    <n v="0"/>
    <n v="0"/>
    <x v="2"/>
    <n v="1.1000000000000001"/>
    <s v=""/>
    <s v=""/>
    <s v="Enzo"/>
    <n v="0"/>
    <x v="209"/>
    <s v=""/>
    <s v="Knee injury - Unknown return date"/>
    <d v="2023-08-03T11:30:05"/>
    <n v="50"/>
    <s v="448047.jpg"/>
    <x v="32"/>
    <s v="Fernández"/>
    <x v="58"/>
    <s v=""/>
    <s v=""/>
    <s v="a"/>
    <n v="7"/>
    <n v="8"/>
    <x v="27"/>
    <n v="0"/>
    <n v="0"/>
    <n v="0"/>
    <n v="0"/>
    <n v="0"/>
    <n v="8.4"/>
    <x v="208"/>
    <x v="127"/>
    <x v="5"/>
    <x v="1"/>
    <x v="13"/>
    <n v="25"/>
    <n v="1"/>
    <n v="1"/>
    <n v="1"/>
    <n v="3"/>
    <n v="1"/>
    <n v="91"/>
    <x v="6"/>
    <n v="265"/>
    <n v="315.8"/>
    <n v="334.3"/>
    <n v="74"/>
    <n v="72.599999999999994"/>
    <n v="18"/>
    <n v="0.78"/>
    <n v="2.64"/>
    <n v="3.42"/>
    <n v="24.91"/>
    <n v="181"/>
    <n v="82"/>
    <n v="97"/>
    <n v="73"/>
    <n v="252"/>
    <n v="132"/>
    <n v="179"/>
    <n v="95"/>
    <n v="1"/>
    <s v=""/>
    <n v="4"/>
    <s v=""/>
    <n v="1"/>
    <s v=""/>
    <n v="0.05"/>
    <n v="3.19"/>
    <n v="0.15"/>
    <n v="0.2"/>
    <n v="1.45"/>
    <n v="1.45"/>
    <n v="277"/>
    <n v="178"/>
    <n v="449"/>
    <n v="153"/>
    <n v="215"/>
    <n v="84"/>
    <n v="93"/>
    <n v="31"/>
    <n v="1.05"/>
    <n v="0.17"/>
    <x v="6"/>
    <x v="6"/>
    <x v="0"/>
    <x v="0"/>
    <x v="3"/>
    <n v="8.4"/>
    <x v="0"/>
  </r>
  <r>
    <n v="75"/>
    <s v=""/>
    <n v="520295"/>
    <n v="0"/>
    <n v="0"/>
    <n v="0"/>
    <n v="0"/>
    <n v="0"/>
    <x v="0"/>
    <n v="0"/>
    <s v=""/>
    <s v=""/>
    <s v="David Datro"/>
    <n v="0"/>
    <x v="210"/>
    <s v=""/>
    <s v="Joined Union Berlin on a season-long loan - Expected back 01 Jul"/>
    <d v="2023-07-11T10:30:04"/>
    <n v="50"/>
    <s v="520295.jpg"/>
    <x v="9"/>
    <s v="Fofana"/>
    <x v="14"/>
    <s v=""/>
    <s v=""/>
    <s v="u"/>
    <n v="7"/>
    <n v="8"/>
    <x v="75"/>
    <n v="0"/>
    <n v="0"/>
    <n v="0"/>
    <n v="0"/>
    <n v="0"/>
    <n v="0.6"/>
    <x v="209"/>
    <x v="128"/>
    <x v="5"/>
    <x v="1"/>
    <x v="13"/>
    <n v="1"/>
    <n v="1"/>
    <n v="1"/>
    <n v="1"/>
    <n v="3"/>
    <n v="1"/>
    <n v="91"/>
    <x v="6"/>
    <n v="8"/>
    <n v="15.2"/>
    <n v="34.6"/>
    <n v="30"/>
    <n v="8"/>
    <n v="1"/>
    <n v="0.56999999999999995"/>
    <n v="0.04"/>
    <n v="0.61"/>
    <n v="1.72"/>
    <n v="362"/>
    <n v="39"/>
    <n v="305"/>
    <n v="36"/>
    <n v="306"/>
    <n v="40"/>
    <n v="348"/>
    <n v="39"/>
    <n v="1"/>
    <s v=""/>
    <n v="4"/>
    <s v=""/>
    <n v="1"/>
    <s v=""/>
    <n v="0.75"/>
    <n v="3.19"/>
    <n v="0.05"/>
    <n v="0.8"/>
    <n v="2.2799999999999998"/>
    <n v="1.32"/>
    <n v="291"/>
    <n v="57"/>
    <n v="463"/>
    <n v="36"/>
    <n v="386"/>
    <n v="42"/>
    <n v="599"/>
    <n v="77"/>
    <n v="1.32"/>
    <n v="0.17"/>
    <x v="6"/>
    <x v="6"/>
    <x v="0"/>
    <x v="0"/>
    <x v="3"/>
    <n v="0.6"/>
    <x v="0"/>
  </r>
  <r>
    <n v="75"/>
    <s v=""/>
    <n v="444463"/>
    <n v="0"/>
    <n v="0"/>
    <n v="0"/>
    <n v="0"/>
    <n v="0"/>
    <x v="1"/>
    <n v="0"/>
    <s v=""/>
    <s v=""/>
    <s v="Wesley"/>
    <n v="0"/>
    <x v="211"/>
    <s v=""/>
    <s v="Knee injury - Unknown return date"/>
    <d v="2023-07-19T00:30:04"/>
    <n v="45"/>
    <s v="444463.jpg"/>
    <x v="20"/>
    <s v="Fofana"/>
    <x v="3"/>
    <s v=""/>
    <s v=""/>
    <s v="i"/>
    <n v="7"/>
    <n v="8"/>
    <x v="20"/>
    <n v="0"/>
    <n v="0"/>
    <n v="0"/>
    <n v="0"/>
    <n v="0"/>
    <n v="8.1999999999999993"/>
    <x v="210"/>
    <x v="129"/>
    <x v="1"/>
    <x v="1"/>
    <x v="1"/>
    <n v="24"/>
    <n v="1"/>
    <n v="1"/>
    <n v="1"/>
    <n v="4"/>
    <n v="1"/>
    <n v="91"/>
    <x v="16"/>
    <n v="244"/>
    <n v="294.60000000000002"/>
    <n v="59.6"/>
    <n v="86"/>
    <n v="44.4"/>
    <n v="14"/>
    <n v="0.74"/>
    <n v="0.28999999999999998"/>
    <n v="1.03"/>
    <n v="22.96"/>
    <n v="194"/>
    <n v="70"/>
    <n v="278"/>
    <n v="99"/>
    <n v="233"/>
    <n v="74"/>
    <n v="250"/>
    <n v="87"/>
    <n v="1"/>
    <s v=""/>
    <n v="4"/>
    <s v=""/>
    <n v="1"/>
    <s v=""/>
    <n v="0.05"/>
    <n v="3.19"/>
    <n v="0.02"/>
    <n v="7.0000000000000007E-2"/>
    <n v="1.52"/>
    <n v="1.59"/>
    <n v="470"/>
    <n v="138"/>
    <n v="274"/>
    <n v="161"/>
    <n v="224"/>
    <n v="86"/>
    <n v="448"/>
    <n v="171"/>
    <n v="0.93"/>
    <n v="0.13"/>
    <x v="6"/>
    <x v="6"/>
    <x v="0"/>
    <x v="0"/>
    <x v="0"/>
    <n v="8.2222222222222214"/>
    <x v="0"/>
  </r>
  <r>
    <n v="75"/>
    <s v=""/>
    <n v="232787"/>
    <n v="0"/>
    <n v="0"/>
    <n v="0"/>
    <n v="0"/>
    <n v="0"/>
    <x v="2"/>
    <n v="1.5"/>
    <s v=""/>
    <s v=""/>
    <s v="Conor"/>
    <n v="0"/>
    <x v="212"/>
    <s v=""/>
    <s v="Knee injury - Unknown return date"/>
    <d v="2023-07-19T00:30:04"/>
    <n v="55"/>
    <s v="232787.jpg"/>
    <x v="34"/>
    <s v="Gallagher"/>
    <x v="26"/>
    <s v=""/>
    <s v=""/>
    <s v="a"/>
    <n v="7"/>
    <n v="8"/>
    <x v="93"/>
    <n v="0"/>
    <n v="0"/>
    <n v="0"/>
    <n v="0"/>
    <n v="0"/>
    <n v="12"/>
    <x v="211"/>
    <x v="130"/>
    <x v="2"/>
    <x v="2"/>
    <x v="12"/>
    <n v="23"/>
    <n v="1"/>
    <n v="1"/>
    <n v="1"/>
    <n v="9"/>
    <n v="1"/>
    <n v="91"/>
    <x v="21"/>
    <n v="279"/>
    <n v="386.2"/>
    <n v="351.5"/>
    <n v="329"/>
    <n v="106.5"/>
    <n v="18"/>
    <n v="2.5499999999999998"/>
    <n v="1.73"/>
    <n v="4.28"/>
    <n v="30.95"/>
    <n v="154"/>
    <n v="68"/>
    <n v="94"/>
    <n v="71"/>
    <n v="97"/>
    <n v="66"/>
    <n v="107"/>
    <n v="70"/>
    <n v="5"/>
    <s v=""/>
    <n v="4"/>
    <s v=""/>
    <n v="1"/>
    <s v=""/>
    <n v="0.14000000000000001"/>
    <n v="3.19"/>
    <n v="0.1"/>
    <n v="0.24"/>
    <n v="1.73"/>
    <n v="1.29"/>
    <n v="129"/>
    <n v="82"/>
    <n v="518"/>
    <n v="201"/>
    <n v="277"/>
    <n v="117"/>
    <n v="245"/>
    <n v="78"/>
    <n v="1.01"/>
    <n v="0.22"/>
    <x v="6"/>
    <x v="6"/>
    <x v="0"/>
    <x v="0"/>
    <x v="2"/>
    <n v="12"/>
    <x v="0"/>
  </r>
  <r>
    <n v="75"/>
    <s v=""/>
    <n v="482609"/>
    <n v="0"/>
    <n v="0"/>
    <n v="0"/>
    <n v="0"/>
    <n v="0"/>
    <x v="1"/>
    <n v="0.5"/>
    <s v=""/>
    <s v=""/>
    <s v="Malo"/>
    <n v="0"/>
    <x v="213"/>
    <s v=""/>
    <s v="Knee injury - Unknown return date"/>
    <d v="2023-07-19T00:30:04"/>
    <n v="40"/>
    <s v="482609.jpg"/>
    <x v="0"/>
    <s v="Gusto"/>
    <x v="59"/>
    <s v=""/>
    <s v=""/>
    <s v="a"/>
    <n v="7"/>
    <n v="8"/>
    <x v="93"/>
    <n v="0"/>
    <n v="0"/>
    <n v="0"/>
    <n v="0"/>
    <n v="0"/>
    <n v="0"/>
    <x v="212"/>
    <x v="130"/>
    <x v="2"/>
    <x v="2"/>
    <x v="12"/>
    <n v="23"/>
    <n v="1"/>
    <n v="1"/>
    <n v="1"/>
    <n v="9"/>
    <n v="1"/>
    <n v="91"/>
    <x v="21"/>
    <n v="279"/>
    <n v="0"/>
    <n v="0"/>
    <n v="0"/>
    <n v="0"/>
    <n v="18"/>
    <n v="0"/>
    <n v="0"/>
    <n v="0"/>
    <n v="0"/>
    <n v="454"/>
    <n v="174"/>
    <n v="446"/>
    <n v="174"/>
    <n v="431"/>
    <n v="173"/>
    <n v="456"/>
    <n v="174"/>
    <n v="5"/>
    <s v=""/>
    <n v="4"/>
    <s v=""/>
    <n v="1"/>
    <s v=""/>
    <n v="0.14000000000000001"/>
    <n v="3.19"/>
    <n v="0.1"/>
    <n v="0.24"/>
    <n v="1.73"/>
    <n v="1.29"/>
    <n v="608"/>
    <n v="202"/>
    <n v="93"/>
    <n v="54"/>
    <n v="461"/>
    <n v="175"/>
    <n v="142"/>
    <n v="47"/>
    <n v="1.01"/>
    <n v="0.22"/>
    <x v="6"/>
    <x v="6"/>
    <x v="0"/>
    <x v="0"/>
    <x v="1"/>
    <n v="16.5"/>
    <x v="0"/>
  </r>
  <r>
    <n v="75"/>
    <s v=""/>
    <n v="487838"/>
    <n v="0"/>
    <n v="0"/>
    <n v="0"/>
    <n v="0"/>
    <n v="0"/>
    <x v="1"/>
    <n v="1.5"/>
    <s v=""/>
    <s v=""/>
    <s v="Lewis"/>
    <n v="0"/>
    <x v="214"/>
    <s v=""/>
    <s v="Knee injury - Unknown return date"/>
    <d v="2023-07-19T00:30:04"/>
    <n v="45"/>
    <s v="487838.jpg"/>
    <x v="11"/>
    <s v="Hall"/>
    <x v="2"/>
    <s v=""/>
    <s v=""/>
    <s v="a"/>
    <n v="7"/>
    <n v="8"/>
    <x v="94"/>
    <n v="0"/>
    <n v="0"/>
    <n v="0"/>
    <n v="0"/>
    <n v="0"/>
    <n v="4.2"/>
    <x v="213"/>
    <x v="131"/>
    <x v="2"/>
    <x v="2"/>
    <x v="7"/>
    <n v="11"/>
    <n v="1"/>
    <n v="1"/>
    <n v="1"/>
    <n v="1"/>
    <n v="1"/>
    <n v="91"/>
    <x v="15"/>
    <n v="118"/>
    <n v="134.4"/>
    <n v="225.8"/>
    <n v="127"/>
    <n v="48.8"/>
    <n v="8"/>
    <n v="0.83"/>
    <n v="1.46"/>
    <n v="2.29"/>
    <n v="13.29"/>
    <n v="285"/>
    <n v="113"/>
    <n v="139"/>
    <n v="32"/>
    <n v="194"/>
    <n v="48"/>
    <n v="234"/>
    <n v="81"/>
    <n v="5"/>
    <s v=""/>
    <n v="4"/>
    <s v=""/>
    <n v="1"/>
    <s v=""/>
    <n v="0.11"/>
    <n v="3.19"/>
    <n v="0.2"/>
    <n v="0.31"/>
    <n v="1.83"/>
    <n v="1.52"/>
    <n v="496"/>
    <n v="145"/>
    <n v="300"/>
    <n v="168"/>
    <n v="238"/>
    <n v="92"/>
    <n v="376"/>
    <n v="144"/>
    <n v="1.1000000000000001"/>
    <n v="0.14000000000000001"/>
    <x v="6"/>
    <x v="6"/>
    <x v="0"/>
    <x v="0"/>
    <x v="0"/>
    <n v="4.2222222222222223"/>
    <x v="0"/>
  </r>
  <r>
    <n v="75"/>
    <s v=""/>
    <n v="209046"/>
    <n v="0"/>
    <n v="0"/>
    <n v="0"/>
    <n v="0"/>
    <n v="0"/>
    <x v="2"/>
    <n v="1.1000000000000001"/>
    <s v=""/>
    <s v=""/>
    <s v="Callum"/>
    <n v="0"/>
    <x v="215"/>
    <s v=""/>
    <s v="Knee injury - Unknown return date"/>
    <d v="2023-07-19T00:30:04"/>
    <n v="50"/>
    <s v="209046.jpg"/>
    <x v="0"/>
    <s v="Hudson-Odoi"/>
    <x v="3"/>
    <s v=""/>
    <s v=""/>
    <s v="a"/>
    <n v="7"/>
    <n v="8"/>
    <x v="94"/>
    <n v="0"/>
    <n v="0"/>
    <n v="0"/>
    <n v="0"/>
    <n v="0"/>
    <n v="0"/>
    <x v="214"/>
    <x v="131"/>
    <x v="2"/>
    <x v="2"/>
    <x v="7"/>
    <n v="11"/>
    <n v="1"/>
    <n v="1"/>
    <n v="1"/>
    <n v="1"/>
    <n v="1"/>
    <n v="91"/>
    <x v="15"/>
    <n v="118"/>
    <n v="0"/>
    <n v="0"/>
    <n v="0"/>
    <n v="0"/>
    <n v="8"/>
    <n v="0"/>
    <n v="0"/>
    <n v="0"/>
    <n v="0"/>
    <n v="580"/>
    <n v="247"/>
    <n v="579"/>
    <n v="247"/>
    <n v="577"/>
    <n v="247"/>
    <n v="581"/>
    <n v="247"/>
    <n v="5"/>
    <s v=""/>
    <n v="4"/>
    <s v=""/>
    <n v="1"/>
    <s v=""/>
    <n v="0.11"/>
    <n v="3.19"/>
    <n v="0.2"/>
    <n v="0.31"/>
    <n v="1.83"/>
    <n v="1.52"/>
    <n v="237"/>
    <n v="156"/>
    <n v="409"/>
    <n v="131"/>
    <n v="581"/>
    <n v="247"/>
    <n v="526"/>
    <n v="189"/>
    <n v="1.1000000000000001"/>
    <n v="0.14000000000000001"/>
    <x v="6"/>
    <x v="6"/>
    <x v="0"/>
    <x v="0"/>
    <x v="3"/>
    <n v="3.8"/>
    <x v="0"/>
  </r>
  <r>
    <n v="75"/>
    <s v=""/>
    <n v="225796"/>
    <n v="0"/>
    <n v="0"/>
    <n v="0"/>
    <n v="0"/>
    <n v="0"/>
    <x v="1"/>
    <n v="2.1"/>
    <s v=""/>
    <s v=""/>
    <s v="Reece"/>
    <n v="0"/>
    <x v="216"/>
    <s v=""/>
    <s v="Knee injury - Unknown return date"/>
    <d v="2023-07-19T00:30:04"/>
    <n v="55"/>
    <s v="225796.jpg"/>
    <x v="25"/>
    <s v="James"/>
    <x v="60"/>
    <s v=""/>
    <s v=""/>
    <s v="a"/>
    <n v="7"/>
    <n v="8"/>
    <x v="36"/>
    <n v="0"/>
    <n v="0"/>
    <n v="0"/>
    <n v="0"/>
    <n v="0"/>
    <n v="8"/>
    <x v="215"/>
    <x v="132"/>
    <x v="1"/>
    <x v="1"/>
    <x v="1"/>
    <n v="17"/>
    <n v="1"/>
    <n v="1"/>
    <n v="1"/>
    <n v="4"/>
    <n v="1"/>
    <n v="91"/>
    <x v="5"/>
    <n v="286"/>
    <n v="292.2"/>
    <n v="358.2"/>
    <n v="153"/>
    <n v="80.400000000000006"/>
    <n v="14"/>
    <n v="1.06"/>
    <n v="2.93"/>
    <n v="3.99"/>
    <n v="14.11"/>
    <n v="195"/>
    <n v="71"/>
    <n v="90"/>
    <n v="17"/>
    <n v="175"/>
    <n v="33"/>
    <n v="153"/>
    <n v="38"/>
    <n v="2"/>
    <s v=""/>
    <n v="2"/>
    <s v=""/>
    <n v="2"/>
    <s v=""/>
    <n v="0.08"/>
    <n v="3.19"/>
    <n v="0.21"/>
    <n v="0.28999999999999998"/>
    <n v="1.02"/>
    <n v="1.23"/>
    <n v="127"/>
    <n v="11"/>
    <n v="516"/>
    <n v="201"/>
    <n v="171"/>
    <n v="61"/>
    <n v="24"/>
    <n v="10"/>
    <n v="1.01"/>
    <n v="0.14000000000000001"/>
    <x v="6"/>
    <x v="6"/>
    <x v="0"/>
    <x v="0"/>
    <x v="2"/>
    <n v="8"/>
    <x v="0"/>
  </r>
  <r>
    <n v="75"/>
    <s v=""/>
    <n v="66749"/>
    <n v="0"/>
    <n v="0"/>
    <n v="0"/>
    <n v="0"/>
    <n v="0"/>
    <x v="0"/>
    <n v="1.8"/>
    <s v=""/>
    <s v=""/>
    <s v="Romelu"/>
    <n v="0"/>
    <x v="217"/>
    <s v=""/>
    <s v="Knee injury - Unknown return date"/>
    <d v="2023-07-19T00:30:04"/>
    <n v="70"/>
    <s v="66749.jpg"/>
    <x v="0"/>
    <s v="Lukaku Bolingoli"/>
    <x v="35"/>
    <s v=""/>
    <s v=""/>
    <s v="a"/>
    <n v="7"/>
    <n v="8"/>
    <x v="36"/>
    <n v="0"/>
    <n v="0"/>
    <n v="0"/>
    <n v="0"/>
    <n v="0"/>
    <n v="0"/>
    <x v="216"/>
    <x v="132"/>
    <x v="1"/>
    <x v="1"/>
    <x v="1"/>
    <n v="17"/>
    <n v="1"/>
    <n v="1"/>
    <n v="1"/>
    <n v="4"/>
    <n v="1"/>
    <n v="91"/>
    <x v="5"/>
    <n v="286"/>
    <n v="0"/>
    <n v="0"/>
    <n v="0"/>
    <n v="0"/>
    <n v="14"/>
    <n v="0"/>
    <n v="0"/>
    <n v="0"/>
    <n v="0"/>
    <n v="612"/>
    <n v="74"/>
    <n v="612"/>
    <n v="74"/>
    <n v="612"/>
    <n v="74"/>
    <n v="612"/>
    <n v="74"/>
    <n v="2"/>
    <s v=""/>
    <n v="2"/>
    <s v=""/>
    <n v="2"/>
    <s v=""/>
    <n v="0.08"/>
    <n v="3.19"/>
    <n v="0.21"/>
    <n v="0.28999999999999998"/>
    <n v="1.02"/>
    <n v="1.23"/>
    <n v="28"/>
    <n v="12"/>
    <n v="578"/>
    <n v="64"/>
    <n v="612"/>
    <n v="74"/>
    <n v="212"/>
    <n v="40"/>
    <n v="1.01"/>
    <n v="0.14000000000000001"/>
    <x v="6"/>
    <x v="6"/>
    <x v="0"/>
    <x v="0"/>
    <x v="7"/>
    <n v="6.2857142857142856"/>
    <x v="0"/>
  </r>
  <r>
    <n v="75"/>
    <s v=""/>
    <n v="248857"/>
    <n v="0"/>
    <n v="0"/>
    <n v="0"/>
    <n v="0"/>
    <n v="0"/>
    <x v="2"/>
    <n v="1.2"/>
    <s v=""/>
    <s v=""/>
    <s v="Noni"/>
    <n v="0"/>
    <x v="218"/>
    <s v=""/>
    <s v="Hamstring injury - 75% chance of playing"/>
    <d v="2023-08-03T11:30:05"/>
    <n v="55"/>
    <s v="248857.jpg"/>
    <x v="20"/>
    <s v="Madueke"/>
    <x v="2"/>
    <s v=""/>
    <s v=""/>
    <s v="d"/>
    <n v="7"/>
    <n v="8"/>
    <x v="9"/>
    <n v="0"/>
    <n v="0"/>
    <n v="0"/>
    <n v="0"/>
    <n v="0"/>
    <n v="4.7"/>
    <x v="217"/>
    <x v="133"/>
    <x v="1"/>
    <x v="1"/>
    <x v="1"/>
    <n v="13"/>
    <n v="1"/>
    <n v="1"/>
    <n v="1"/>
    <n v="4"/>
    <n v="1"/>
    <n v="91"/>
    <x v="1"/>
    <n v="105"/>
    <n v="153.80000000000001"/>
    <n v="170.8"/>
    <n v="224"/>
    <n v="55"/>
    <n v="7"/>
    <n v="0.9"/>
    <n v="0.72"/>
    <n v="1.62"/>
    <n v="13.11"/>
    <n v="268"/>
    <n v="118"/>
    <n v="173"/>
    <n v="110"/>
    <n v="138"/>
    <n v="90"/>
    <n v="218"/>
    <n v="104"/>
    <n v="2"/>
    <s v=""/>
    <n v="2"/>
    <s v=""/>
    <n v="2"/>
    <s v=""/>
    <n v="0.13"/>
    <n v="3.19"/>
    <n v="0.1"/>
    <n v="0.23"/>
    <n v="1.85"/>
    <n v="1.83"/>
    <n v="133"/>
    <n v="86"/>
    <n v="522"/>
    <n v="205"/>
    <n v="232"/>
    <n v="95"/>
    <n v="337"/>
    <n v="107"/>
    <n v="0.99"/>
    <n v="0.14000000000000001"/>
    <x v="6"/>
    <x v="6"/>
    <x v="0"/>
    <x v="0"/>
    <x v="2"/>
    <n v="4.7272727272727275"/>
    <x v="0"/>
  </r>
  <r>
    <n v="75"/>
    <s v=""/>
    <n v="465920"/>
    <n v="0"/>
    <n v="0"/>
    <n v="0"/>
    <n v="0"/>
    <n v="0"/>
    <x v="2"/>
    <n v="1.8"/>
    <s v=""/>
    <s v=""/>
    <s v="Mykhailo"/>
    <n v="0"/>
    <x v="219"/>
    <s v=""/>
    <s v="Hamstring injury - 75% chance of playing"/>
    <d v="2023-08-03T11:30:05"/>
    <n v="65"/>
    <s v="465920.jpg"/>
    <x v="30"/>
    <s v="Mudryk"/>
    <x v="61"/>
    <s v=""/>
    <s v=""/>
    <s v="a"/>
    <n v="7"/>
    <n v="8"/>
    <x v="90"/>
    <n v="0"/>
    <n v="0"/>
    <n v="0"/>
    <n v="0"/>
    <n v="0"/>
    <n v="3.8"/>
    <x v="218"/>
    <x v="134"/>
    <x v="1"/>
    <x v="1"/>
    <x v="1"/>
    <n v="10"/>
    <n v="1"/>
    <n v="1"/>
    <n v="1"/>
    <n v="1"/>
    <n v="1"/>
    <n v="91"/>
    <x v="1"/>
    <n v="73"/>
    <n v="100.8"/>
    <n v="146.4"/>
    <n v="140"/>
    <n v="38.200000000000003"/>
    <n v="7"/>
    <n v="1.82"/>
    <n v="1.26"/>
    <n v="3.08"/>
    <n v="10.88"/>
    <n v="298"/>
    <n v="132"/>
    <n v="187"/>
    <n v="116"/>
    <n v="188"/>
    <n v="112"/>
    <n v="269"/>
    <n v="125"/>
    <n v="2"/>
    <s v=""/>
    <n v="2"/>
    <s v=""/>
    <n v="2"/>
    <s v=""/>
    <n v="0.25"/>
    <n v="3.19"/>
    <n v="0.17"/>
    <n v="0.42"/>
    <n v="1.51"/>
    <n v="1.38"/>
    <n v="56"/>
    <n v="34"/>
    <n v="577"/>
    <n v="237"/>
    <n v="301"/>
    <n v="130"/>
    <n v="102"/>
    <n v="36"/>
    <n v="0.97"/>
    <n v="0.14000000000000001"/>
    <x v="6"/>
    <x v="6"/>
    <x v="0"/>
    <x v="0"/>
    <x v="9"/>
    <n v="3.8461538461538463"/>
    <x v="0"/>
  </r>
  <r>
    <n v="75"/>
    <s v=""/>
    <n v="517052"/>
    <n v="0"/>
    <n v="0"/>
    <n v="0"/>
    <n v="0"/>
    <n v="0"/>
    <x v="0"/>
    <n v="1.8"/>
    <s v=""/>
    <s v=""/>
    <s v="Nicolas"/>
    <n v="0"/>
    <x v="220"/>
    <s v=""/>
    <s v="Hamstring injury - 75% chance of playing"/>
    <d v="2023-08-03T11:30:05"/>
    <n v="70"/>
    <s v="517052.jpg"/>
    <x v="0"/>
    <s v="Jackson"/>
    <x v="62"/>
    <s v=""/>
    <s v=""/>
    <s v="a"/>
    <n v="7"/>
    <n v="8"/>
    <x v="90"/>
    <n v="0"/>
    <n v="0"/>
    <n v="0"/>
    <n v="0"/>
    <n v="0"/>
    <n v="0"/>
    <x v="219"/>
    <x v="134"/>
    <x v="1"/>
    <x v="1"/>
    <x v="1"/>
    <n v="10"/>
    <n v="1"/>
    <n v="1"/>
    <n v="1"/>
    <n v="1"/>
    <n v="1"/>
    <n v="91"/>
    <x v="1"/>
    <n v="73"/>
    <n v="0"/>
    <n v="0"/>
    <n v="0"/>
    <n v="0"/>
    <n v="7"/>
    <n v="0"/>
    <n v="0"/>
    <n v="0"/>
    <n v="0"/>
    <n v="615"/>
    <n v="76"/>
    <n v="615"/>
    <n v="76"/>
    <n v="615"/>
    <n v="76"/>
    <n v="615"/>
    <n v="76"/>
    <n v="2"/>
    <s v=""/>
    <n v="2"/>
    <s v=""/>
    <n v="2"/>
    <s v=""/>
    <n v="0.25"/>
    <n v="3.19"/>
    <n v="0.17"/>
    <n v="0.42"/>
    <n v="1.51"/>
    <n v="1.38"/>
    <n v="39"/>
    <n v="14"/>
    <n v="589"/>
    <n v="66"/>
    <n v="615"/>
    <n v="76"/>
    <n v="25"/>
    <n v="5"/>
    <n v="0.97"/>
    <n v="0.14000000000000001"/>
    <x v="6"/>
    <x v="6"/>
    <x v="0"/>
    <x v="0"/>
    <x v="7"/>
    <n v="3.5714285714285716"/>
    <x v="0"/>
  </r>
  <r>
    <n v="75"/>
    <s v=""/>
    <n v="213198"/>
    <n v="0"/>
    <n v="0"/>
    <n v="0"/>
    <n v="0"/>
    <n v="0"/>
    <x v="0"/>
    <n v="0"/>
    <s v=""/>
    <s v=""/>
    <s v="Christopher"/>
    <n v="0"/>
    <x v="221"/>
    <s v=""/>
    <s v="Knee injury - Unknown return date"/>
    <d v="2023-08-03T10:30:05"/>
    <n v="75"/>
    <s v="213198.jpg"/>
    <x v="0"/>
    <s v="Nkunku"/>
    <x v="33"/>
    <s v=""/>
    <s v=""/>
    <s v="i"/>
    <n v="7"/>
    <n v="8"/>
    <x v="90"/>
    <n v="0"/>
    <n v="0"/>
    <n v="0"/>
    <n v="0"/>
    <n v="0"/>
    <n v="0"/>
    <x v="220"/>
    <x v="134"/>
    <x v="1"/>
    <x v="1"/>
    <x v="1"/>
    <n v="10"/>
    <n v="1"/>
    <n v="1"/>
    <n v="1"/>
    <n v="1"/>
    <n v="1"/>
    <n v="91"/>
    <x v="1"/>
    <n v="73"/>
    <n v="0"/>
    <n v="0"/>
    <n v="0"/>
    <n v="0"/>
    <n v="7"/>
    <n v="0"/>
    <n v="0"/>
    <n v="0"/>
    <n v="0"/>
    <n v="616"/>
    <n v="77"/>
    <n v="616"/>
    <n v="77"/>
    <n v="616"/>
    <n v="77"/>
    <n v="616"/>
    <n v="77"/>
    <n v="2"/>
    <s v=""/>
    <n v="2"/>
    <s v=""/>
    <n v="2"/>
    <s v=""/>
    <n v="0.25"/>
    <n v="3.19"/>
    <n v="0.17"/>
    <n v="0.42"/>
    <n v="1.51"/>
    <n v="1.38"/>
    <n v="22"/>
    <n v="8"/>
    <n v="595"/>
    <n v="68"/>
    <n v="616"/>
    <n v="77"/>
    <n v="60"/>
    <n v="13"/>
    <n v="0.97"/>
    <n v="0.14000000000000001"/>
    <x v="6"/>
    <x v="6"/>
    <x v="0"/>
    <x v="0"/>
    <x v="4"/>
    <n v="3.3333333333333335"/>
    <x v="0"/>
  </r>
  <r>
    <n v="75"/>
    <s v=""/>
    <n v="176413"/>
    <n v="0"/>
    <n v="0"/>
    <n v="0"/>
    <n v="0"/>
    <n v="0"/>
    <x v="2"/>
    <n v="0"/>
    <s v=""/>
    <s v=""/>
    <s v="Christian"/>
    <n v="0"/>
    <x v="222"/>
    <s v=""/>
    <s v="Permanent transfer to AC Milan"/>
    <d v="2023-07-14T09:03:53"/>
    <n v="55"/>
    <s v="176413.jpg"/>
    <x v="22"/>
    <s v="Pulisic"/>
    <x v="14"/>
    <s v=""/>
    <s v=""/>
    <s v="u"/>
    <n v="7"/>
    <n v="8"/>
    <x v="95"/>
    <n v="0"/>
    <n v="0"/>
    <n v="0"/>
    <n v="0"/>
    <n v="0"/>
    <n v="7.1"/>
    <x v="221"/>
    <x v="135"/>
    <x v="1"/>
    <x v="2"/>
    <x v="13"/>
    <n v="11"/>
    <n v="1"/>
    <n v="1"/>
    <n v="1"/>
    <n v="1"/>
    <n v="1"/>
    <n v="91"/>
    <x v="1"/>
    <n v="102"/>
    <n v="120.4"/>
    <n v="166.8"/>
    <n v="227"/>
    <n v="51.1"/>
    <n v="8"/>
    <n v="1.67"/>
    <n v="0.38"/>
    <n v="2.0499999999999998"/>
    <n v="14.13"/>
    <n v="289"/>
    <n v="126"/>
    <n v="175"/>
    <n v="111"/>
    <n v="135"/>
    <n v="87"/>
    <n v="226"/>
    <n v="107"/>
    <n v="2"/>
    <s v=""/>
    <n v="2"/>
    <s v=""/>
    <n v="2"/>
    <s v=""/>
    <n v="0.19"/>
    <n v="3.19"/>
    <n v="0.04"/>
    <n v="0.23"/>
    <n v="1.58"/>
    <n v="1.23"/>
    <n v="109"/>
    <n v="66"/>
    <n v="498"/>
    <n v="185"/>
    <n v="310"/>
    <n v="134"/>
    <n v="591"/>
    <n v="242"/>
    <n v="0.89"/>
    <n v="0.34"/>
    <x v="6"/>
    <x v="6"/>
    <x v="0"/>
    <x v="0"/>
    <x v="2"/>
    <n v="7.0909090909090908"/>
    <x v="0"/>
  </r>
  <r>
    <n v="75"/>
    <s v=""/>
    <n v="204727"/>
    <n v="0"/>
    <n v="0"/>
    <n v="0"/>
    <n v="0"/>
    <n v="0"/>
    <x v="1"/>
    <n v="1.5"/>
    <s v=""/>
    <s v=""/>
    <s v="Malang"/>
    <n v="0"/>
    <x v="223"/>
    <s v=""/>
    <s v="Permanent transfer to AC Milan"/>
    <d v="2023-07-14T09:03:53"/>
    <n v="45"/>
    <s v="204727.jpg"/>
    <x v="0"/>
    <s v="Sarr"/>
    <x v="3"/>
    <s v=""/>
    <s v=""/>
    <s v="a"/>
    <n v="7"/>
    <n v="8"/>
    <x v="95"/>
    <n v="0"/>
    <n v="0"/>
    <n v="0"/>
    <n v="0"/>
    <n v="0"/>
    <n v="0"/>
    <x v="222"/>
    <x v="135"/>
    <x v="1"/>
    <x v="2"/>
    <x v="13"/>
    <n v="11"/>
    <n v="1"/>
    <n v="1"/>
    <n v="1"/>
    <n v="1"/>
    <n v="1"/>
    <n v="91"/>
    <x v="1"/>
    <n v="102"/>
    <n v="0"/>
    <n v="0"/>
    <n v="0"/>
    <n v="0"/>
    <n v="8"/>
    <n v="0"/>
    <n v="0"/>
    <n v="0"/>
    <n v="0"/>
    <n v="490"/>
    <n v="189"/>
    <n v="489"/>
    <n v="189"/>
    <n v="479"/>
    <n v="188"/>
    <n v="492"/>
    <n v="189"/>
    <n v="2"/>
    <s v=""/>
    <n v="2"/>
    <s v=""/>
    <n v="2"/>
    <s v=""/>
    <n v="0.19"/>
    <n v="3.19"/>
    <n v="0.04"/>
    <n v="0.23"/>
    <n v="1.58"/>
    <n v="1.23"/>
    <n v="395"/>
    <n v="100"/>
    <n v="199"/>
    <n v="123"/>
    <n v="496"/>
    <n v="189"/>
    <n v="438"/>
    <n v="168"/>
    <n v="0.89"/>
    <n v="0.34"/>
    <x v="6"/>
    <x v="6"/>
    <x v="0"/>
    <x v="0"/>
    <x v="0"/>
    <n v="8.6666666666666661"/>
    <x v="0"/>
  </r>
  <r>
    <n v="75"/>
    <s v=""/>
    <n v="471798"/>
    <n v="0"/>
    <n v="0"/>
    <n v="0"/>
    <n v="0"/>
    <n v="0"/>
    <x v="3"/>
    <n v="0.5"/>
    <s v=""/>
    <s v=""/>
    <s v="Gabriel"/>
    <n v="0"/>
    <x v="224"/>
    <s v=""/>
    <s v="Permanent transfer to AC Milan"/>
    <d v="2023-07-14T09:03:53"/>
    <n v="40"/>
    <s v="471798.jpg"/>
    <x v="0"/>
    <s v="Słonina"/>
    <x v="3"/>
    <s v=""/>
    <s v=""/>
    <s v="a"/>
    <n v="7"/>
    <n v="8"/>
    <x v="95"/>
    <n v="0"/>
    <n v="0"/>
    <n v="0"/>
    <n v="0"/>
    <n v="0"/>
    <n v="0"/>
    <x v="223"/>
    <x v="135"/>
    <x v="1"/>
    <x v="2"/>
    <x v="13"/>
    <n v="11"/>
    <n v="1"/>
    <n v="1"/>
    <n v="1"/>
    <n v="1"/>
    <n v="1"/>
    <n v="91"/>
    <x v="1"/>
    <n v="102"/>
    <n v="0"/>
    <n v="0"/>
    <n v="0"/>
    <n v="0"/>
    <n v="8"/>
    <n v="0"/>
    <n v="0"/>
    <n v="0"/>
    <n v="0"/>
    <n v="450"/>
    <n v="58"/>
    <n v="442"/>
    <n v="49"/>
    <n v="427"/>
    <n v="40"/>
    <n v="452"/>
    <n v="58"/>
    <n v="2"/>
    <s v=""/>
    <n v="2"/>
    <s v=""/>
    <n v="2"/>
    <s v=""/>
    <n v="0.19"/>
    <n v="3.19"/>
    <n v="0.04"/>
    <n v="0.23"/>
    <n v="1.58"/>
    <n v="1.23"/>
    <n v="604"/>
    <n v="68"/>
    <n v="89"/>
    <n v="39"/>
    <n v="457"/>
    <n v="58"/>
    <n v="437"/>
    <n v="60"/>
    <n v="0.89"/>
    <n v="0.34"/>
    <x v="6"/>
    <x v="6"/>
    <x v="0"/>
    <x v="0"/>
    <x v="1"/>
    <n v="9.75"/>
    <x v="0"/>
  </r>
  <r>
    <n v="75"/>
    <s v=""/>
    <n v="103955"/>
    <n v="0"/>
    <n v="0"/>
    <n v="0"/>
    <n v="0"/>
    <n v="0"/>
    <x v="2"/>
    <n v="2"/>
    <s v=""/>
    <s v=""/>
    <s v="Raheem"/>
    <n v="0"/>
    <x v="225"/>
    <s v=""/>
    <s v="Permanent transfer to AC Milan"/>
    <d v="2023-07-14T09:03:53"/>
    <n v="70"/>
    <s v="103955.jpg"/>
    <x v="37"/>
    <s v="Sterling"/>
    <x v="53"/>
    <s v=""/>
    <s v=""/>
    <s v="a"/>
    <n v="7"/>
    <n v="8"/>
    <x v="96"/>
    <n v="0"/>
    <n v="0"/>
    <n v="0"/>
    <n v="0"/>
    <n v="0"/>
    <n v="14.4"/>
    <x v="224"/>
    <x v="136"/>
    <x v="11"/>
    <x v="11"/>
    <x v="15"/>
    <n v="27"/>
    <n v="1"/>
    <n v="1"/>
    <n v="1"/>
    <n v="4"/>
    <n v="1"/>
    <n v="91"/>
    <x v="10"/>
    <n v="274"/>
    <n v="399.6"/>
    <n v="495.4"/>
    <n v="647"/>
    <n v="153.9"/>
    <n v="23"/>
    <n v="6.21"/>
    <n v="3.22"/>
    <n v="9.43"/>
    <n v="27.83"/>
    <n v="150"/>
    <n v="67"/>
    <n v="55"/>
    <n v="47"/>
    <n v="36"/>
    <n v="25"/>
    <n v="60"/>
    <n v="44"/>
    <n v="2"/>
    <s v=""/>
    <n v="2"/>
    <s v=""/>
    <n v="2"/>
    <s v=""/>
    <n v="0.3"/>
    <n v="3.19"/>
    <n v="0.15"/>
    <n v="0.45"/>
    <n v="1.33"/>
    <n v="1.29"/>
    <n v="29"/>
    <n v="16"/>
    <n v="579"/>
    <n v="238"/>
    <n v="88"/>
    <n v="38"/>
    <n v="119"/>
    <n v="44"/>
    <n v="1.1000000000000001"/>
    <n v="0.24"/>
    <x v="6"/>
    <x v="6"/>
    <x v="0"/>
    <x v="0"/>
    <x v="7"/>
    <n v="14.428571428571429"/>
    <x v="0"/>
  </r>
  <r>
    <n v="75"/>
    <s v=""/>
    <n v="51090"/>
    <n v="0"/>
    <n v="0"/>
    <n v="0"/>
    <n v="0"/>
    <n v="0"/>
    <x v="1"/>
    <n v="1.8"/>
    <s v=""/>
    <s v=""/>
    <s v="Thiago"/>
    <n v="0"/>
    <x v="226"/>
    <s v=""/>
    <s v="Permanent transfer to AC Milan"/>
    <d v="2023-07-14T09:03:53"/>
    <n v="50"/>
    <s v="51090.jpg"/>
    <x v="19"/>
    <s v="Emiliano da Silva"/>
    <x v="43"/>
    <s v=""/>
    <s v=""/>
    <s v="a"/>
    <n v="7"/>
    <n v="8"/>
    <x v="97"/>
    <n v="0"/>
    <n v="0"/>
    <n v="0"/>
    <n v="0"/>
    <n v="0"/>
    <n v="16"/>
    <x v="225"/>
    <x v="137"/>
    <x v="11"/>
    <x v="1"/>
    <x v="14"/>
    <n v="32"/>
    <n v="1"/>
    <n v="1"/>
    <n v="1"/>
    <n v="2"/>
    <n v="1"/>
    <n v="91"/>
    <x v="13"/>
    <n v="524"/>
    <n v="676.8"/>
    <n v="90.4"/>
    <n v="147"/>
    <n v="91.4"/>
    <n v="26"/>
    <n v="1.54"/>
    <n v="1.04"/>
    <n v="2.58"/>
    <n v="34.83"/>
    <n v="49"/>
    <n v="11"/>
    <n v="246"/>
    <n v="80"/>
    <n v="180"/>
    <n v="36"/>
    <n v="131"/>
    <n v="28"/>
    <n v="2"/>
    <s v=""/>
    <n v="2"/>
    <s v=""/>
    <n v="2"/>
    <s v=""/>
    <n v="0.06"/>
    <n v="3.19"/>
    <n v="0.04"/>
    <n v="0.1"/>
    <n v="1.33"/>
    <n v="1.23"/>
    <n v="156"/>
    <n v="13"/>
    <n v="328"/>
    <n v="173"/>
    <n v="138"/>
    <n v="44"/>
    <n v="124"/>
    <n v="40"/>
    <n v="1"/>
    <n v="0.23"/>
    <x v="6"/>
    <x v="6"/>
    <x v="0"/>
    <x v="0"/>
    <x v="3"/>
    <n v="16"/>
    <x v="0"/>
  </r>
  <r>
    <n v="75"/>
    <s v=""/>
    <n v="124183"/>
    <n v="0"/>
    <n v="0"/>
    <n v="0"/>
    <n v="0"/>
    <n v="0"/>
    <x v="2"/>
    <n v="1.5"/>
    <s v=""/>
    <s v=""/>
    <s v="Hakim"/>
    <n v="0"/>
    <x v="227"/>
    <s v=""/>
    <s v="Permanent transfer to AC Milan"/>
    <d v="2023-07-14T09:03:53"/>
    <n v="55"/>
    <s v="124183.jpg"/>
    <x v="2"/>
    <s v="Ziyech"/>
    <x v="2"/>
    <s v=""/>
    <s v=""/>
    <s v="a"/>
    <n v="7"/>
    <n v="8"/>
    <x v="55"/>
    <n v="0"/>
    <n v="0"/>
    <n v="0"/>
    <n v="0"/>
    <n v="0"/>
    <n v="6"/>
    <x v="226"/>
    <x v="138"/>
    <x v="11"/>
    <x v="9"/>
    <x v="1"/>
    <n v="7"/>
    <n v="1"/>
    <n v="1"/>
    <n v="1"/>
    <n v="1"/>
    <n v="1"/>
    <n v="91"/>
    <x v="13"/>
    <n v="129"/>
    <n v="155.4"/>
    <n v="230.9"/>
    <n v="113"/>
    <n v="49"/>
    <n v="6"/>
    <n v="0.65"/>
    <n v="1.51"/>
    <n v="2.16"/>
    <n v="8.8000000000000007"/>
    <n v="266"/>
    <n v="117"/>
    <n v="133"/>
    <n v="91"/>
    <n v="213"/>
    <n v="117"/>
    <n v="232"/>
    <n v="111"/>
    <n v="3"/>
    <s v=""/>
    <n v="2"/>
    <s v=""/>
    <n v="4"/>
    <s v=""/>
    <n v="0.09"/>
    <n v="3.19"/>
    <n v="0.21"/>
    <n v="0.3"/>
    <n v="1.22"/>
    <n v="0.97"/>
    <n v="96"/>
    <n v="57"/>
    <n v="485"/>
    <n v="176"/>
    <n v="290"/>
    <n v="124"/>
    <n v="351"/>
    <n v="113"/>
    <n v="0.83"/>
    <n v="0.28000000000000003"/>
    <x v="6"/>
    <x v="6"/>
    <x v="0"/>
    <x v="0"/>
    <x v="2"/>
    <n v="6"/>
    <x v="0"/>
  </r>
  <r>
    <n v="75"/>
    <s v=""/>
    <n v="518620"/>
    <n v="0"/>
    <n v="0"/>
    <n v="0"/>
    <n v="0"/>
    <n v="0"/>
    <x v="2"/>
    <n v="1.1000000000000001"/>
    <s v=""/>
    <s v=""/>
    <s v="Ângelo Gabriel"/>
    <n v="0"/>
    <x v="228"/>
    <s v=""/>
    <s v="Permanent transfer to AC Milan"/>
    <d v="2023-07-14T09:03:53"/>
    <n v="50"/>
    <s v="518620.jpg"/>
    <x v="0"/>
    <s v="Borges Damaceno"/>
    <x v="14"/>
    <s v=""/>
    <s v=""/>
    <s v="a"/>
    <n v="7"/>
    <n v="8"/>
    <x v="55"/>
    <n v="0"/>
    <n v="0"/>
    <n v="0"/>
    <n v="0"/>
    <n v="0"/>
    <n v="0"/>
    <x v="227"/>
    <x v="138"/>
    <x v="11"/>
    <x v="9"/>
    <x v="1"/>
    <n v="7"/>
    <n v="1"/>
    <n v="1"/>
    <n v="1"/>
    <n v="1"/>
    <n v="1"/>
    <n v="91"/>
    <x v="13"/>
    <n v="129"/>
    <n v="0"/>
    <n v="0"/>
    <n v="0"/>
    <n v="0"/>
    <n v="6"/>
    <n v="0"/>
    <n v="0"/>
    <n v="0"/>
    <n v="0"/>
    <n v="596"/>
    <n v="254"/>
    <n v="596"/>
    <n v="254"/>
    <n v="593"/>
    <n v="254"/>
    <n v="596"/>
    <n v="254"/>
    <n v="3"/>
    <s v=""/>
    <n v="2"/>
    <s v=""/>
    <n v="4"/>
    <s v=""/>
    <n v="0.09"/>
    <n v="3.19"/>
    <n v="0.21"/>
    <n v="0.3"/>
    <n v="1.22"/>
    <n v="0.97"/>
    <n v="290"/>
    <n v="188"/>
    <n v="462"/>
    <n v="163"/>
    <n v="596"/>
    <n v="254"/>
    <n v="561"/>
    <n v="214"/>
    <n v="0.83"/>
    <n v="0.28000000000000003"/>
    <x v="6"/>
    <x v="6"/>
    <x v="0"/>
    <x v="0"/>
    <x v="3"/>
    <n v="6.6"/>
    <x v="0"/>
  </r>
  <r>
    <n v="75"/>
    <s v=""/>
    <n v="441302"/>
    <n v="0"/>
    <n v="0"/>
    <n v="0"/>
    <n v="0"/>
    <n v="0"/>
    <x v="2"/>
    <n v="1.5"/>
    <s v=""/>
    <s v=""/>
    <s v="Ian"/>
    <n v="0"/>
    <x v="229"/>
    <s v=""/>
    <s v="Permanent transfer to AC Milan"/>
    <d v="2023-07-14T09:03:53"/>
    <n v="55"/>
    <s v="441302.jpg"/>
    <x v="0"/>
    <s v="Maatsen"/>
    <x v="3"/>
    <s v=""/>
    <s v=""/>
    <s v="a"/>
    <n v="7"/>
    <n v="8"/>
    <x v="55"/>
    <n v="0"/>
    <n v="0"/>
    <n v="0"/>
    <n v="0"/>
    <n v="0"/>
    <n v="0"/>
    <x v="228"/>
    <x v="138"/>
    <x v="11"/>
    <x v="9"/>
    <x v="1"/>
    <n v="7"/>
    <n v="1"/>
    <n v="1"/>
    <n v="1"/>
    <n v="1"/>
    <n v="1"/>
    <n v="91"/>
    <x v="13"/>
    <n v="129"/>
    <n v="0"/>
    <n v="0"/>
    <n v="0"/>
    <n v="0"/>
    <n v="6"/>
    <n v="0"/>
    <n v="0"/>
    <n v="0"/>
    <n v="0"/>
    <n v="606"/>
    <n v="259"/>
    <n v="606"/>
    <n v="259"/>
    <n v="606"/>
    <n v="259"/>
    <n v="606"/>
    <n v="259"/>
    <n v="3"/>
    <s v=""/>
    <n v="2"/>
    <s v=""/>
    <n v="4"/>
    <s v=""/>
    <n v="0.09"/>
    <n v="3.19"/>
    <n v="0.21"/>
    <n v="0.3"/>
    <n v="1.22"/>
    <n v="0.97"/>
    <n v="139"/>
    <n v="90"/>
    <n v="528"/>
    <n v="209"/>
    <n v="606"/>
    <n v="259"/>
    <n v="427"/>
    <n v="138"/>
    <n v="0.83"/>
    <n v="0.28000000000000003"/>
    <x v="6"/>
    <x v="6"/>
    <x v="0"/>
    <x v="0"/>
    <x v="2"/>
    <n v="6"/>
    <x v="0"/>
  </r>
  <r>
    <n v="75"/>
    <s v=""/>
    <n v="220362"/>
    <n v="0"/>
    <n v="0"/>
    <n v="0"/>
    <n v="0"/>
    <n v="0"/>
    <x v="1"/>
    <n v="1.8"/>
    <s v=""/>
    <s v=""/>
    <s v="Axel"/>
    <n v="0"/>
    <x v="230"/>
    <s v=""/>
    <s v="Permanent transfer to AC Milan"/>
    <d v="2023-07-14T09:03:53"/>
    <n v="50"/>
    <s v="220362.jpg"/>
    <x v="0"/>
    <s v="Disasi"/>
    <x v="2"/>
    <s v=""/>
    <s v=""/>
    <s v="a"/>
    <n v="7"/>
    <n v="8"/>
    <x v="55"/>
    <n v="0"/>
    <n v="0"/>
    <n v="0"/>
    <n v="0"/>
    <n v="0"/>
    <n v="0"/>
    <x v="229"/>
    <x v="138"/>
    <x v="11"/>
    <x v="9"/>
    <x v="1"/>
    <n v="7"/>
    <n v="1"/>
    <n v="1"/>
    <n v="1"/>
    <n v="1"/>
    <n v="1"/>
    <n v="91"/>
    <x v="13"/>
    <n v="129"/>
    <n v="0"/>
    <n v="0"/>
    <n v="0"/>
    <n v="0"/>
    <n v="6"/>
    <n v="0"/>
    <n v="0"/>
    <n v="0"/>
    <n v="0"/>
    <n v="582"/>
    <n v="204"/>
    <n v="581"/>
    <n v="204"/>
    <n v="579"/>
    <n v="204"/>
    <n v="583"/>
    <n v="204"/>
    <n v="3"/>
    <s v=""/>
    <n v="2"/>
    <s v=""/>
    <n v="4"/>
    <s v=""/>
    <n v="0.09"/>
    <n v="3.19"/>
    <n v="0.21"/>
    <n v="0.3"/>
    <n v="1.22"/>
    <n v="0.97"/>
    <n v="243"/>
    <n v="29"/>
    <n v="415"/>
    <n v="189"/>
    <n v="583"/>
    <n v="204"/>
    <n v="356"/>
    <n v="132"/>
    <n v="0.83"/>
    <n v="0.28000000000000003"/>
    <x v="6"/>
    <x v="6"/>
    <x v="0"/>
    <x v="0"/>
    <x v="3"/>
    <n v="6.6"/>
    <x v="0"/>
  </r>
  <r>
    <n v="75"/>
    <s v=""/>
    <n v="503714"/>
    <n v="0"/>
    <n v="0"/>
    <n v="0"/>
    <n v="0"/>
    <n v="0"/>
    <x v="2"/>
    <n v="0.5"/>
    <s v=""/>
    <s v=""/>
    <s v="Lesley"/>
    <n v="0"/>
    <x v="231"/>
    <s v=""/>
    <s v="Permanent transfer to AC Milan"/>
    <d v="2023-07-14T09:03:53"/>
    <n v="45"/>
    <s v="503714.jpg"/>
    <x v="0"/>
    <s v="Ugochukwu"/>
    <x v="3"/>
    <s v=""/>
    <s v=""/>
    <s v="a"/>
    <n v="7"/>
    <n v="8"/>
    <x v="55"/>
    <n v="0"/>
    <n v="0"/>
    <n v="0"/>
    <n v="0"/>
    <n v="0"/>
    <n v="0"/>
    <x v="230"/>
    <x v="138"/>
    <x v="11"/>
    <x v="9"/>
    <x v="1"/>
    <n v="7"/>
    <n v="1"/>
    <n v="1"/>
    <n v="1"/>
    <n v="1"/>
    <n v="1"/>
    <n v="91"/>
    <x v="13"/>
    <n v="129"/>
    <n v="0"/>
    <n v="0"/>
    <n v="0"/>
    <n v="0"/>
    <n v="6"/>
    <n v="0"/>
    <n v="0"/>
    <n v="0"/>
    <n v="0"/>
    <n v="545"/>
    <n v="218"/>
    <n v="542"/>
    <n v="218"/>
    <n v="537"/>
    <n v="217"/>
    <n v="546"/>
    <n v="218"/>
    <n v="3"/>
    <s v=""/>
    <n v="2"/>
    <s v=""/>
    <n v="4"/>
    <s v=""/>
    <n v="0.09"/>
    <n v="3.19"/>
    <n v="0.21"/>
    <n v="0.3"/>
    <n v="1.22"/>
    <n v="0.97"/>
    <n v="503"/>
    <n v="252"/>
    <n v="307"/>
    <n v="59"/>
    <n v="547"/>
    <n v="219"/>
    <n v="503"/>
    <n v="173"/>
    <n v="0.83"/>
    <n v="0.28000000000000003"/>
    <x v="6"/>
    <x v="6"/>
    <x v="0"/>
    <x v="0"/>
    <x v="0"/>
    <n v="7.333333333333333"/>
    <x v="0"/>
  </r>
  <r>
    <n v="75"/>
    <s v=""/>
    <n v="466117"/>
    <n v="0"/>
    <n v="0"/>
    <n v="0"/>
    <n v="0"/>
    <n v="0"/>
    <x v="2"/>
    <n v="1.5"/>
    <s v=""/>
    <s v=""/>
    <s v="Naouirou"/>
    <n v="0"/>
    <x v="232"/>
    <s v=""/>
    <s v="Permanent transfer to AC Milan"/>
    <d v="2023-07-14T09:03:53"/>
    <n v="45"/>
    <s v="466117.jpg"/>
    <x v="21"/>
    <s v="Ahamada"/>
    <x v="7"/>
    <s v=""/>
    <s v=""/>
    <s v="a"/>
    <n v="8"/>
    <n v="31"/>
    <x v="61"/>
    <n v="0"/>
    <n v="0"/>
    <n v="0"/>
    <n v="0"/>
    <n v="0"/>
    <n v="1.6"/>
    <x v="231"/>
    <x v="139"/>
    <x v="11"/>
    <x v="9"/>
    <x v="1"/>
    <n v="2"/>
    <n v="1"/>
    <n v="1"/>
    <n v="1"/>
    <n v="1"/>
    <n v="1"/>
    <n v="91"/>
    <x v="13"/>
    <n v="20"/>
    <n v="7.4"/>
    <n v="13.2"/>
    <n v="14"/>
    <n v="3"/>
    <n v="6"/>
    <n v="0.15"/>
    <n v="0.02"/>
    <n v="0.17"/>
    <n v="1.83"/>
    <n v="371"/>
    <n v="169"/>
    <n v="336"/>
    <n v="168"/>
    <n v="325"/>
    <n v="162"/>
    <n v="367"/>
    <n v="167"/>
    <n v="3"/>
    <s v=""/>
    <n v="2"/>
    <s v=""/>
    <n v="4"/>
    <s v=""/>
    <n v="0.16"/>
    <n v="3.19"/>
    <n v="0.02"/>
    <n v="0.18"/>
    <n v="1.89"/>
    <n v="2.0699999999999998"/>
    <n v="479"/>
    <n v="238"/>
    <n v="283"/>
    <n v="45"/>
    <n v="389"/>
    <n v="182"/>
    <n v="285"/>
    <n v="91"/>
    <n v="0.83"/>
    <n v="0.28000000000000003"/>
    <x v="7"/>
    <x v="7"/>
    <x v="0"/>
    <x v="0"/>
    <x v="0"/>
    <n v="1.5555555555555556"/>
    <x v="0"/>
  </r>
  <r>
    <n v="75"/>
    <s v=""/>
    <n v="174874"/>
    <n v="0"/>
    <n v="0"/>
    <n v="0"/>
    <n v="0"/>
    <n v="0"/>
    <x v="1"/>
    <n v="2.5"/>
    <s v=""/>
    <s v=""/>
    <s v="Joachim"/>
    <n v="0"/>
    <x v="233"/>
    <s v=""/>
    <s v="Permanent transfer to AC Milan"/>
    <d v="2023-07-14T09:03:53"/>
    <n v="45"/>
    <s v="174874.jpg"/>
    <x v="7"/>
    <s v="Andersen"/>
    <x v="22"/>
    <s v=""/>
    <s v=""/>
    <s v="a"/>
    <n v="8"/>
    <n v="31"/>
    <x v="97"/>
    <n v="0"/>
    <n v="0"/>
    <n v="0"/>
    <n v="0"/>
    <n v="0"/>
    <n v="17.8"/>
    <x v="232"/>
    <x v="140"/>
    <x v="1"/>
    <x v="9"/>
    <x v="8"/>
    <n v="37"/>
    <n v="2"/>
    <n v="1"/>
    <n v="1"/>
    <n v="8"/>
    <n v="1"/>
    <n v="91"/>
    <x v="6"/>
    <n v="483"/>
    <n v="658.8"/>
    <n v="163.4"/>
    <n v="273"/>
    <n v="109.8"/>
    <n v="32"/>
    <n v="1.87"/>
    <n v="1.04"/>
    <n v="2.91"/>
    <n v="36.229999999999997"/>
    <n v="56"/>
    <n v="15"/>
    <n v="178"/>
    <n v="48"/>
    <n v="116"/>
    <n v="13"/>
    <n v="100"/>
    <n v="17"/>
    <n v="3"/>
    <s v=""/>
    <n v="2"/>
    <s v=""/>
    <n v="4"/>
    <s v=""/>
    <n v="0.06"/>
    <n v="3.19"/>
    <n v="0.03"/>
    <n v="0.09"/>
    <n v="1.17"/>
    <n v="1.2"/>
    <n v="374"/>
    <n v="84"/>
    <n v="178"/>
    <n v="107"/>
    <n v="197"/>
    <n v="75"/>
    <n v="201"/>
    <n v="68"/>
    <n v="1.04"/>
    <n v="0.26"/>
    <x v="7"/>
    <x v="7"/>
    <x v="0"/>
    <x v="0"/>
    <x v="0"/>
    <n v="17.777777777777779"/>
    <x v="0"/>
  </r>
  <r>
    <n v="75"/>
    <s v=""/>
    <n v="80146"/>
    <n v="0"/>
    <n v="0"/>
    <n v="0"/>
    <n v="0"/>
    <n v="0"/>
    <x v="2"/>
    <n v="2.5"/>
    <s v=""/>
    <s v=""/>
    <s v="Jordan"/>
    <n v="0"/>
    <x v="234"/>
    <s v=""/>
    <s v="Permanent transfer to AC Milan"/>
    <d v="2023-07-14T09:03:53"/>
    <n v="55"/>
    <s v="80146.jpg"/>
    <x v="42"/>
    <s v="Ayew"/>
    <x v="7"/>
    <s v=""/>
    <s v=""/>
    <s v="a"/>
    <n v="8"/>
    <n v="31"/>
    <x v="98"/>
    <n v="0"/>
    <n v="0"/>
    <n v="0"/>
    <n v="0"/>
    <n v="0"/>
    <n v="18.899999999999999"/>
    <x v="233"/>
    <x v="141"/>
    <x v="7"/>
    <x v="9"/>
    <x v="8"/>
    <n v="41"/>
    <n v="2"/>
    <n v="1"/>
    <n v="1"/>
    <n v="5"/>
    <n v="1"/>
    <n v="91"/>
    <x v="16"/>
    <n v="332"/>
    <n v="494.4"/>
    <n v="468.2"/>
    <n v="439"/>
    <n v="140.30000000000001"/>
    <n v="31"/>
    <n v="3.13"/>
    <n v="2.52"/>
    <n v="5.65"/>
    <n v="41.13"/>
    <n v="103"/>
    <n v="47"/>
    <n v="59"/>
    <n v="50"/>
    <n v="67"/>
    <n v="48"/>
    <n v="70"/>
    <n v="52"/>
    <n v="3"/>
    <s v=""/>
    <n v="2"/>
    <s v=""/>
    <n v="4"/>
    <s v=""/>
    <n v="0.1"/>
    <n v="3.19"/>
    <n v="0.08"/>
    <n v="0.18"/>
    <n v="1.37"/>
    <n v="1.36"/>
    <n v="84"/>
    <n v="52"/>
    <n v="473"/>
    <n v="171"/>
    <n v="180"/>
    <n v="72"/>
    <n v="299"/>
    <n v="93"/>
    <n v="1.03"/>
    <n v="0.27"/>
    <x v="7"/>
    <x v="7"/>
    <x v="0"/>
    <x v="0"/>
    <x v="2"/>
    <n v="18.90909090909091"/>
    <x v="0"/>
  </r>
  <r>
    <n v="75"/>
    <s v=""/>
    <n v="57328"/>
    <n v="0"/>
    <n v="0"/>
    <n v="0"/>
    <n v="0"/>
    <n v="0"/>
    <x v="1"/>
    <n v="2.5"/>
    <s v=""/>
    <s v=""/>
    <s v="Nathaniel"/>
    <n v="0"/>
    <x v="235"/>
    <s v=""/>
    <s v="Permanent transfer to AC Milan"/>
    <d v="2023-07-14T09:03:53"/>
    <n v="45"/>
    <s v="57328.jpg"/>
    <x v="27"/>
    <s v="Clyne"/>
    <x v="2"/>
    <s v=""/>
    <s v=""/>
    <s v="a"/>
    <n v="8"/>
    <n v="31"/>
    <x v="36"/>
    <n v="0"/>
    <n v="0"/>
    <n v="0"/>
    <n v="0"/>
    <n v="0"/>
    <n v="9.8000000000000007"/>
    <x v="234"/>
    <x v="142"/>
    <x v="7"/>
    <x v="9"/>
    <x v="13"/>
    <n v="23"/>
    <n v="2"/>
    <n v="1"/>
    <n v="1"/>
    <n v="3"/>
    <n v="1"/>
    <n v="91"/>
    <x v="16"/>
    <n v="246"/>
    <n v="203.6"/>
    <n v="124.9"/>
    <n v="8"/>
    <n v="33.6"/>
    <n v="19"/>
    <n v="0"/>
    <n v="0.6"/>
    <n v="0.6"/>
    <n v="26.26"/>
    <n v="245"/>
    <n v="95"/>
    <n v="201"/>
    <n v="57"/>
    <n v="335"/>
    <n v="129"/>
    <n v="278"/>
    <n v="100"/>
    <n v="3"/>
    <s v=""/>
    <n v="2"/>
    <s v=""/>
    <n v="4"/>
    <s v=""/>
    <n v="0.1"/>
    <n v="3.19"/>
    <n v="0.03"/>
    <n v="0.03"/>
    <n v="1.44"/>
    <n v="1.26"/>
    <n v="313"/>
    <n v="45"/>
    <n v="117"/>
    <n v="68"/>
    <n v="252"/>
    <n v="95"/>
    <n v="414"/>
    <n v="158"/>
    <n v="1.04"/>
    <n v="0.16"/>
    <x v="7"/>
    <x v="7"/>
    <x v="0"/>
    <x v="0"/>
    <x v="0"/>
    <n v="9.7777777777777786"/>
    <x v="0"/>
  </r>
  <r>
    <n v="75"/>
    <s v=""/>
    <n v="438464"/>
    <n v="0"/>
    <n v="0"/>
    <n v="0"/>
    <n v="0"/>
    <n v="0"/>
    <x v="2"/>
    <n v="1.6"/>
    <s v=""/>
    <s v=""/>
    <s v="Cheick"/>
    <n v="0"/>
    <x v="236"/>
    <s v=""/>
    <s v="Muscle injury - 75% chance of playing"/>
    <d v="2023-08-07T00:30:06"/>
    <n v="50"/>
    <s v="438464.jpg"/>
    <x v="20"/>
    <s v="Doucouré"/>
    <x v="3"/>
    <s v=""/>
    <s v=""/>
    <s v="d"/>
    <n v="8"/>
    <n v="31"/>
    <x v="57"/>
    <n v="0"/>
    <n v="0"/>
    <n v="0"/>
    <n v="0"/>
    <n v="0"/>
    <n v="14.8"/>
    <x v="235"/>
    <x v="143"/>
    <x v="7"/>
    <x v="9"/>
    <x v="11"/>
    <n v="41"/>
    <n v="2"/>
    <n v="1"/>
    <n v="1"/>
    <n v="8"/>
    <n v="1"/>
    <n v="91"/>
    <x v="15"/>
    <n v="411"/>
    <n v="475"/>
    <n v="353.7"/>
    <n v="167"/>
    <n v="99.8"/>
    <n v="34"/>
    <n v="1.45"/>
    <n v="1.22"/>
    <n v="2.67"/>
    <n v="40.18"/>
    <n v="112"/>
    <n v="53"/>
    <n v="91"/>
    <n v="68"/>
    <n v="167"/>
    <n v="105"/>
    <n v="119"/>
    <n v="76"/>
    <n v="3"/>
    <s v=""/>
    <n v="2"/>
    <s v=""/>
    <n v="4"/>
    <s v=""/>
    <n v="0.05"/>
    <n v="3.19"/>
    <n v="0.04"/>
    <n v="0.09"/>
    <n v="1.31"/>
    <n v="1.33"/>
    <n v="270"/>
    <n v="174"/>
    <n v="442"/>
    <n v="149"/>
    <n v="229"/>
    <n v="92"/>
    <n v="474"/>
    <n v="156"/>
    <n v="1.1000000000000001"/>
    <n v="0.23"/>
    <x v="7"/>
    <x v="7"/>
    <x v="0"/>
    <x v="0"/>
    <x v="3"/>
    <n v="14.8"/>
    <x v="0"/>
  </r>
  <r>
    <n v="75"/>
    <s v=""/>
    <n v="450535"/>
    <n v="0"/>
    <n v="0"/>
    <n v="0"/>
    <n v="0"/>
    <n v="0"/>
    <x v="2"/>
    <n v="1.5"/>
    <s v=""/>
    <s v=""/>
    <s v="Malcolm"/>
    <n v="0"/>
    <x v="237"/>
    <s v=""/>
    <s v="Muscle injury - 75% chance of playing"/>
    <d v="2023-08-07T00:30:06"/>
    <n v="45"/>
    <s v="450535.jpg"/>
    <x v="9"/>
    <s v="Ebiowei"/>
    <x v="3"/>
    <s v=""/>
    <s v=""/>
    <s v="a"/>
    <n v="8"/>
    <n v="31"/>
    <x v="75"/>
    <n v="0"/>
    <n v="0"/>
    <n v="0"/>
    <n v="0"/>
    <n v="0"/>
    <n v="0.7"/>
    <x v="236"/>
    <x v="144"/>
    <x v="7"/>
    <x v="9"/>
    <x v="11"/>
    <n v="1"/>
    <n v="2"/>
    <n v="1"/>
    <n v="1"/>
    <n v="8"/>
    <n v="1"/>
    <n v="91"/>
    <x v="15"/>
    <n v="9"/>
    <n v="3.4"/>
    <n v="0.9"/>
    <n v="4"/>
    <n v="0.9"/>
    <n v="34"/>
    <n v="0"/>
    <n v="0.01"/>
    <n v="0.01"/>
    <n v="0.18"/>
    <n v="379"/>
    <n v="176"/>
    <n v="359"/>
    <n v="175"/>
    <n v="344"/>
    <n v="170"/>
    <n v="380"/>
    <n v="175"/>
    <n v="3"/>
    <s v=""/>
    <n v="2"/>
    <s v=""/>
    <n v="4"/>
    <s v=""/>
    <n v="0.05"/>
    <n v="3.19"/>
    <n v="0.03"/>
    <n v="0.03"/>
    <n v="0.52"/>
    <n v="2.9"/>
    <n v="472"/>
    <n v="233"/>
    <n v="276"/>
    <n v="40"/>
    <n v="374"/>
    <n v="170"/>
    <n v="512"/>
    <n v="178"/>
    <n v="1.1000000000000001"/>
    <n v="0.23"/>
    <x v="7"/>
    <x v="7"/>
    <x v="0"/>
    <x v="0"/>
    <x v="0"/>
    <n v="0.66666666666666663"/>
    <x v="0"/>
  </r>
  <r>
    <n v="75"/>
    <s v=""/>
    <n v="199670"/>
    <n v="0"/>
    <n v="0"/>
    <n v="0"/>
    <n v="0"/>
    <n v="0"/>
    <x v="0"/>
    <n v="2.2999999999999998"/>
    <s v=""/>
    <s v=""/>
    <s v="Odsonne"/>
    <n v="0"/>
    <x v="238"/>
    <s v=""/>
    <s v="Muscle injury - 75% chance of playing"/>
    <d v="2023-08-07T00:30:06"/>
    <n v="55"/>
    <s v="199670.jpg"/>
    <x v="32"/>
    <s v="Edouard"/>
    <x v="63"/>
    <s v=""/>
    <s v=""/>
    <s v="a"/>
    <n v="8"/>
    <n v="31"/>
    <x v="88"/>
    <n v="0"/>
    <n v="0"/>
    <n v="0"/>
    <n v="0"/>
    <n v="0"/>
    <n v="14.9"/>
    <x v="237"/>
    <x v="145"/>
    <x v="10"/>
    <x v="1"/>
    <x v="15"/>
    <n v="25"/>
    <n v="2"/>
    <n v="1"/>
    <n v="1"/>
    <n v="3"/>
    <n v="1"/>
    <n v="91"/>
    <x v="5"/>
    <n v="225"/>
    <n v="351.6"/>
    <n v="238.7"/>
    <n v="552"/>
    <n v="113.2"/>
    <n v="20"/>
    <n v="4.1399999999999997"/>
    <n v="0.8"/>
    <n v="4.9400000000000004"/>
    <n v="24.19"/>
    <n v="175"/>
    <n v="17"/>
    <n v="129"/>
    <n v="13"/>
    <n v="49"/>
    <n v="16"/>
    <n v="97"/>
    <n v="14"/>
    <n v="3"/>
    <s v=""/>
    <n v="2"/>
    <s v=""/>
    <n v="3"/>
    <s v=""/>
    <n v="0.21"/>
    <n v="3.19"/>
    <n v="0.04"/>
    <n v="0.25"/>
    <n v="1.22"/>
    <n v="1.26"/>
    <n v="114"/>
    <n v="32"/>
    <n v="503"/>
    <n v="43"/>
    <n v="218"/>
    <n v="25"/>
    <n v="130"/>
    <n v="25"/>
    <n v="1.01"/>
    <n v="0.25"/>
    <x v="7"/>
    <x v="7"/>
    <x v="0"/>
    <x v="0"/>
    <x v="2"/>
    <n v="14.909090909090908"/>
    <x v="0"/>
  </r>
  <r>
    <n v="75"/>
    <s v=""/>
    <n v="232413"/>
    <n v="0"/>
    <n v="0"/>
    <n v="0"/>
    <n v="0"/>
    <n v="0"/>
    <x v="2"/>
    <n v="2.8"/>
    <s v=""/>
    <s v=""/>
    <s v="Eberechi"/>
    <n v="0"/>
    <x v="239"/>
    <s v=""/>
    <s v="Muscle injury - 75% chance of playing"/>
    <d v="2023-08-07T00:30:06"/>
    <n v="65"/>
    <s v="232413.jpg"/>
    <x v="41"/>
    <s v="Eze"/>
    <x v="64"/>
    <s v=""/>
    <s v=""/>
    <s v="a"/>
    <n v="8"/>
    <n v="31"/>
    <x v="78"/>
    <n v="0"/>
    <n v="0"/>
    <n v="0"/>
    <n v="0"/>
    <n v="0"/>
    <n v="24.5"/>
    <x v="238"/>
    <x v="146"/>
    <x v="14"/>
    <x v="8"/>
    <x v="3"/>
    <n v="35"/>
    <n v="2"/>
    <n v="1"/>
    <n v="1"/>
    <n v="3"/>
    <n v="1"/>
    <n v="91"/>
    <x v="24"/>
    <n v="580"/>
    <n v="702.6"/>
    <n v="833.6"/>
    <n v="635"/>
    <n v="217"/>
    <n v="30"/>
    <n v="7.25"/>
    <n v="2.92"/>
    <n v="10.17"/>
    <n v="32.64"/>
    <n v="43"/>
    <n v="18"/>
    <n v="18"/>
    <n v="15"/>
    <n v="37"/>
    <n v="26"/>
    <n v="25"/>
    <n v="18"/>
    <n v="2"/>
    <s v=""/>
    <n v="1"/>
    <s v=""/>
    <n v="2"/>
    <s v=""/>
    <n v="0.25"/>
    <n v="3.19"/>
    <n v="0.1"/>
    <n v="0.35"/>
    <n v="1.1200000000000001"/>
    <n v="1.2"/>
    <n v="51"/>
    <n v="30"/>
    <n v="572"/>
    <n v="233"/>
    <n v="35"/>
    <n v="16"/>
    <n v="21"/>
    <n v="7"/>
    <n v="1.03"/>
    <n v="0.31"/>
    <x v="7"/>
    <x v="7"/>
    <x v="0"/>
    <x v="0"/>
    <x v="9"/>
    <n v="24.46153846153846"/>
    <x v="0"/>
  </r>
  <r>
    <n v="75"/>
    <s v=""/>
    <n v="40836"/>
    <n v="0"/>
    <n v="0"/>
    <n v="0"/>
    <n v="0"/>
    <n v="0"/>
    <x v="3"/>
    <n v="2.8"/>
    <s v=""/>
    <s v=""/>
    <s v="Vicente"/>
    <n v="0"/>
    <x v="240"/>
    <s v=""/>
    <s v="Muscle injury - 75% chance of playing"/>
    <d v="2023-08-07T00:30:06"/>
    <n v="45"/>
    <s v="40836.jpg"/>
    <x v="8"/>
    <s v="Guaita"/>
    <x v="23"/>
    <s v=""/>
    <s v=""/>
    <s v="a"/>
    <n v="8"/>
    <n v="31"/>
    <x v="25"/>
    <n v="0"/>
    <n v="0"/>
    <n v="0"/>
    <n v="0"/>
    <n v="0"/>
    <n v="22"/>
    <x v="239"/>
    <x v="147"/>
    <x v="14"/>
    <x v="8"/>
    <x v="14"/>
    <n v="34"/>
    <n v="2"/>
    <n v="1"/>
    <n v="1"/>
    <n v="1"/>
    <n v="1"/>
    <n v="85"/>
    <x v="23"/>
    <n v="484"/>
    <n v="668.4"/>
    <n v="0"/>
    <n v="0"/>
    <n v="66.8"/>
    <n v="27"/>
    <n v="0"/>
    <n v="0.01"/>
    <n v="0.01"/>
    <n v="38.200000000000003"/>
    <n v="51"/>
    <n v="12"/>
    <n v="456"/>
    <n v="55"/>
    <n v="441"/>
    <n v="46"/>
    <n v="192"/>
    <n v="12"/>
    <n v="2"/>
    <s v=""/>
    <n v="1"/>
    <s v=""/>
    <n v="2"/>
    <s v=""/>
    <n v="0.25"/>
    <n v="3.15"/>
    <n v="0.1"/>
    <n v="0.35"/>
    <n v="1.41"/>
    <n v="1.26"/>
    <n v="302"/>
    <n v="13"/>
    <n v="106"/>
    <n v="45"/>
    <n v="70"/>
    <n v="14"/>
    <n v="163"/>
    <n v="21"/>
    <n v="1"/>
    <n v="0.22"/>
    <x v="7"/>
    <x v="7"/>
    <x v="0"/>
    <x v="0"/>
    <x v="0"/>
    <n v="22"/>
    <x v="0"/>
  </r>
  <r>
    <n v="75"/>
    <s v=""/>
    <n v="209036"/>
    <n v="0"/>
    <n v="0"/>
    <n v="0"/>
    <n v="0"/>
    <n v="0"/>
    <x v="1"/>
    <n v="2.5"/>
    <s v=""/>
    <s v=""/>
    <s v="Marc"/>
    <n v="0"/>
    <x v="241"/>
    <s v=""/>
    <s v="Muscle injury - 75% chance of playing"/>
    <d v="2023-08-07T00:30:06"/>
    <n v="45"/>
    <s v="209036.jpg"/>
    <x v="13"/>
    <s v="Guéhi"/>
    <x v="43"/>
    <s v=""/>
    <s v=""/>
    <s v="a"/>
    <n v="8"/>
    <n v="31"/>
    <x v="84"/>
    <n v="0"/>
    <n v="0"/>
    <n v="0"/>
    <n v="0"/>
    <n v="0"/>
    <n v="21.1"/>
    <x v="240"/>
    <x v="148"/>
    <x v="1"/>
    <x v="8"/>
    <x v="3"/>
    <n v="46"/>
    <n v="1"/>
    <n v="1"/>
    <n v="1"/>
    <n v="8"/>
    <n v="1"/>
    <n v="85"/>
    <x v="1"/>
    <n v="623"/>
    <n v="705"/>
    <n v="145.5"/>
    <n v="213"/>
    <n v="106.7"/>
    <n v="37"/>
    <n v="1.46"/>
    <n v="0.82"/>
    <n v="2.2799999999999998"/>
    <n v="46.47"/>
    <n v="42"/>
    <n v="9"/>
    <n v="188"/>
    <n v="51"/>
    <n v="143"/>
    <n v="19"/>
    <n v="106"/>
    <n v="19"/>
    <n v="2"/>
    <s v=""/>
    <n v="1"/>
    <s v=""/>
    <n v="2"/>
    <s v=""/>
    <n v="0.04"/>
    <n v="3.15"/>
    <n v="0.02"/>
    <n v="0.06"/>
    <n v="1.26"/>
    <n v="1.24"/>
    <n v="398"/>
    <n v="103"/>
    <n v="202"/>
    <n v="126"/>
    <n v="182"/>
    <n v="68"/>
    <n v="127"/>
    <n v="43"/>
    <n v="1"/>
    <n v="0.24"/>
    <x v="7"/>
    <x v="7"/>
    <x v="0"/>
    <x v="0"/>
    <x v="0"/>
    <n v="21.111111111111111"/>
    <x v="0"/>
  </r>
  <r>
    <n v="75"/>
    <s v=""/>
    <n v="108413"/>
    <n v="0"/>
    <n v="0"/>
    <n v="0"/>
    <n v="0"/>
    <n v="0"/>
    <x v="2"/>
    <n v="1.6"/>
    <s v=""/>
    <s v=""/>
    <s v="Will"/>
    <n v="0"/>
    <x v="242"/>
    <s v=""/>
    <s v="Knock - 75% chance of playing"/>
    <d v="2023-08-07T00:30:06"/>
    <n v="50"/>
    <s v="108413.jpg"/>
    <x v="5"/>
    <s v="Hughes"/>
    <x v="14"/>
    <s v=""/>
    <s v=""/>
    <s v="d"/>
    <n v="8"/>
    <n v="31"/>
    <x v="99"/>
    <n v="0"/>
    <n v="0"/>
    <n v="0"/>
    <n v="0"/>
    <n v="0"/>
    <n v="8.1999999999999993"/>
    <x v="241"/>
    <x v="149"/>
    <x v="1"/>
    <x v="2"/>
    <x v="7"/>
    <n v="11"/>
    <n v="1"/>
    <n v="1"/>
    <n v="1"/>
    <n v="4"/>
    <n v="1"/>
    <n v="85"/>
    <x v="15"/>
    <n v="152"/>
    <n v="190.4"/>
    <n v="107.4"/>
    <n v="78"/>
    <n v="37.4"/>
    <n v="7"/>
    <n v="0.34"/>
    <n v="0.63"/>
    <n v="0.97"/>
    <n v="13.05"/>
    <n v="253"/>
    <n v="112"/>
    <n v="228"/>
    <n v="129"/>
    <n v="247"/>
    <n v="129"/>
    <n v="271"/>
    <n v="126"/>
    <n v="3"/>
    <s v=""/>
    <n v="1"/>
    <s v=""/>
    <n v="2"/>
    <s v=""/>
    <n v="0.04"/>
    <n v="3.15"/>
    <n v="7.0000000000000007E-2"/>
    <n v="0.11"/>
    <n v="1.43"/>
    <n v="1.2"/>
    <n v="182"/>
    <n v="117"/>
    <n v="354"/>
    <n v="92"/>
    <n v="319"/>
    <n v="138"/>
    <n v="596"/>
    <n v="247"/>
    <n v="0.77"/>
    <n v="0.11"/>
    <x v="7"/>
    <x v="7"/>
    <x v="0"/>
    <x v="0"/>
    <x v="3"/>
    <n v="8.1999999999999993"/>
    <x v="0"/>
  </r>
  <r>
    <n v="75"/>
    <s v=""/>
    <n v="101982"/>
    <n v="0"/>
    <n v="0"/>
    <n v="0"/>
    <n v="0"/>
    <n v="0"/>
    <x v="3"/>
    <n v="2.8"/>
    <s v=""/>
    <s v=""/>
    <s v="Sam"/>
    <n v="0"/>
    <x v="243"/>
    <s v=""/>
    <s v="Knock - 75% chance of playing"/>
    <d v="2023-08-07T00:30:06"/>
    <n v="45"/>
    <s v="101982.jpg"/>
    <x v="35"/>
    <s v="Johnstone"/>
    <x v="59"/>
    <s v=""/>
    <s v=""/>
    <s v="a"/>
    <n v="8"/>
    <n v="31"/>
    <x v="100"/>
    <n v="0"/>
    <n v="0"/>
    <n v="0"/>
    <n v="0"/>
    <n v="0"/>
    <n v="8"/>
    <x v="242"/>
    <x v="150"/>
    <x v="1"/>
    <x v="2"/>
    <x v="13"/>
    <n v="10"/>
    <n v="1"/>
    <n v="1"/>
    <n v="1"/>
    <n v="1"/>
    <n v="1"/>
    <n v="26"/>
    <x v="5"/>
    <n v="159"/>
    <n v="177.4"/>
    <n v="0"/>
    <n v="0"/>
    <n v="17.8"/>
    <n v="9"/>
    <n v="0"/>
    <n v="0"/>
    <n v="0"/>
    <n v="8.81"/>
    <n v="260"/>
    <n v="20"/>
    <n v="466"/>
    <n v="60"/>
    <n v="453"/>
    <n v="53"/>
    <n v="318"/>
    <n v="20"/>
    <n v="3"/>
    <s v=""/>
    <n v="1"/>
    <s v=""/>
    <n v="2"/>
    <s v=""/>
    <n v="0.04"/>
    <n v="2.89"/>
    <n v="7.0000000000000007E-2"/>
    <n v="0.11"/>
    <n v="0.98"/>
    <n v="1.1100000000000001"/>
    <n v="333"/>
    <n v="20"/>
    <n v="137"/>
    <n v="52"/>
    <n v="46"/>
    <n v="10"/>
    <n v="138"/>
    <n v="17"/>
    <n v="1"/>
    <n v="0.33"/>
    <x v="7"/>
    <x v="7"/>
    <x v="0"/>
    <x v="0"/>
    <x v="0"/>
    <n v="8"/>
    <x v="0"/>
  </r>
  <r>
    <n v="75"/>
    <s v=""/>
    <n v="152551"/>
    <n v="0"/>
    <n v="0"/>
    <n v="0"/>
    <n v="0"/>
    <n v="0"/>
    <x v="2"/>
    <n v="2.1"/>
    <s v=""/>
    <s v=""/>
    <s v="Jefferson"/>
    <n v="0"/>
    <x v="244"/>
    <s v=""/>
    <s v="Knock - 75% chance of playing"/>
    <d v="2023-08-07T00:30:06"/>
    <n v="50"/>
    <s v="152551.jpg"/>
    <x v="42"/>
    <s v="Lerma Solís"/>
    <x v="1"/>
    <s v=""/>
    <s v=""/>
    <s v="a"/>
    <n v="8"/>
    <n v="31"/>
    <x v="96"/>
    <n v="0"/>
    <n v="0"/>
    <n v="0"/>
    <n v="0"/>
    <n v="0"/>
    <n v="20.2"/>
    <x v="243"/>
    <x v="151"/>
    <x v="10"/>
    <x v="2"/>
    <x v="11"/>
    <n v="67"/>
    <n v="1"/>
    <n v="1"/>
    <n v="1"/>
    <n v="7"/>
    <n v="1"/>
    <n v="26"/>
    <x v="5"/>
    <n v="500"/>
    <n v="619.20000000000005"/>
    <n v="296.39999999999998"/>
    <n v="312"/>
    <n v="122.7"/>
    <n v="37"/>
    <n v="2.58"/>
    <n v="3"/>
    <n v="5.58"/>
    <n v="60.57"/>
    <n v="66"/>
    <n v="31"/>
    <n v="109"/>
    <n v="81"/>
    <n v="101"/>
    <n v="69"/>
    <n v="85"/>
    <n v="60"/>
    <n v="3"/>
    <s v=""/>
    <n v="1"/>
    <s v=""/>
    <n v="2"/>
    <s v=""/>
    <n v="7.0000000000000007E-2"/>
    <n v="2.89"/>
    <n v="0.08"/>
    <n v="0.15"/>
    <n v="1.68"/>
    <n v="1.85"/>
    <n v="198"/>
    <n v="126"/>
    <n v="370"/>
    <n v="101"/>
    <n v="177"/>
    <n v="71"/>
    <n v="249"/>
    <n v="79"/>
    <n v="1.02"/>
    <n v="0.19"/>
    <x v="7"/>
    <x v="7"/>
    <x v="0"/>
    <x v="0"/>
    <x v="3"/>
    <n v="20.2"/>
    <x v="0"/>
  </r>
  <r>
    <n v="75"/>
    <s v=""/>
    <n v="231747"/>
    <n v="0"/>
    <n v="0"/>
    <n v="0"/>
    <n v="0"/>
    <n v="0"/>
    <x v="0"/>
    <n v="1.9"/>
    <s v=""/>
    <s v=""/>
    <s v="Jean-Philippe"/>
    <n v="0"/>
    <x v="245"/>
    <s v=""/>
    <s v="Knock - 75% chance of playing"/>
    <d v="2023-08-07T00:30:06"/>
    <n v="50"/>
    <s v="231747.jpg"/>
    <x v="16"/>
    <s v="Mateta"/>
    <x v="1"/>
    <s v=""/>
    <s v=""/>
    <s v="a"/>
    <n v="8"/>
    <n v="31"/>
    <x v="99"/>
    <n v="0"/>
    <n v="0"/>
    <n v="0"/>
    <n v="0"/>
    <n v="0"/>
    <n v="8.1999999999999993"/>
    <x v="244"/>
    <x v="152"/>
    <x v="5"/>
    <x v="2"/>
    <x v="13"/>
    <n v="10"/>
    <n v="1"/>
    <n v="1"/>
    <n v="1"/>
    <n v="3"/>
    <n v="1"/>
    <n v="26"/>
    <x v="15"/>
    <n v="96"/>
    <n v="119.8"/>
    <n v="71.400000000000006"/>
    <n v="247"/>
    <n v="42.5"/>
    <n v="6"/>
    <n v="3.44"/>
    <n v="0.16"/>
    <n v="3.6"/>
    <n v="13.49"/>
    <n v="290"/>
    <n v="30"/>
    <n v="268"/>
    <n v="33"/>
    <n v="124"/>
    <n v="30"/>
    <n v="256"/>
    <n v="31"/>
    <n v="3"/>
    <s v=""/>
    <n v="1"/>
    <s v=""/>
    <n v="2"/>
    <s v=""/>
    <n v="0.41"/>
    <n v="2.89"/>
    <n v="0.02"/>
    <n v="0.43"/>
    <n v="1.62"/>
    <n v="1.2"/>
    <n v="257"/>
    <n v="51"/>
    <n v="429"/>
    <n v="30"/>
    <n v="335"/>
    <n v="37"/>
    <n v="259"/>
    <n v="48"/>
    <n v="0.72"/>
    <n v="0.36"/>
    <x v="7"/>
    <x v="7"/>
    <x v="0"/>
    <x v="0"/>
    <x v="3"/>
    <n v="8.1999999999999993"/>
    <x v="0"/>
  </r>
  <r>
    <n v="75"/>
    <s v=""/>
    <n v="169593"/>
    <n v="0"/>
    <n v="0"/>
    <n v="0"/>
    <n v="0"/>
    <n v="0"/>
    <x v="3"/>
    <n v="1.5"/>
    <s v=""/>
    <s v=""/>
    <s v="Remi"/>
    <n v="0"/>
    <x v="246"/>
    <s v=""/>
    <s v="Knock - 75% chance of playing"/>
    <d v="2023-08-07T00:30:06"/>
    <n v="40"/>
    <s v="169593.jpg"/>
    <x v="0"/>
    <s v="Matthews"/>
    <x v="2"/>
    <s v=""/>
    <s v=""/>
    <s v="a"/>
    <n v="8"/>
    <n v="31"/>
    <x v="99"/>
    <n v="0"/>
    <n v="0"/>
    <n v="0"/>
    <n v="0"/>
    <n v="0"/>
    <n v="0"/>
    <x v="245"/>
    <x v="152"/>
    <x v="5"/>
    <x v="2"/>
    <x v="13"/>
    <n v="10"/>
    <n v="1"/>
    <n v="1"/>
    <n v="1"/>
    <n v="3"/>
    <n v="1"/>
    <n v="26"/>
    <x v="15"/>
    <n v="96"/>
    <n v="0"/>
    <n v="0"/>
    <n v="0"/>
    <n v="0"/>
    <n v="6"/>
    <n v="0"/>
    <n v="0"/>
    <n v="0"/>
    <n v="0"/>
    <n v="415"/>
    <n v="46"/>
    <n v="404"/>
    <n v="35"/>
    <n v="387"/>
    <n v="26"/>
    <n v="417"/>
    <n v="46"/>
    <n v="3"/>
    <s v=""/>
    <n v="1"/>
    <s v=""/>
    <n v="2"/>
    <s v=""/>
    <n v="0.41"/>
    <n v="2.89"/>
    <n v="0.02"/>
    <n v="0.43"/>
    <n v="1.62"/>
    <n v="1.2"/>
    <n v="556"/>
    <n v="54"/>
    <n v="41"/>
    <n v="25"/>
    <n v="422"/>
    <n v="46"/>
    <n v="420"/>
    <n v="59"/>
    <n v="0.72"/>
    <n v="0.36"/>
    <x v="7"/>
    <x v="7"/>
    <x v="0"/>
    <x v="0"/>
    <x v="1"/>
    <n v="10.25"/>
    <x v="0"/>
  </r>
  <r>
    <n v="75"/>
    <s v=""/>
    <n v="244723"/>
    <n v="0"/>
    <n v="0"/>
    <n v="0"/>
    <n v="0"/>
    <n v="0"/>
    <x v="1"/>
    <n v="1.9"/>
    <s v=""/>
    <s v=""/>
    <s v="Tyrick"/>
    <n v="0"/>
    <x v="247"/>
    <s v=""/>
    <s v="Thigh injury - 75% chance of playing"/>
    <d v="2023-08-07T00:30:06"/>
    <n v="45"/>
    <s v="244723.jpg"/>
    <x v="13"/>
    <s v="Mitchell"/>
    <x v="1"/>
    <s v=""/>
    <s v=""/>
    <s v="d"/>
    <n v="8"/>
    <n v="31"/>
    <x v="52"/>
    <n v="0"/>
    <n v="0"/>
    <n v="0"/>
    <n v="0"/>
    <n v="0"/>
    <n v="20.7"/>
    <x v="246"/>
    <x v="153"/>
    <x v="5"/>
    <x v="1"/>
    <x v="8"/>
    <n v="40"/>
    <n v="1"/>
    <n v="1"/>
    <n v="1"/>
    <n v="5"/>
    <n v="1"/>
    <n v="26"/>
    <x v="21"/>
    <n v="476"/>
    <n v="485"/>
    <n v="260.3"/>
    <n v="141"/>
    <n v="89"/>
    <n v="34"/>
    <n v="0.62"/>
    <n v="1.25"/>
    <n v="1.87"/>
    <n v="42.9"/>
    <n v="106"/>
    <n v="35"/>
    <n v="123"/>
    <n v="27"/>
    <n v="187"/>
    <n v="42"/>
    <n v="137"/>
    <n v="31"/>
    <n v="3"/>
    <s v=""/>
    <n v="1"/>
    <s v=""/>
    <n v="2"/>
    <s v=""/>
    <n v="0.02"/>
    <n v="2.89"/>
    <n v="0.04"/>
    <n v="0.06"/>
    <n v="1.34"/>
    <n v="1.25"/>
    <n v="448"/>
    <n v="132"/>
    <n v="252"/>
    <n v="155"/>
    <n v="184"/>
    <n v="70"/>
    <n v="248"/>
    <n v="86"/>
    <n v="1.06"/>
    <n v="0.25"/>
    <x v="7"/>
    <x v="7"/>
    <x v="0"/>
    <x v="0"/>
    <x v="0"/>
    <n v="20.666666666666668"/>
    <x v="0"/>
  </r>
  <r>
    <n v="75"/>
    <s v=""/>
    <n v="512462"/>
    <n v="0"/>
    <n v="0"/>
    <n v="0"/>
    <n v="0"/>
    <n v="0"/>
    <x v="1"/>
    <n v="1.5"/>
    <s v=""/>
    <s v=""/>
    <s v="Jake"/>
    <n v="0"/>
    <x v="248"/>
    <s v=""/>
    <s v="Thigh injury - 75% chance of playing"/>
    <d v="2023-08-07T00:30:06"/>
    <n v="40"/>
    <s v="512462.jpg"/>
    <x v="0"/>
    <s v="O'Brien"/>
    <x v="2"/>
    <s v=""/>
    <s v=""/>
    <s v="a"/>
    <n v="8"/>
    <n v="31"/>
    <x v="52"/>
    <n v="0"/>
    <n v="0"/>
    <n v="0"/>
    <n v="0"/>
    <n v="0"/>
    <n v="0"/>
    <x v="247"/>
    <x v="153"/>
    <x v="5"/>
    <x v="1"/>
    <x v="8"/>
    <n v="40"/>
    <n v="1"/>
    <n v="1"/>
    <n v="1"/>
    <n v="5"/>
    <n v="1"/>
    <n v="26"/>
    <x v="21"/>
    <n v="476"/>
    <n v="0"/>
    <n v="0"/>
    <n v="0"/>
    <n v="0"/>
    <n v="34"/>
    <n v="0"/>
    <n v="0"/>
    <n v="0"/>
    <n v="0"/>
    <n v="459"/>
    <n v="177"/>
    <n v="452"/>
    <n v="177"/>
    <n v="437"/>
    <n v="176"/>
    <n v="461"/>
    <n v="177"/>
    <n v="3"/>
    <s v=""/>
    <n v="1"/>
    <s v=""/>
    <n v="2"/>
    <s v=""/>
    <n v="0.02"/>
    <n v="2.89"/>
    <n v="0.04"/>
    <n v="0.06"/>
    <n v="1.34"/>
    <n v="1.25"/>
    <n v="614"/>
    <n v="205"/>
    <n v="99"/>
    <n v="57"/>
    <n v="466"/>
    <n v="178"/>
    <n v="395"/>
    <n v="152"/>
    <n v="1.06"/>
    <n v="0.25"/>
    <x v="7"/>
    <x v="7"/>
    <x v="0"/>
    <x v="0"/>
    <x v="1"/>
    <n v="23.25"/>
    <x v="0"/>
  </r>
  <r>
    <n v="25"/>
    <s v=""/>
    <n v="443661"/>
    <n v="0"/>
    <n v="0"/>
    <n v="0"/>
    <n v="0"/>
    <n v="0"/>
    <x v="2"/>
    <n v="0.7"/>
    <s v=""/>
    <s v=""/>
    <s v="Michael"/>
    <n v="0"/>
    <x v="249"/>
    <s v=""/>
    <s v="Hamstring injury - 25% chance of playing"/>
    <d v="2023-07-05T17:30:04"/>
    <n v="60"/>
    <s v="443661.jpg"/>
    <x v="37"/>
    <s v="Olise"/>
    <x v="2"/>
    <s v=""/>
    <s v=""/>
    <s v="d"/>
    <n v="8"/>
    <n v="31"/>
    <x v="66"/>
    <n v="0"/>
    <n v="0"/>
    <n v="0"/>
    <n v="0"/>
    <n v="0"/>
    <n v="22"/>
    <x v="248"/>
    <x v="154"/>
    <x v="5"/>
    <x v="13"/>
    <x v="8"/>
    <n v="38"/>
    <n v="1"/>
    <n v="1"/>
    <n v="1"/>
    <n v="2"/>
    <n v="1"/>
    <n v="26"/>
    <x v="2"/>
    <n v="517"/>
    <n v="652.4"/>
    <n v="1115"/>
    <n v="484"/>
    <n v="225.6"/>
    <n v="31"/>
    <n v="2.87"/>
    <n v="6.42"/>
    <n v="9.2899999999999991"/>
    <n v="37.03"/>
    <n v="60"/>
    <n v="25"/>
    <n v="7"/>
    <n v="5"/>
    <n v="58"/>
    <n v="41"/>
    <n v="21"/>
    <n v="14"/>
    <n v="1"/>
    <s v=""/>
    <n v="2"/>
    <s v=""/>
    <n v="2"/>
    <s v=""/>
    <n v="0.09"/>
    <n v="2.89"/>
    <n v="0.21"/>
    <n v="0.3"/>
    <n v="1.21"/>
    <n v="1.25"/>
    <n v="79"/>
    <n v="49"/>
    <n v="559"/>
    <n v="227"/>
    <n v="86"/>
    <n v="37"/>
    <n v="343"/>
    <n v="109"/>
    <n v="1.02"/>
    <n v="0.26"/>
    <x v="7"/>
    <x v="7"/>
    <x v="0"/>
    <x v="0"/>
    <x v="8"/>
    <n v="22"/>
    <x v="0"/>
  </r>
  <r>
    <n v="25"/>
    <s v=""/>
    <n v="450541"/>
    <n v="0"/>
    <n v="0"/>
    <n v="0"/>
    <n v="0"/>
    <n v="0"/>
    <x v="0"/>
    <n v="0"/>
    <s v=""/>
    <s v=""/>
    <s v="Luke"/>
    <n v="0"/>
    <x v="250"/>
    <s v=""/>
    <s v="Half season loan to Carlisle United, expected back in January"/>
    <d v="2023-08-02T08:30:53"/>
    <n v="45"/>
    <s v="450541.jpg"/>
    <x v="0"/>
    <s v="Plange"/>
    <x v="3"/>
    <s v=""/>
    <s v=""/>
    <s v="u"/>
    <n v="8"/>
    <n v="31"/>
    <x v="66"/>
    <n v="0"/>
    <n v="0"/>
    <n v="0"/>
    <n v="0"/>
    <n v="0"/>
    <n v="0"/>
    <x v="249"/>
    <x v="154"/>
    <x v="5"/>
    <x v="13"/>
    <x v="8"/>
    <n v="38"/>
    <n v="1"/>
    <n v="1"/>
    <n v="1"/>
    <n v="2"/>
    <n v="1"/>
    <n v="26"/>
    <x v="2"/>
    <n v="517"/>
    <n v="0"/>
    <n v="0"/>
    <n v="0"/>
    <n v="0"/>
    <n v="31"/>
    <n v="0"/>
    <n v="0"/>
    <n v="0"/>
    <n v="0"/>
    <n v="528"/>
    <n v="52"/>
    <n v="526"/>
    <n v="52"/>
    <n v="518"/>
    <n v="53"/>
    <n v="529"/>
    <n v="53"/>
    <n v="1"/>
    <s v=""/>
    <n v="2"/>
    <s v=""/>
    <n v="2"/>
    <s v=""/>
    <n v="0.09"/>
    <n v="2.89"/>
    <n v="0.21"/>
    <n v="0.3"/>
    <n v="1.21"/>
    <n v="1.25"/>
    <n v="473"/>
    <n v="73"/>
    <n v="277"/>
    <n v="15"/>
    <n v="531"/>
    <n v="53"/>
    <n v="485"/>
    <n v="72"/>
    <n v="1.02"/>
    <n v="0.26"/>
    <x v="7"/>
    <x v="7"/>
    <x v="0"/>
    <x v="0"/>
    <x v="0"/>
    <n v="29.333333333333332"/>
    <x v="0"/>
  </r>
  <r>
    <n v="25"/>
    <s v=""/>
    <n v="427623"/>
    <n v="0"/>
    <n v="0"/>
    <n v="0"/>
    <n v="0"/>
    <n v="0"/>
    <x v="1"/>
    <n v="1.5"/>
    <s v=""/>
    <s v=""/>
    <s v="Chris"/>
    <n v="0"/>
    <x v="251"/>
    <s v=""/>
    <s v="Half season loan to Carlisle United, expected back in January"/>
    <d v="2023-08-02T08:30:53"/>
    <n v="40"/>
    <s v="427623.jpg"/>
    <x v="16"/>
    <s v="Richards"/>
    <x v="26"/>
    <s v=""/>
    <s v=""/>
    <s v="a"/>
    <n v="8"/>
    <n v="31"/>
    <x v="31"/>
    <n v="0"/>
    <n v="0"/>
    <n v="0"/>
    <n v="0"/>
    <n v="0"/>
    <n v="3.2"/>
    <x v="250"/>
    <x v="155"/>
    <x v="5"/>
    <x v="13"/>
    <x v="7"/>
    <n v="11"/>
    <n v="1"/>
    <n v="1"/>
    <n v="1"/>
    <n v="2"/>
    <n v="1"/>
    <n v="26"/>
    <x v="2"/>
    <n v="83"/>
    <n v="92.4"/>
    <n v="15.3"/>
    <n v="26"/>
    <n v="13.2"/>
    <n v="4"/>
    <n v="0.71"/>
    <n v="0.05"/>
    <n v="0.76"/>
    <n v="11.19"/>
    <n v="305"/>
    <n v="118"/>
    <n v="332"/>
    <n v="123"/>
    <n v="312"/>
    <n v="116"/>
    <n v="330"/>
    <n v="122"/>
    <n v="1"/>
    <s v=""/>
    <n v="2"/>
    <s v=""/>
    <n v="2"/>
    <s v=""/>
    <n v="0.14000000000000001"/>
    <n v="2.89"/>
    <n v="0.01"/>
    <n v="0.15"/>
    <n v="2.27"/>
    <n v="2.23"/>
    <n v="590"/>
    <n v="185"/>
    <n v="75"/>
    <n v="37"/>
    <n v="327"/>
    <n v="119"/>
    <n v="237"/>
    <n v="80"/>
    <n v="0.81"/>
    <n v="0.2"/>
    <x v="7"/>
    <x v="7"/>
    <x v="0"/>
    <x v="0"/>
    <x v="1"/>
    <n v="3.25"/>
    <x v="0"/>
  </r>
  <r>
    <n v="25"/>
    <s v=""/>
    <n v="173954"/>
    <n v="0"/>
    <n v="0"/>
    <n v="0"/>
    <n v="0"/>
    <n v="0"/>
    <x v="2"/>
    <n v="1.5"/>
    <s v=""/>
    <s v=""/>
    <s v="Jairo"/>
    <n v="0"/>
    <x v="252"/>
    <s v=""/>
    <s v="Half season loan to Carlisle United, expected back in January"/>
    <d v="2023-08-02T08:30:53"/>
    <n v="45"/>
    <s v="173954.jpg"/>
    <x v="9"/>
    <s v="Riedewald"/>
    <x v="3"/>
    <s v=""/>
    <s v=""/>
    <s v="a"/>
    <n v="8"/>
    <n v="31"/>
    <x v="2"/>
    <n v="0"/>
    <n v="0"/>
    <n v="0"/>
    <n v="0"/>
    <n v="0"/>
    <n v="1.3"/>
    <x v="251"/>
    <x v="156"/>
    <x v="5"/>
    <x v="13"/>
    <x v="7"/>
    <n v="11"/>
    <n v="1"/>
    <n v="1"/>
    <n v="1"/>
    <n v="2"/>
    <n v="1"/>
    <n v="26"/>
    <x v="2"/>
    <n v="19"/>
    <n v="9.8000000000000007"/>
    <n v="2.6"/>
    <n v="4"/>
    <n v="1.5"/>
    <n v="4"/>
    <n v="0.04"/>
    <n v="0.01"/>
    <n v="0.05"/>
    <n v="0.93"/>
    <n v="369"/>
    <n v="167"/>
    <n v="348"/>
    <n v="171"/>
    <n v="343"/>
    <n v="169"/>
    <n v="373"/>
    <n v="170"/>
    <n v="1"/>
    <s v=""/>
    <n v="2"/>
    <s v=""/>
    <n v="2"/>
    <s v=""/>
    <n v="0.06"/>
    <n v="2.89"/>
    <n v="0.02"/>
    <n v="0.08"/>
    <n v="1.4"/>
    <n v="2.23"/>
    <n v="372"/>
    <n v="206"/>
    <n v="176"/>
    <n v="13"/>
    <n v="368"/>
    <n v="165"/>
    <n v="513"/>
    <n v="179"/>
    <n v="0.81"/>
    <n v="0.2"/>
    <x v="7"/>
    <x v="7"/>
    <x v="0"/>
    <x v="0"/>
    <x v="0"/>
    <n v="1.3333333333333333"/>
    <x v="0"/>
  </r>
  <r>
    <n v="25"/>
    <s v=""/>
    <n v="86417"/>
    <n v="0"/>
    <n v="0"/>
    <n v="0"/>
    <n v="0"/>
    <n v="0"/>
    <x v="2"/>
    <n v="2.1"/>
    <s v=""/>
    <s v=""/>
    <s v="Jeffrey"/>
    <n v="0"/>
    <x v="253"/>
    <s v=""/>
    <s v="Half season loan to Carlisle United, expected back in January"/>
    <d v="2023-08-02T08:30:53"/>
    <n v="50"/>
    <s v="86417.jpg"/>
    <x v="13"/>
    <s v="Schlupp"/>
    <x v="2"/>
    <s v=""/>
    <s v=""/>
    <s v="a"/>
    <n v="8"/>
    <n v="31"/>
    <x v="101"/>
    <n v="0"/>
    <n v="0"/>
    <n v="0"/>
    <n v="0"/>
    <n v="0"/>
    <n v="17.8"/>
    <x v="252"/>
    <x v="157"/>
    <x v="2"/>
    <x v="1"/>
    <x v="3"/>
    <n v="38"/>
    <n v="1"/>
    <n v="1"/>
    <n v="1"/>
    <n v="7"/>
    <n v="1"/>
    <n v="26"/>
    <x v="1"/>
    <n v="324"/>
    <n v="404.6"/>
    <n v="257.60000000000002"/>
    <n v="314"/>
    <n v="97.9"/>
    <n v="30"/>
    <n v="2.97"/>
    <n v="1.1100000000000001"/>
    <n v="4.08"/>
    <n v="37.03"/>
    <n v="146"/>
    <n v="64"/>
    <n v="125"/>
    <n v="87"/>
    <n v="99"/>
    <n v="67"/>
    <n v="122"/>
    <n v="78"/>
    <n v="1"/>
    <s v=""/>
    <n v="2"/>
    <s v=""/>
    <n v="2"/>
    <s v=""/>
    <n v="0.11"/>
    <n v="2.89"/>
    <n v="0.04"/>
    <n v="0.15"/>
    <n v="1.32"/>
    <n v="1.35"/>
    <n v="171"/>
    <n v="109"/>
    <n v="343"/>
    <n v="84"/>
    <n v="187"/>
    <n v="73"/>
    <n v="383"/>
    <n v="121"/>
    <n v="1.07"/>
    <n v="0.32"/>
    <x v="7"/>
    <x v="7"/>
    <x v="0"/>
    <x v="0"/>
    <x v="3"/>
    <n v="17.8"/>
    <x v="0"/>
  </r>
  <r>
    <n v="25"/>
    <s v=""/>
    <n v="49413"/>
    <n v="0"/>
    <n v="0"/>
    <n v="0"/>
    <n v="0"/>
    <n v="0"/>
    <x v="1"/>
    <n v="1.5"/>
    <s v=""/>
    <s v=""/>
    <s v="James"/>
    <n v="0"/>
    <x v="254"/>
    <s v=""/>
    <s v="Half season loan to Carlisle United, expected back in January"/>
    <d v="2023-08-02T08:30:53"/>
    <n v="40"/>
    <s v="49413.jpg"/>
    <x v="23"/>
    <s v="Tomkins"/>
    <x v="30"/>
    <s v=""/>
    <s v=""/>
    <s v="a"/>
    <n v="8"/>
    <n v="31"/>
    <x v="102"/>
    <n v="0"/>
    <n v="0"/>
    <n v="0"/>
    <n v="0"/>
    <n v="0"/>
    <n v="2"/>
    <x v="253"/>
    <x v="158"/>
    <x v="1"/>
    <x v="1"/>
    <x v="3"/>
    <n v="10"/>
    <n v="1"/>
    <n v="1"/>
    <n v="1"/>
    <n v="1"/>
    <n v="1"/>
    <n v="26"/>
    <x v="6"/>
    <n v="50"/>
    <n v="90"/>
    <n v="1.1000000000000001"/>
    <n v="54"/>
    <n v="14.6"/>
    <n v="3"/>
    <n v="0.81"/>
    <n v="0"/>
    <n v="0.81"/>
    <n v="9.99"/>
    <n v="309"/>
    <n v="120"/>
    <n v="356"/>
    <n v="133"/>
    <n v="272"/>
    <n v="99"/>
    <n v="328"/>
    <n v="120"/>
    <n v="1"/>
    <s v=""/>
    <n v="2"/>
    <s v=""/>
    <n v="2"/>
    <s v=""/>
    <n v="0.22"/>
    <n v="2.89"/>
    <n v="0.04"/>
    <n v="0.22"/>
    <n v="2.68"/>
    <n v="2.69"/>
    <n v="523"/>
    <n v="150"/>
    <n v="8"/>
    <n v="2"/>
    <n v="340"/>
    <n v="123"/>
    <n v="182"/>
    <n v="62"/>
    <n v="0.81"/>
    <n v="0.32"/>
    <x v="7"/>
    <x v="7"/>
    <x v="0"/>
    <x v="0"/>
    <x v="1"/>
    <n v="2"/>
    <x v="0"/>
  </r>
  <r>
    <n v="25"/>
    <s v=""/>
    <n v="55494"/>
    <n v="0"/>
    <n v="0"/>
    <n v="0"/>
    <n v="0"/>
    <n v="0"/>
    <x v="1"/>
    <n v="2.5"/>
    <s v=""/>
    <s v=""/>
    <s v="Joel"/>
    <n v="0"/>
    <x v="255"/>
    <s v=""/>
    <s v="Half season loan to Carlisle United, expected back in January"/>
    <d v="2023-08-02T08:30:53"/>
    <n v="45"/>
    <s v="55494.jpg"/>
    <x v="25"/>
    <s v="Ward"/>
    <x v="2"/>
    <s v=""/>
    <s v=""/>
    <s v="a"/>
    <n v="8"/>
    <n v="31"/>
    <x v="103"/>
    <n v="0"/>
    <n v="0"/>
    <n v="0"/>
    <n v="0"/>
    <n v="0"/>
    <n v="17.3"/>
    <x v="254"/>
    <x v="159"/>
    <x v="1"/>
    <x v="1"/>
    <x v="8"/>
    <n v="35"/>
    <n v="1"/>
    <n v="1"/>
    <n v="1"/>
    <n v="6"/>
    <n v="1"/>
    <n v="26"/>
    <x v="5"/>
    <n v="403"/>
    <n v="446.6"/>
    <n v="172.5"/>
    <n v="114"/>
    <n v="73.5"/>
    <n v="24"/>
    <n v="1.1200000000000001"/>
    <n v="0.83"/>
    <n v="1.95"/>
    <n v="32.15"/>
    <n v="121"/>
    <n v="41"/>
    <n v="171"/>
    <n v="44"/>
    <n v="207"/>
    <n v="59"/>
    <n v="172"/>
    <n v="49"/>
    <n v="1"/>
    <s v=""/>
    <n v="2"/>
    <s v=""/>
    <n v="2"/>
    <s v=""/>
    <n v="0.04"/>
    <n v="2.89"/>
    <n v="0.03"/>
    <n v="7.0000000000000007E-2"/>
    <n v="1.28"/>
    <n v="1.4"/>
    <n v="310"/>
    <n v="43"/>
    <n v="114"/>
    <n v="66"/>
    <n v="163"/>
    <n v="56"/>
    <n v="365"/>
    <n v="136"/>
    <n v="0.96"/>
    <n v="0.32"/>
    <x v="7"/>
    <x v="7"/>
    <x v="0"/>
    <x v="0"/>
    <x v="0"/>
    <n v="17.333333333333332"/>
    <x v="0"/>
  </r>
  <r>
    <n v="25"/>
    <s v=""/>
    <n v="487818"/>
    <n v="0"/>
    <n v="0"/>
    <n v="0"/>
    <n v="0"/>
    <n v="0"/>
    <x v="3"/>
    <n v="1.5"/>
    <s v=""/>
    <s v=""/>
    <s v="Joe"/>
    <n v="0"/>
    <x v="256"/>
    <s v=""/>
    <s v="Half season loan to Carlisle United, expected back in January"/>
    <d v="2023-08-02T08:30:53"/>
    <n v="40"/>
    <s v="487818.jpg"/>
    <x v="5"/>
    <s v="Whitworth"/>
    <x v="0"/>
    <s v=""/>
    <s v=""/>
    <s v="a"/>
    <n v="8"/>
    <n v="31"/>
    <x v="75"/>
    <n v="0"/>
    <n v="0"/>
    <n v="0"/>
    <n v="0"/>
    <n v="0"/>
    <n v="0.8"/>
    <x v="255"/>
    <x v="160"/>
    <x v="1"/>
    <x v="1"/>
    <x v="8"/>
    <n v="5"/>
    <n v="1"/>
    <n v="1"/>
    <n v="1"/>
    <n v="6"/>
    <n v="1"/>
    <n v="5"/>
    <x v="5"/>
    <n v="28"/>
    <n v="41.8"/>
    <n v="0"/>
    <n v="0"/>
    <n v="4.2"/>
    <n v="2"/>
    <n v="0"/>
    <n v="0"/>
    <n v="0"/>
    <n v="2.0699999999999998"/>
    <n v="347"/>
    <n v="27"/>
    <n v="448"/>
    <n v="50"/>
    <n v="433"/>
    <n v="41"/>
    <n v="361"/>
    <n v="27"/>
    <n v="1"/>
    <s v=""/>
    <n v="2"/>
    <s v=""/>
    <n v="2"/>
    <s v=""/>
    <n v="0.04"/>
    <n v="2.5"/>
    <n v="0.03"/>
    <n v="7.0000000000000007E-2"/>
    <n v="1.04"/>
    <n v="2.5"/>
    <n v="610"/>
    <n v="69"/>
    <n v="95"/>
    <n v="40"/>
    <n v="314"/>
    <n v="28"/>
    <n v="170"/>
    <n v="24"/>
    <n v="1"/>
    <n v="0.32"/>
    <x v="7"/>
    <x v="7"/>
    <x v="0"/>
    <x v="0"/>
    <x v="1"/>
    <n v="0.75"/>
    <x v="0"/>
  </r>
  <r>
    <n v="25"/>
    <s v=""/>
    <n v="536694"/>
    <n v="0"/>
    <n v="0"/>
    <n v="0"/>
    <n v="0"/>
    <n v="0"/>
    <x v="2"/>
    <n v="0"/>
    <s v=""/>
    <s v=""/>
    <s v="Matheus"/>
    <n v="0"/>
    <x v="257"/>
    <s v=""/>
    <s v="Knock - Unknown return date"/>
    <d v="2023-08-08T12:00:07"/>
    <n v="50"/>
    <s v="536694.jpg"/>
    <x v="0"/>
    <s v="França de Oliveira"/>
    <x v="14"/>
    <s v=""/>
    <s v=""/>
    <s v="i"/>
    <n v="8"/>
    <n v="31"/>
    <x v="75"/>
    <n v="0"/>
    <n v="0"/>
    <n v="0"/>
    <n v="0"/>
    <n v="0"/>
    <n v="0"/>
    <x v="256"/>
    <x v="160"/>
    <x v="1"/>
    <x v="1"/>
    <x v="8"/>
    <n v="5"/>
    <n v="1"/>
    <n v="1"/>
    <n v="1"/>
    <n v="6"/>
    <n v="1"/>
    <n v="5"/>
    <x v="5"/>
    <n v="28"/>
    <n v="0"/>
    <n v="0"/>
    <n v="0"/>
    <n v="0"/>
    <n v="2"/>
    <n v="0"/>
    <n v="0"/>
    <n v="0"/>
    <n v="0"/>
    <n v="599"/>
    <n v="256"/>
    <n v="599"/>
    <n v="256"/>
    <n v="596"/>
    <n v="256"/>
    <n v="599"/>
    <n v="256"/>
    <n v="1"/>
    <s v=""/>
    <n v="2"/>
    <s v=""/>
    <n v="2"/>
    <s v=""/>
    <n v="0.04"/>
    <n v="2.5"/>
    <n v="0.03"/>
    <n v="7.0000000000000007E-2"/>
    <n v="1.04"/>
    <n v="2.5"/>
    <n v="296"/>
    <n v="192"/>
    <n v="468"/>
    <n v="167"/>
    <n v="599"/>
    <n v="256"/>
    <n v="593"/>
    <n v="244"/>
    <n v="1"/>
    <n v="0.32"/>
    <x v="7"/>
    <x v="7"/>
    <x v="0"/>
    <x v="0"/>
    <x v="3"/>
    <n v="0.6"/>
    <x v="0"/>
  </r>
  <r>
    <n v="25"/>
    <s v=""/>
    <n v="120250"/>
    <n v="0"/>
    <n v="0"/>
    <n v="0"/>
    <n v="0"/>
    <n v="0"/>
    <x v="2"/>
    <n v="1"/>
    <s v=""/>
    <s v=""/>
    <s v="André"/>
    <n v="0"/>
    <x v="258"/>
    <s v=""/>
    <s v="Knock - Unknown return date"/>
    <d v="2023-08-08T12:00:07"/>
    <n v="45"/>
    <s v="120250.jpg"/>
    <x v="0"/>
    <s v="Tavares Gomes"/>
    <x v="7"/>
    <s v=""/>
    <s v=""/>
    <s v="a"/>
    <n v="9"/>
    <n v="11"/>
    <x v="75"/>
    <n v="0"/>
    <n v="0"/>
    <n v="0"/>
    <n v="0"/>
    <n v="0"/>
    <n v="0"/>
    <x v="257"/>
    <x v="160"/>
    <x v="1"/>
    <x v="1"/>
    <x v="8"/>
    <n v="5"/>
    <n v="1"/>
    <n v="1"/>
    <n v="1"/>
    <n v="6"/>
    <n v="1"/>
    <n v="5"/>
    <x v="5"/>
    <n v="28"/>
    <n v="0"/>
    <n v="0"/>
    <n v="0"/>
    <n v="0"/>
    <n v="2"/>
    <n v="0"/>
    <n v="0"/>
    <n v="0"/>
    <n v="0"/>
    <n v="474"/>
    <n v="185"/>
    <n v="471"/>
    <n v="186"/>
    <n v="459"/>
    <n v="179"/>
    <n v="476"/>
    <n v="185"/>
    <n v="1"/>
    <s v=""/>
    <n v="2"/>
    <s v=""/>
    <n v="2"/>
    <s v=""/>
    <n v="0.04"/>
    <n v="2.5"/>
    <n v="0.03"/>
    <n v="7.0000000000000007E-2"/>
    <n v="1.04"/>
    <n v="2.5"/>
    <n v="349"/>
    <n v="198"/>
    <n v="153"/>
    <n v="5"/>
    <n v="480"/>
    <n v="189"/>
    <n v="295"/>
    <n v="92"/>
    <n v="1"/>
    <n v="0.32"/>
    <x v="8"/>
    <x v="8"/>
    <x v="0"/>
    <x v="0"/>
    <x v="0"/>
    <n v="0.66666666666666663"/>
    <x v="0"/>
  </r>
  <r>
    <n v="25"/>
    <s v=""/>
    <n v="480455"/>
    <n v="0"/>
    <n v="0"/>
    <n v="0"/>
    <n v="0"/>
    <n v="0"/>
    <x v="1"/>
    <n v="1"/>
    <s v=""/>
    <s v=""/>
    <s v="Jarrad"/>
    <n v="0"/>
    <x v="259"/>
    <s v=""/>
    <s v="Knock - Unknown return date"/>
    <d v="2023-08-08T12:00:07"/>
    <n v="40"/>
    <s v="480455.jpg"/>
    <x v="0"/>
    <s v="Branthwaite"/>
    <x v="26"/>
    <s v=""/>
    <s v=""/>
    <s v="a"/>
    <n v="9"/>
    <n v="11"/>
    <x v="75"/>
    <n v="0"/>
    <n v="0"/>
    <n v="0"/>
    <n v="0"/>
    <n v="0"/>
    <n v="0"/>
    <x v="258"/>
    <x v="160"/>
    <x v="1"/>
    <x v="1"/>
    <x v="8"/>
    <n v="5"/>
    <n v="1"/>
    <n v="1"/>
    <n v="1"/>
    <n v="6"/>
    <n v="1"/>
    <n v="5"/>
    <x v="5"/>
    <n v="28"/>
    <n v="0"/>
    <n v="0"/>
    <n v="0"/>
    <n v="0"/>
    <n v="2"/>
    <n v="0"/>
    <n v="0"/>
    <n v="0"/>
    <n v="0"/>
    <n v="453"/>
    <n v="173"/>
    <n v="445"/>
    <n v="173"/>
    <n v="430"/>
    <n v="172"/>
    <n v="455"/>
    <n v="173"/>
    <n v="1"/>
    <s v=""/>
    <n v="2"/>
    <s v=""/>
    <n v="2"/>
    <s v=""/>
    <n v="0.04"/>
    <n v="2.5"/>
    <n v="0.03"/>
    <n v="7.0000000000000007E-2"/>
    <n v="1.04"/>
    <n v="2.5"/>
    <n v="607"/>
    <n v="201"/>
    <n v="92"/>
    <n v="53"/>
    <n v="460"/>
    <n v="174"/>
    <n v="239"/>
    <n v="81"/>
    <n v="1"/>
    <n v="0.32"/>
    <x v="8"/>
    <x v="8"/>
    <x v="0"/>
    <x v="0"/>
    <x v="1"/>
    <n v="0.75"/>
    <x v="0"/>
  </r>
  <r>
    <n v="25"/>
    <s v=""/>
    <n v="177815"/>
    <n v="0"/>
    <n v="0"/>
    <n v="0"/>
    <n v="0"/>
    <n v="0"/>
    <x v="0"/>
    <n v="2.1"/>
    <s v=""/>
    <s v=""/>
    <s v="Dominic"/>
    <n v="0"/>
    <x v="260"/>
    <s v=""/>
    <s v="Knock - Unknown return date"/>
    <d v="2023-08-08T12:00:07"/>
    <n v="60"/>
    <s v="177815.jpg"/>
    <x v="36"/>
    <s v="Calvert-Lewin"/>
    <x v="57"/>
    <s v=""/>
    <s v=""/>
    <s v="a"/>
    <n v="9"/>
    <n v="11"/>
    <x v="3"/>
    <n v="0"/>
    <n v="0"/>
    <n v="0"/>
    <n v="0"/>
    <n v="0"/>
    <n v="6.7"/>
    <x v="259"/>
    <x v="161"/>
    <x v="5"/>
    <x v="2"/>
    <x v="12"/>
    <n v="22"/>
    <n v="1"/>
    <n v="1"/>
    <n v="1"/>
    <n v="3"/>
    <n v="1"/>
    <n v="5"/>
    <x v="1"/>
    <n v="89"/>
    <n v="138.4"/>
    <n v="122.4"/>
    <n v="409"/>
    <n v="66.400000000000006"/>
    <n v="15"/>
    <n v="5.9"/>
    <n v="0.72"/>
    <n v="6.62"/>
    <n v="23.13"/>
    <n v="282"/>
    <n v="29"/>
    <n v="205"/>
    <n v="25"/>
    <n v="75"/>
    <n v="20"/>
    <n v="193"/>
    <n v="24"/>
    <n v="1"/>
    <s v=""/>
    <n v="2"/>
    <s v=""/>
    <n v="1"/>
    <s v=""/>
    <n v="0.46"/>
    <n v="2.5"/>
    <n v="0.06"/>
    <n v="0.52"/>
    <n v="1.79"/>
    <n v="1.7"/>
    <n v="68"/>
    <n v="23"/>
    <n v="548"/>
    <n v="55"/>
    <n v="213"/>
    <n v="24"/>
    <n v="114"/>
    <n v="22"/>
    <n v="1.1599999999999999"/>
    <n v="0.31"/>
    <x v="8"/>
    <x v="8"/>
    <x v="0"/>
    <x v="0"/>
    <x v="8"/>
    <n v="6.666666666666667"/>
    <x v="0"/>
  </r>
  <r>
    <n v="25"/>
    <s v=""/>
    <n v="59949"/>
    <n v="0"/>
    <n v="0"/>
    <n v="0"/>
    <n v="0"/>
    <n v="0"/>
    <x v="1"/>
    <n v="0"/>
    <s v=""/>
    <s v=""/>
    <s v="Seamus"/>
    <n v="0"/>
    <x v="261"/>
    <s v=""/>
    <s v="Knee injury - Unknown return date"/>
    <d v="2023-08-07T00:30:06"/>
    <n v="45"/>
    <s v="59949.jpg"/>
    <x v="42"/>
    <s v="Coleman"/>
    <x v="2"/>
    <s v=""/>
    <s v=""/>
    <s v="i"/>
    <n v="9"/>
    <n v="11"/>
    <x v="12"/>
    <n v="0"/>
    <n v="0"/>
    <n v="0"/>
    <n v="0"/>
    <n v="0"/>
    <n v="14"/>
    <x v="260"/>
    <x v="162"/>
    <x v="1"/>
    <x v="2"/>
    <x v="15"/>
    <n v="25"/>
    <n v="1"/>
    <n v="1"/>
    <n v="1"/>
    <n v="1"/>
    <n v="1"/>
    <n v="5"/>
    <x v="5"/>
    <n v="314"/>
    <n v="297.8"/>
    <n v="108.7"/>
    <n v="95"/>
    <n v="50.4"/>
    <n v="20"/>
    <n v="0.3"/>
    <n v="0.92"/>
    <n v="1.22"/>
    <n v="33.5"/>
    <n v="191"/>
    <n v="68"/>
    <n v="226"/>
    <n v="71"/>
    <n v="227"/>
    <n v="70"/>
    <n v="228"/>
    <n v="78"/>
    <n v="1"/>
    <s v=""/>
    <n v="2"/>
    <s v=""/>
    <n v="1"/>
    <s v=""/>
    <n v="0.02"/>
    <n v="2.5"/>
    <n v="0.05"/>
    <n v="7.0000000000000007E-2"/>
    <n v="1.82"/>
    <n v="1.36"/>
    <n v="314"/>
    <n v="46"/>
    <n v="118"/>
    <n v="69"/>
    <n v="174"/>
    <n v="62"/>
    <n v="353"/>
    <n v="130"/>
    <n v="1.0900000000000001"/>
    <n v="0.27"/>
    <x v="8"/>
    <x v="8"/>
    <x v="0"/>
    <x v="0"/>
    <x v="0"/>
    <n v="14"/>
    <x v="0"/>
  </r>
  <r>
    <n v="25"/>
    <s v=""/>
    <n v="108823"/>
    <n v="0"/>
    <n v="0"/>
    <n v="0"/>
    <n v="0"/>
    <n v="0"/>
    <x v="2"/>
    <n v="0"/>
    <s v=""/>
    <s v=""/>
    <s v="Dele"/>
    <n v="0"/>
    <x v="262"/>
    <s v=""/>
    <s v="Hip injury - Unknown return date"/>
    <d v="2023-08-07T00:30:06"/>
    <n v="50"/>
    <s v="108823.jpg"/>
    <x v="9"/>
    <s v="Alli"/>
    <x v="3"/>
    <s v=""/>
    <s v=""/>
    <s v="i"/>
    <n v="9"/>
    <n v="11"/>
    <x v="41"/>
    <n v="0"/>
    <n v="0"/>
    <n v="0"/>
    <n v="0"/>
    <n v="0"/>
    <n v="0.4"/>
    <x v="261"/>
    <x v="163"/>
    <x v="1"/>
    <x v="2"/>
    <x v="15"/>
    <n v="1"/>
    <n v="1"/>
    <n v="1"/>
    <n v="1"/>
    <n v="1"/>
    <n v="1"/>
    <n v="5"/>
    <x v="5"/>
    <n v="5"/>
    <n v="0.6"/>
    <n v="2.2000000000000002"/>
    <n v="6"/>
    <n v="0.9"/>
    <n v="20"/>
    <n v="0"/>
    <n v="0"/>
    <n v="0"/>
    <n v="1.68"/>
    <n v="386"/>
    <n v="180"/>
    <n v="351"/>
    <n v="173"/>
    <n v="340"/>
    <n v="167"/>
    <n v="381"/>
    <n v="176"/>
    <n v="1"/>
    <s v=""/>
    <n v="2"/>
    <s v=""/>
    <n v="1"/>
    <s v=""/>
    <n v="0.02"/>
    <n v="2.5"/>
    <n v="0.05"/>
    <n v="7.0000000000000007E-2"/>
    <n v="3.98"/>
    <n v="2.37"/>
    <n v="183"/>
    <n v="118"/>
    <n v="355"/>
    <n v="93"/>
    <n v="382"/>
    <n v="178"/>
    <n v="436"/>
    <n v="142"/>
    <n v="1.0900000000000001"/>
    <n v="0.27"/>
    <x v="8"/>
    <x v="8"/>
    <x v="0"/>
    <x v="0"/>
    <x v="3"/>
    <n v="0.4"/>
    <x v="0"/>
  </r>
  <r>
    <n v="25"/>
    <s v=""/>
    <n v="121599"/>
    <n v="0"/>
    <n v="0"/>
    <n v="0"/>
    <n v="0"/>
    <n v="0"/>
    <x v="2"/>
    <n v="2"/>
    <s v=""/>
    <s v=""/>
    <s v="Abdoulaye"/>
    <n v="0"/>
    <x v="263"/>
    <s v=""/>
    <s v="Hip injury - Unknown return date"/>
    <d v="2023-08-07T00:30:06"/>
    <n v="55"/>
    <s v="121599.jpg"/>
    <x v="19"/>
    <s v="Doucouré"/>
    <x v="7"/>
    <s v=""/>
    <s v=""/>
    <s v="a"/>
    <n v="9"/>
    <n v="11"/>
    <x v="104"/>
    <n v="0"/>
    <n v="0"/>
    <n v="0"/>
    <n v="0"/>
    <n v="0"/>
    <n v="13.8"/>
    <x v="262"/>
    <x v="164"/>
    <x v="10"/>
    <x v="1"/>
    <x v="12"/>
    <n v="27"/>
    <n v="1"/>
    <n v="1"/>
    <n v="1"/>
    <n v="6"/>
    <n v="1"/>
    <n v="5"/>
    <x v="23"/>
    <n v="263"/>
    <n v="360.4"/>
    <n v="284.10000000000002"/>
    <n v="255"/>
    <n v="89.7"/>
    <n v="17"/>
    <n v="2.61"/>
    <n v="1.52"/>
    <n v="4.13"/>
    <n v="32.1"/>
    <n v="172"/>
    <n v="76"/>
    <n v="113"/>
    <n v="82"/>
    <n v="123"/>
    <n v="79"/>
    <n v="136"/>
    <n v="83"/>
    <n v="1"/>
    <s v=""/>
    <n v="2"/>
    <s v=""/>
    <n v="1"/>
    <s v=""/>
    <n v="0.15"/>
    <n v="2.5"/>
    <n v="0.09"/>
    <n v="0.24"/>
    <n v="1.89"/>
    <n v="1.59"/>
    <n v="94"/>
    <n v="55"/>
    <n v="483"/>
    <n v="174"/>
    <n v="140"/>
    <n v="57"/>
    <n v="319"/>
    <n v="98"/>
    <n v="1"/>
    <n v="0.24"/>
    <x v="8"/>
    <x v="8"/>
    <x v="0"/>
    <x v="0"/>
    <x v="2"/>
    <n v="13.818181818181818"/>
    <x v="0"/>
  </r>
  <r>
    <n v="25"/>
    <s v=""/>
    <n v="232928"/>
    <n v="0"/>
    <n v="0"/>
    <n v="0"/>
    <n v="0"/>
    <n v="0"/>
    <x v="2"/>
    <n v="1.6"/>
    <s v=""/>
    <s v=""/>
    <s v="James"/>
    <n v="0"/>
    <x v="264"/>
    <s v=""/>
    <s v="Hip injury - Unknown return date"/>
    <d v="2023-08-07T00:30:06"/>
    <n v="50"/>
    <s v="232928.jpg"/>
    <x v="22"/>
    <s v="Garner"/>
    <x v="14"/>
    <s v=""/>
    <s v=""/>
    <s v="a"/>
    <n v="9"/>
    <n v="11"/>
    <x v="90"/>
    <n v="0"/>
    <n v="0"/>
    <n v="0"/>
    <n v="0"/>
    <n v="0"/>
    <n v="5"/>
    <x v="263"/>
    <x v="165"/>
    <x v="10"/>
    <x v="2"/>
    <x v="1"/>
    <n v="13"/>
    <n v="1"/>
    <n v="1"/>
    <n v="1"/>
    <n v="3"/>
    <n v="1"/>
    <n v="5"/>
    <x v="23"/>
    <n v="109"/>
    <n v="109.2"/>
    <n v="116.2"/>
    <n v="64"/>
    <n v="29.2"/>
    <n v="7"/>
    <n v="0.7"/>
    <n v="0.5"/>
    <n v="1.2"/>
    <n v="15.66"/>
    <n v="296"/>
    <n v="130"/>
    <n v="215"/>
    <n v="125"/>
    <n v="264"/>
    <n v="137"/>
    <n v="291"/>
    <n v="136"/>
    <n v="4"/>
    <s v=""/>
    <n v="2"/>
    <s v=""/>
    <n v="1"/>
    <s v=""/>
    <n v="0.08"/>
    <n v="2.5"/>
    <n v="0.06"/>
    <n v="0.14000000000000001"/>
    <n v="1.77"/>
    <n v="1.47"/>
    <n v="258"/>
    <n v="165"/>
    <n v="430"/>
    <n v="140"/>
    <n v="309"/>
    <n v="133"/>
    <n v="553"/>
    <n v="209"/>
    <n v="0.79"/>
    <n v="0.23"/>
    <x v="8"/>
    <x v="8"/>
    <x v="0"/>
    <x v="0"/>
    <x v="3"/>
    <n v="5"/>
    <x v="0"/>
  </r>
  <r>
    <n v="25"/>
    <s v=""/>
    <n v="160987"/>
    <n v="0"/>
    <n v="0"/>
    <n v="0"/>
    <n v="0"/>
    <n v="0"/>
    <x v="2"/>
    <n v="1"/>
    <s v=""/>
    <s v=""/>
    <s v="Jean-Philippe"/>
    <n v="0"/>
    <x v="265"/>
    <s v=""/>
    <s v="Hip injury - Unknown return date"/>
    <d v="2023-08-07T00:30:06"/>
    <n v="45"/>
    <s v="160987.jpg"/>
    <x v="0"/>
    <s v="Gbamin"/>
    <x v="14"/>
    <s v=""/>
    <s v=""/>
    <s v="a"/>
    <n v="9"/>
    <n v="11"/>
    <x v="90"/>
    <n v="0"/>
    <n v="0"/>
    <n v="0"/>
    <n v="0"/>
    <n v="0"/>
    <n v="0"/>
    <x v="264"/>
    <x v="165"/>
    <x v="10"/>
    <x v="2"/>
    <x v="1"/>
    <n v="13"/>
    <n v="1"/>
    <n v="1"/>
    <n v="1"/>
    <n v="3"/>
    <n v="1"/>
    <n v="5"/>
    <x v="23"/>
    <n v="109"/>
    <n v="0"/>
    <n v="0"/>
    <n v="0"/>
    <n v="0"/>
    <n v="7"/>
    <n v="0"/>
    <n v="0"/>
    <n v="0"/>
    <n v="0"/>
    <n v="479"/>
    <n v="187"/>
    <n v="477"/>
    <n v="189"/>
    <n v="467"/>
    <n v="184"/>
    <n v="481"/>
    <n v="187"/>
    <n v="4"/>
    <s v=""/>
    <n v="2"/>
    <s v=""/>
    <n v="1"/>
    <s v=""/>
    <n v="0.08"/>
    <n v="2.5"/>
    <n v="0.06"/>
    <n v="0.14000000000000001"/>
    <n v="1.77"/>
    <n v="1.47"/>
    <n v="360"/>
    <n v="204"/>
    <n v="164"/>
    <n v="11"/>
    <n v="485"/>
    <n v="191"/>
    <n v="574"/>
    <n v="226"/>
    <n v="0.79"/>
    <n v="0.23"/>
    <x v="8"/>
    <x v="8"/>
    <x v="0"/>
    <x v="0"/>
    <x v="0"/>
    <n v="5.5555555555555554"/>
    <x v="0"/>
  </r>
  <r>
    <n v="25"/>
    <s v=""/>
    <n v="198826"/>
    <n v="0"/>
    <n v="0"/>
    <n v="0"/>
    <n v="0"/>
    <n v="0"/>
    <x v="1"/>
    <n v="2"/>
    <s v=""/>
    <s v=""/>
    <s v="Ben"/>
    <n v="0"/>
    <x v="266"/>
    <s v=""/>
    <s v="Hip injury - Unknown return date"/>
    <d v="2023-08-07T00:30:06"/>
    <n v="45"/>
    <s v="198826.jpg"/>
    <x v="16"/>
    <s v="Godfrey"/>
    <x v="2"/>
    <s v=""/>
    <s v=""/>
    <s v="a"/>
    <n v="9"/>
    <n v="11"/>
    <x v="19"/>
    <n v="0"/>
    <n v="0"/>
    <n v="0"/>
    <n v="0"/>
    <n v="0"/>
    <n v="4"/>
    <x v="265"/>
    <x v="166"/>
    <x v="10"/>
    <x v="2"/>
    <x v="7"/>
    <n v="18"/>
    <n v="1"/>
    <n v="1"/>
    <n v="1"/>
    <n v="2"/>
    <n v="1"/>
    <n v="5"/>
    <x v="23"/>
    <n v="101"/>
    <n v="146.80000000000001"/>
    <n v="42.3"/>
    <n v="46"/>
    <n v="23.6"/>
    <n v="10"/>
    <n v="1.24"/>
    <n v="0.08"/>
    <n v="1.32"/>
    <n v="18.170000000000002"/>
    <n v="274"/>
    <n v="110"/>
    <n v="292"/>
    <n v="106"/>
    <n v="287"/>
    <n v="105"/>
    <n v="307"/>
    <n v="113"/>
    <n v="4"/>
    <s v=""/>
    <n v="2"/>
    <s v=""/>
    <n v="1"/>
    <s v=""/>
    <n v="0.14000000000000001"/>
    <n v="2.5"/>
    <n v="0.01"/>
    <n v="0.15"/>
    <n v="2.04"/>
    <n v="2.02"/>
    <n v="385"/>
    <n v="92"/>
    <n v="189"/>
    <n v="115"/>
    <n v="329"/>
    <n v="121"/>
    <n v="359"/>
    <n v="134"/>
    <n v="1.1200000000000001"/>
    <n v="0.11"/>
    <x v="8"/>
    <x v="8"/>
    <x v="0"/>
    <x v="0"/>
    <x v="0"/>
    <n v="4"/>
    <x v="0"/>
  </r>
  <r>
    <n v="25"/>
    <s v=""/>
    <n v="172632"/>
    <n v="0"/>
    <n v="0"/>
    <n v="0"/>
    <n v="0"/>
    <n v="0"/>
    <x v="2"/>
    <n v="2"/>
    <s v=""/>
    <s v=""/>
    <s v="Demarai"/>
    <n v="0"/>
    <x v="267"/>
    <s v=""/>
    <s v="Hip injury - Unknown return date"/>
    <d v="2023-08-07T00:30:06"/>
    <n v="55"/>
    <s v="172632.jpg"/>
    <x v="25"/>
    <s v="Gray"/>
    <x v="1"/>
    <s v=""/>
    <s v=""/>
    <s v="a"/>
    <n v="9"/>
    <n v="11"/>
    <x v="86"/>
    <n v="0"/>
    <n v="0"/>
    <n v="0"/>
    <n v="0"/>
    <n v="0"/>
    <n v="16.5"/>
    <x v="266"/>
    <x v="167"/>
    <x v="7"/>
    <x v="2"/>
    <x v="11"/>
    <n v="39"/>
    <n v="1"/>
    <n v="1"/>
    <n v="1"/>
    <n v="3"/>
    <n v="1"/>
    <n v="5"/>
    <x v="16"/>
    <n v="284"/>
    <n v="410.8"/>
    <n v="614.70000000000005"/>
    <n v="707"/>
    <n v="173.2"/>
    <n v="27"/>
    <n v="6.17"/>
    <n v="3.82"/>
    <n v="9.99"/>
    <n v="46.59"/>
    <n v="141"/>
    <n v="62"/>
    <n v="39"/>
    <n v="32"/>
    <n v="31"/>
    <n v="20"/>
    <n v="44"/>
    <n v="33"/>
    <n v="4"/>
    <s v=""/>
    <n v="2"/>
    <s v=""/>
    <n v="1"/>
    <s v=""/>
    <n v="0.22"/>
    <n v="2.5"/>
    <n v="0.14000000000000001"/>
    <n v="0.36"/>
    <n v="1.68"/>
    <n v="1.4"/>
    <n v="107"/>
    <n v="65"/>
    <n v="496"/>
    <n v="184"/>
    <n v="170"/>
    <n v="69"/>
    <n v="261"/>
    <n v="83"/>
    <n v="0.97"/>
    <n v="0.25"/>
    <x v="8"/>
    <x v="8"/>
    <x v="0"/>
    <x v="0"/>
    <x v="2"/>
    <n v="16.545454545454547"/>
    <x v="0"/>
  </r>
  <r>
    <n v="25"/>
    <s v=""/>
    <n v="80801"/>
    <n v="0"/>
    <n v="0"/>
    <n v="0"/>
    <n v="0"/>
    <n v="0"/>
    <x v="2"/>
    <n v="1.6"/>
    <s v=""/>
    <s v=""/>
    <s v="Idrissa"/>
    <n v="0"/>
    <x v="268"/>
    <s v=""/>
    <s v="Hip injury - Unknown return date"/>
    <d v="2023-08-07T00:30:06"/>
    <n v="50"/>
    <s v="80801.jpg"/>
    <x v="27"/>
    <s v="Gueye"/>
    <x v="14"/>
    <s v=""/>
    <s v=""/>
    <s v="a"/>
    <n v="9"/>
    <n v="11"/>
    <x v="93"/>
    <n v="0"/>
    <n v="0"/>
    <n v="0"/>
    <n v="0"/>
    <n v="0"/>
    <n v="13.2"/>
    <x v="267"/>
    <x v="168"/>
    <x v="7"/>
    <x v="2"/>
    <x v="8"/>
    <n v="45"/>
    <n v="1"/>
    <n v="1"/>
    <n v="1"/>
    <n v="7"/>
    <n v="1"/>
    <n v="5"/>
    <x v="6"/>
    <n v="357"/>
    <n v="426.8"/>
    <n v="195.3"/>
    <n v="85"/>
    <n v="70.599999999999994"/>
    <n v="32"/>
    <n v="0.71"/>
    <n v="0.83"/>
    <n v="1.54"/>
    <n v="49.99"/>
    <n v="131"/>
    <n v="59"/>
    <n v="154"/>
    <n v="100"/>
    <n v="235"/>
    <n v="125"/>
    <n v="184"/>
    <n v="97"/>
    <n v="4"/>
    <s v=""/>
    <n v="2"/>
    <s v=""/>
    <n v="1"/>
    <s v=""/>
    <n v="0.02"/>
    <n v="2.5"/>
    <n v="0.03"/>
    <n v="0.05"/>
    <n v="1.75"/>
    <n v="1.57"/>
    <n v="167"/>
    <n v="106"/>
    <n v="339"/>
    <n v="81"/>
    <n v="260"/>
    <n v="102"/>
    <n v="548"/>
    <n v="205"/>
    <n v="1.1200000000000001"/>
    <n v="0.28000000000000003"/>
    <x v="8"/>
    <x v="8"/>
    <x v="0"/>
    <x v="0"/>
    <x v="3"/>
    <n v="13.2"/>
    <x v="0"/>
  </r>
  <r>
    <n v="25"/>
    <s v=""/>
    <n v="194164"/>
    <n v="0"/>
    <n v="0"/>
    <n v="0"/>
    <n v="0"/>
    <n v="0"/>
    <x v="1"/>
    <n v="1"/>
    <s v=""/>
    <s v=""/>
    <s v="Mason"/>
    <n v="0"/>
    <x v="269"/>
    <s v=""/>
    <s v="Hip injury - Unknown return date"/>
    <d v="2023-08-07T00:30:06"/>
    <n v="40"/>
    <s v="194164.jpg"/>
    <x v="27"/>
    <s v="Holgate"/>
    <x v="43"/>
    <s v=""/>
    <s v=""/>
    <s v="a"/>
    <n v="9"/>
    <n v="11"/>
    <x v="82"/>
    <n v="0"/>
    <n v="0"/>
    <n v="0"/>
    <n v="0"/>
    <n v="0"/>
    <n v="4"/>
    <x v="268"/>
    <x v="169"/>
    <x v="7"/>
    <x v="2"/>
    <x v="1"/>
    <n v="9"/>
    <n v="1"/>
    <n v="1"/>
    <n v="1"/>
    <n v="1"/>
    <n v="1"/>
    <n v="5"/>
    <x v="1"/>
    <n v="81"/>
    <n v="90.4"/>
    <n v="71.900000000000006"/>
    <n v="55"/>
    <n v="21.5"/>
    <n v="5"/>
    <n v="1"/>
    <n v="0.17"/>
    <n v="1.17"/>
    <n v="9.49"/>
    <n v="307"/>
    <n v="119"/>
    <n v="267"/>
    <n v="94"/>
    <n v="269"/>
    <n v="96"/>
    <n v="311"/>
    <n v="115"/>
    <n v="4"/>
    <s v=""/>
    <n v="2"/>
    <s v=""/>
    <n v="1"/>
    <s v=""/>
    <n v="0.18"/>
    <n v="2.5"/>
    <n v="0.03"/>
    <n v="0.21"/>
    <n v="1.69"/>
    <n v="1.6"/>
    <n v="559"/>
    <n v="166"/>
    <n v="44"/>
    <n v="18"/>
    <n v="249"/>
    <n v="93"/>
    <n v="126"/>
    <n v="42"/>
    <n v="0.89"/>
    <n v="0.36"/>
    <x v="8"/>
    <x v="8"/>
    <x v="0"/>
    <x v="0"/>
    <x v="1"/>
    <n v="4"/>
    <x v="0"/>
  </r>
  <r>
    <n v="25"/>
    <s v=""/>
    <n v="153133"/>
    <n v="0"/>
    <n v="0"/>
    <n v="0"/>
    <n v="0"/>
    <n v="0"/>
    <x v="2"/>
    <n v="2"/>
    <s v=""/>
    <s v=""/>
    <s v="Alex"/>
    <n v="0"/>
    <x v="270"/>
    <s v=""/>
    <s v="Hip injury - Unknown return date"/>
    <d v="2023-08-07T00:30:06"/>
    <n v="55"/>
    <s v="153133.jpg"/>
    <x v="43"/>
    <s v="Iwobi"/>
    <x v="34"/>
    <s v=""/>
    <s v=""/>
    <s v="a"/>
    <n v="9"/>
    <n v="11"/>
    <x v="45"/>
    <n v="0"/>
    <n v="0"/>
    <n v="0"/>
    <n v="0"/>
    <n v="0"/>
    <n v="22.9"/>
    <x v="269"/>
    <x v="170"/>
    <x v="5"/>
    <x v="5"/>
    <x v="3"/>
    <n v="56"/>
    <n v="1"/>
    <n v="1"/>
    <n v="1"/>
    <n v="2"/>
    <n v="1"/>
    <n v="5"/>
    <x v="10"/>
    <n v="563"/>
    <n v="693.4"/>
    <n v="946"/>
    <n v="373"/>
    <n v="201.3"/>
    <n v="38"/>
    <n v="2.56"/>
    <n v="4.3099999999999996"/>
    <n v="6.87"/>
    <n v="66.42"/>
    <n v="45"/>
    <n v="20"/>
    <n v="13"/>
    <n v="11"/>
    <n v="90"/>
    <n v="62"/>
    <n v="28"/>
    <n v="21"/>
    <n v="3"/>
    <s v=""/>
    <n v="2"/>
    <s v=""/>
    <n v="1"/>
    <s v=""/>
    <n v="7.0000000000000007E-2"/>
    <n v="2.5"/>
    <n v="0.11"/>
    <n v="0.18"/>
    <n v="1.77"/>
    <n v="1.49"/>
    <n v="100"/>
    <n v="61"/>
    <n v="489"/>
    <n v="180"/>
    <n v="111"/>
    <n v="47"/>
    <n v="190"/>
    <n v="63"/>
    <n v="1.01"/>
    <n v="0.24"/>
    <x v="8"/>
    <x v="8"/>
    <x v="0"/>
    <x v="0"/>
    <x v="2"/>
    <n v="22.90909090909091"/>
    <x v="0"/>
  </r>
  <r>
    <n v="25"/>
    <s v=""/>
    <n v="106611"/>
    <n v="0"/>
    <n v="0"/>
    <n v="0"/>
    <n v="0"/>
    <n v="0"/>
    <x v="1"/>
    <n v="2"/>
    <s v=""/>
    <s v=""/>
    <s v="Michael"/>
    <n v="0"/>
    <x v="271"/>
    <s v=""/>
    <s v="Hip injury - Unknown return date"/>
    <d v="2023-08-07T00:30:06"/>
    <n v="45"/>
    <s v="106611.jpg"/>
    <x v="33"/>
    <s v="Keane"/>
    <x v="7"/>
    <s v=""/>
    <s v=""/>
    <s v="a"/>
    <n v="9"/>
    <n v="11"/>
    <x v="95"/>
    <n v="0"/>
    <n v="0"/>
    <n v="0"/>
    <n v="0"/>
    <n v="0"/>
    <n v="8.6999999999999993"/>
    <x v="270"/>
    <x v="171"/>
    <x v="1"/>
    <x v="1"/>
    <x v="1"/>
    <n v="22"/>
    <n v="1"/>
    <n v="1"/>
    <n v="1"/>
    <n v="2"/>
    <n v="1"/>
    <n v="5"/>
    <x v="5"/>
    <n v="180"/>
    <n v="242.6"/>
    <n v="42.6"/>
    <n v="131"/>
    <n v="41.7"/>
    <n v="10"/>
    <n v="1.29"/>
    <n v="0.83"/>
    <n v="2.12"/>
    <n v="23.98"/>
    <n v="223"/>
    <n v="81"/>
    <n v="291"/>
    <n v="105"/>
    <n v="191"/>
    <n v="45"/>
    <n v="259"/>
    <n v="90"/>
    <n v="3"/>
    <s v=""/>
    <n v="2"/>
    <s v=""/>
    <n v="1"/>
    <s v=""/>
    <n v="0.12"/>
    <n v="2.5"/>
    <n v="0.08"/>
    <n v="0.2"/>
    <n v="2.2000000000000002"/>
    <n v="2.0099999999999998"/>
    <n v="335"/>
    <n v="59"/>
    <n v="139"/>
    <n v="82"/>
    <n v="115"/>
    <n v="30"/>
    <n v="304"/>
    <n v="111"/>
    <n v="0.92"/>
    <n v="0.18"/>
    <x v="8"/>
    <x v="8"/>
    <x v="0"/>
    <x v="0"/>
    <x v="0"/>
    <n v="8.6666666666666661"/>
    <x v="0"/>
  </r>
  <r>
    <n v="25"/>
    <s v=""/>
    <n v="115382"/>
    <n v="0"/>
    <n v="0"/>
    <n v="0"/>
    <n v="0"/>
    <n v="0"/>
    <x v="0"/>
    <n v="1.4"/>
    <s v=""/>
    <s v=""/>
    <s v="Neal"/>
    <n v="0"/>
    <x v="272"/>
    <s v=""/>
    <s v="Hip injury - Unknown return date"/>
    <d v="2023-08-07T00:30:06"/>
    <n v="50"/>
    <s v="115382.jpg"/>
    <x v="5"/>
    <s v="Maupay"/>
    <x v="30"/>
    <s v=""/>
    <s v=""/>
    <s v="a"/>
    <n v="9"/>
    <n v="11"/>
    <x v="99"/>
    <n v="0"/>
    <n v="0"/>
    <n v="0"/>
    <n v="0"/>
    <n v="0"/>
    <n v="8.1999999999999993"/>
    <x v="271"/>
    <x v="172"/>
    <x v="1"/>
    <x v="1"/>
    <x v="13"/>
    <n v="19"/>
    <n v="1"/>
    <n v="1"/>
    <n v="1"/>
    <n v="4"/>
    <n v="1"/>
    <n v="5"/>
    <x v="15"/>
    <n v="86"/>
    <n v="85.8"/>
    <n v="109.9"/>
    <n v="429"/>
    <n v="62.2"/>
    <n v="11"/>
    <n v="4.91"/>
    <n v="0.24"/>
    <n v="5.15"/>
    <n v="22.04"/>
    <n v="312"/>
    <n v="32"/>
    <n v="225"/>
    <n v="28"/>
    <n v="70"/>
    <n v="18"/>
    <n v="200"/>
    <n v="25"/>
    <n v="3"/>
    <s v=""/>
    <n v="2"/>
    <s v=""/>
    <n v="1"/>
    <s v=""/>
    <n v="0.4"/>
    <n v="2.5"/>
    <n v="0.02"/>
    <n v="0.42"/>
    <n v="1.8"/>
    <n v="1.55"/>
    <n v="188"/>
    <n v="42"/>
    <n v="360"/>
    <n v="21"/>
    <n v="320"/>
    <n v="36"/>
    <n v="180"/>
    <n v="36"/>
    <n v="0.9"/>
    <n v="0.24"/>
    <x v="8"/>
    <x v="8"/>
    <x v="0"/>
    <x v="0"/>
    <x v="3"/>
    <n v="8.1999999999999993"/>
    <x v="0"/>
  </r>
  <r>
    <n v="25"/>
    <s v=""/>
    <n v="433154"/>
    <n v="0"/>
    <n v="0"/>
    <n v="0"/>
    <n v="0"/>
    <n v="0"/>
    <x v="2"/>
    <n v="0"/>
    <s v=""/>
    <s v=""/>
    <s v="Dwight"/>
    <n v="0"/>
    <x v="273"/>
    <s v=""/>
    <s v="Ankle injury - Unknown return date"/>
    <d v="2023-08-07T00:30:06"/>
    <n v="55"/>
    <s v="433154.jpg"/>
    <x v="28"/>
    <s v="McNeil"/>
    <x v="1"/>
    <s v=""/>
    <s v=""/>
    <s v="i"/>
    <n v="9"/>
    <n v="11"/>
    <x v="45"/>
    <n v="0"/>
    <n v="0"/>
    <n v="0"/>
    <n v="0"/>
    <n v="0"/>
    <n v="22.9"/>
    <x v="272"/>
    <x v="173"/>
    <x v="3"/>
    <x v="8"/>
    <x v="15"/>
    <n v="46"/>
    <n v="1"/>
    <n v="1"/>
    <n v="1"/>
    <n v="5"/>
    <n v="1"/>
    <n v="5"/>
    <x v="12"/>
    <n v="505"/>
    <n v="718.8"/>
    <n v="771.4"/>
    <n v="464"/>
    <n v="195.8"/>
    <n v="28"/>
    <n v="3.51"/>
    <n v="5.45"/>
    <n v="8.9600000000000009"/>
    <n v="51.3"/>
    <n v="38"/>
    <n v="15"/>
    <n v="22"/>
    <n v="19"/>
    <n v="61"/>
    <n v="44"/>
    <n v="32"/>
    <n v="23"/>
    <n v="1"/>
    <s v=""/>
    <n v="2"/>
    <s v=""/>
    <n v="1"/>
    <s v=""/>
    <n v="0.13"/>
    <n v="2.5"/>
    <n v="0.2"/>
    <n v="0.33"/>
    <n v="1.85"/>
    <n v="1.66"/>
    <n v="136"/>
    <n v="88"/>
    <n v="525"/>
    <n v="207"/>
    <n v="99"/>
    <n v="43"/>
    <n v="262"/>
    <n v="84"/>
    <n v="1.01"/>
    <n v="0.18"/>
    <x v="8"/>
    <x v="8"/>
    <x v="0"/>
    <x v="0"/>
    <x v="2"/>
    <n v="22.90909090909091"/>
    <x v="0"/>
  </r>
  <r>
    <n v="25"/>
    <s v=""/>
    <n v="224967"/>
    <n v="0"/>
    <n v="0"/>
    <n v="0"/>
    <n v="0"/>
    <n v="0"/>
    <x v="1"/>
    <n v="2"/>
    <s v=""/>
    <s v=""/>
    <s v="Vitalii"/>
    <n v="0"/>
    <x v="274"/>
    <s v=""/>
    <s v="Ankle injury - Unknown return date"/>
    <d v="2023-08-07T00:30:06"/>
    <n v="45"/>
    <s v="224967.jpg"/>
    <x v="20"/>
    <s v="Mykolenko"/>
    <x v="7"/>
    <s v=""/>
    <s v=""/>
    <s v="a"/>
    <n v="9"/>
    <n v="11"/>
    <x v="85"/>
    <n v="0"/>
    <n v="0"/>
    <n v="0"/>
    <n v="0"/>
    <n v="0"/>
    <n v="16.7"/>
    <x v="273"/>
    <x v="174"/>
    <x v="3"/>
    <x v="2"/>
    <x v="11"/>
    <n v="46"/>
    <n v="1"/>
    <n v="1"/>
    <n v="1"/>
    <n v="4"/>
    <n v="1"/>
    <n v="5"/>
    <x v="16"/>
    <n v="449"/>
    <n v="504.8"/>
    <n v="307"/>
    <n v="120"/>
    <n v="93.4"/>
    <n v="30"/>
    <n v="0.54"/>
    <n v="0.91"/>
    <n v="1.45"/>
    <n v="53.67"/>
    <n v="100"/>
    <n v="33"/>
    <n v="105"/>
    <n v="19"/>
    <n v="202"/>
    <n v="55"/>
    <n v="128"/>
    <n v="26"/>
    <n v="1"/>
    <s v=""/>
    <n v="2"/>
    <s v=""/>
    <n v="1"/>
    <s v=""/>
    <n v="0.02"/>
    <n v="2.5"/>
    <n v="0.03"/>
    <n v="0.05"/>
    <n v="1.82"/>
    <n v="1.56"/>
    <n v="424"/>
    <n v="120"/>
    <n v="228"/>
    <n v="143"/>
    <n v="223"/>
    <n v="85"/>
    <n v="300"/>
    <n v="108"/>
    <n v="1.02"/>
    <n v="0.24"/>
    <x v="8"/>
    <x v="8"/>
    <x v="0"/>
    <x v="0"/>
    <x v="0"/>
    <n v="16.666666666666668"/>
    <x v="0"/>
  </r>
  <r>
    <n v="25"/>
    <s v=""/>
    <n v="449871"/>
    <n v="0"/>
    <n v="0"/>
    <n v="0"/>
    <n v="0"/>
    <n v="0"/>
    <x v="2"/>
    <n v="1.6"/>
    <s v=""/>
    <s v=""/>
    <s v="Amadou"/>
    <n v="0"/>
    <x v="275"/>
    <s v=""/>
    <s v="Ankle injury - Unknown return date"/>
    <d v="2023-08-07T00:30:06"/>
    <n v="50"/>
    <s v="449871.jpg"/>
    <x v="32"/>
    <s v="Onana"/>
    <x v="2"/>
    <s v=""/>
    <s v=""/>
    <s v="a"/>
    <n v="9"/>
    <n v="11"/>
    <x v="105"/>
    <n v="0"/>
    <n v="0"/>
    <n v="0"/>
    <n v="0"/>
    <n v="0"/>
    <n v="15.4"/>
    <x v="274"/>
    <x v="175"/>
    <x v="1"/>
    <x v="9"/>
    <x v="3"/>
    <n v="37"/>
    <n v="1"/>
    <n v="1"/>
    <n v="1"/>
    <n v="9"/>
    <n v="1"/>
    <n v="5"/>
    <x v="1"/>
    <n v="300"/>
    <n v="358.2"/>
    <n v="316.60000000000002"/>
    <n v="287"/>
    <n v="96"/>
    <n v="29"/>
    <n v="2.95"/>
    <n v="1.66"/>
    <n v="4.6100000000000003"/>
    <n v="47.89"/>
    <n v="173"/>
    <n v="77"/>
    <n v="102"/>
    <n v="77"/>
    <n v="108"/>
    <n v="71"/>
    <n v="125"/>
    <n v="79"/>
    <n v="1"/>
    <s v=""/>
    <n v="2"/>
    <s v=""/>
    <n v="1"/>
    <s v=""/>
    <n v="0.11"/>
    <n v="2.5"/>
    <n v="0.06"/>
    <n v="0.17"/>
    <n v="1.73"/>
    <n v="1.34"/>
    <n v="280"/>
    <n v="181"/>
    <n v="452"/>
    <n v="156"/>
    <n v="216"/>
    <n v="85"/>
    <n v="330"/>
    <n v="103"/>
    <n v="1.05"/>
    <n v="0.33"/>
    <x v="8"/>
    <x v="8"/>
    <x v="0"/>
    <x v="0"/>
    <x v="3"/>
    <n v="15.4"/>
    <x v="0"/>
  </r>
  <r>
    <n v="25"/>
    <s v=""/>
    <n v="243571"/>
    <n v="0"/>
    <n v="0"/>
    <n v="0"/>
    <n v="0"/>
    <n v="0"/>
    <x v="1"/>
    <n v="2"/>
    <s v=""/>
    <s v=""/>
    <s v="Nathan"/>
    <n v="0"/>
    <x v="276"/>
    <s v=""/>
    <s v="Ankle injury - Unknown return date"/>
    <d v="2023-08-07T00:30:06"/>
    <n v="45"/>
    <s v="243571.jpg"/>
    <x v="22"/>
    <s v="Patterson"/>
    <x v="7"/>
    <s v=""/>
    <s v=""/>
    <s v="a"/>
    <n v="9"/>
    <n v="11"/>
    <x v="106"/>
    <n v="0"/>
    <n v="0"/>
    <n v="0"/>
    <n v="0"/>
    <n v="0"/>
    <n v="6.9"/>
    <x v="275"/>
    <x v="176"/>
    <x v="1"/>
    <x v="9"/>
    <x v="1"/>
    <n v="22"/>
    <n v="1"/>
    <n v="1"/>
    <n v="1"/>
    <n v="3"/>
    <n v="1"/>
    <n v="5"/>
    <x v="1"/>
    <n v="173"/>
    <n v="231.4"/>
    <n v="111.9"/>
    <n v="108"/>
    <n v="45.3"/>
    <n v="14"/>
    <n v="0.48"/>
    <n v="0.71"/>
    <n v="1.19"/>
    <n v="25.4"/>
    <n v="229"/>
    <n v="87"/>
    <n v="220"/>
    <n v="66"/>
    <n v="220"/>
    <n v="65"/>
    <n v="246"/>
    <n v="85"/>
    <n v="1"/>
    <s v=""/>
    <n v="2"/>
    <s v=""/>
    <n v="1"/>
    <s v=""/>
    <n v="0.03"/>
    <n v="2.5"/>
    <n v="0.05"/>
    <n v="0.08"/>
    <n v="1.79"/>
    <n v="1.55"/>
    <n v="444"/>
    <n v="130"/>
    <n v="248"/>
    <n v="153"/>
    <n v="305"/>
    <n v="115"/>
    <n v="321"/>
    <n v="120"/>
    <n v="0.99"/>
    <n v="0.14000000000000001"/>
    <x v="8"/>
    <x v="8"/>
    <x v="0"/>
    <x v="0"/>
    <x v="0"/>
    <n v="6.8888888888888893"/>
    <x v="0"/>
  </r>
  <r>
    <n v="25"/>
    <s v=""/>
    <n v="111234"/>
    <n v="0"/>
    <n v="0"/>
    <n v="0"/>
    <n v="0"/>
    <n v="0"/>
    <x v="3"/>
    <n v="2.2999999999999998"/>
    <s v=""/>
    <s v=""/>
    <s v="Jordan"/>
    <n v="0"/>
    <x v="277"/>
    <s v=""/>
    <s v="Ankle injury - Unknown return date"/>
    <d v="2023-08-07T00:30:06"/>
    <n v="45"/>
    <s v="111234.jpg"/>
    <x v="31"/>
    <s v="Pickford"/>
    <x v="65"/>
    <s v=""/>
    <s v=""/>
    <s v="a"/>
    <n v="9"/>
    <n v="11"/>
    <x v="107"/>
    <n v="0"/>
    <n v="0"/>
    <n v="0"/>
    <n v="0"/>
    <n v="0"/>
    <n v="27.6"/>
    <x v="276"/>
    <x v="148"/>
    <x v="1"/>
    <x v="2"/>
    <x v="8"/>
    <n v="57"/>
    <n v="1"/>
    <n v="1"/>
    <n v="1"/>
    <n v="6"/>
    <n v="1"/>
    <n v="124"/>
    <x v="23"/>
    <n v="666"/>
    <n v="997.8"/>
    <n v="23"/>
    <n v="0"/>
    <n v="102"/>
    <n v="37"/>
    <n v="0"/>
    <n v="0.35"/>
    <n v="0.35"/>
    <n v="66.41"/>
    <n v="9"/>
    <n v="3"/>
    <n v="317"/>
    <n v="1"/>
    <n v="456"/>
    <n v="54"/>
    <n v="115"/>
    <n v="3"/>
    <n v="1"/>
    <s v=""/>
    <n v="2"/>
    <s v=""/>
    <n v="1"/>
    <s v=""/>
    <n v="0.03"/>
    <n v="3.35"/>
    <n v="0.01"/>
    <n v="0.01"/>
    <n v="1.79"/>
    <n v="1.54"/>
    <n v="341"/>
    <n v="21"/>
    <n v="145"/>
    <n v="53"/>
    <n v="104"/>
    <n v="21"/>
    <n v="34"/>
    <n v="5"/>
    <n v="1"/>
    <n v="0.22"/>
    <x v="8"/>
    <x v="8"/>
    <x v="0"/>
    <x v="0"/>
    <x v="0"/>
    <n v="27.555555555555557"/>
    <x v="0"/>
  </r>
  <r>
    <n v="25"/>
    <s v=""/>
    <n v="218997"/>
    <n v="0"/>
    <n v="0"/>
    <n v="0"/>
    <n v="0"/>
    <n v="0"/>
    <x v="0"/>
    <n v="0"/>
    <s v=""/>
    <s v=""/>
    <s v="Ellis"/>
    <n v="0"/>
    <x v="278"/>
    <s v=""/>
    <s v="Transferred to Coventry City"/>
    <d v="2023-07-11T09:42:13"/>
    <n v="45"/>
    <s v="218997.jpg"/>
    <x v="5"/>
    <s v="Simms"/>
    <x v="2"/>
    <s v=""/>
    <s v=""/>
    <s v="u"/>
    <n v="9"/>
    <n v="11"/>
    <x v="108"/>
    <n v="0"/>
    <n v="0"/>
    <n v="0"/>
    <n v="0"/>
    <n v="0"/>
    <n v="3.8"/>
    <x v="277"/>
    <x v="177"/>
    <x v="1"/>
    <x v="2"/>
    <x v="8"/>
    <n v="4"/>
    <n v="1"/>
    <n v="1"/>
    <n v="1"/>
    <n v="6"/>
    <n v="1"/>
    <n v="124"/>
    <x v="23"/>
    <n v="59"/>
    <n v="40.799999999999997"/>
    <n v="39.6"/>
    <n v="54"/>
    <n v="13"/>
    <n v="2"/>
    <n v="0.86"/>
    <n v="0.15"/>
    <n v="1.01"/>
    <n v="6.4"/>
    <n v="349"/>
    <n v="38"/>
    <n v="295"/>
    <n v="35"/>
    <n v="275"/>
    <n v="37"/>
    <n v="331"/>
    <n v="37"/>
    <n v="1"/>
    <s v=""/>
    <n v="2"/>
    <s v=""/>
    <n v="1"/>
    <s v=""/>
    <n v="0.35"/>
    <n v="3.35"/>
    <n v="0.06"/>
    <n v="0.41"/>
    <n v="2.63"/>
    <n v="1.64"/>
    <n v="410"/>
    <n v="64"/>
    <n v="214"/>
    <n v="6"/>
    <n v="316"/>
    <n v="35"/>
    <n v="418"/>
    <n v="67"/>
    <n v="0.82"/>
    <n v="0.22"/>
    <x v="8"/>
    <x v="8"/>
    <x v="0"/>
    <x v="0"/>
    <x v="0"/>
    <n v="3.7777777777777777"/>
    <x v="0"/>
  </r>
  <r>
    <n v="75"/>
    <s v=""/>
    <n v="17761"/>
    <n v="0"/>
    <n v="0"/>
    <n v="0"/>
    <n v="0"/>
    <n v="0"/>
    <x v="1"/>
    <n v="1.5"/>
    <s v=""/>
    <s v=""/>
    <s v="James"/>
    <n v="0"/>
    <x v="279"/>
    <s v=""/>
    <s v="Knock - 75% chance of playing"/>
    <d v="2023-08-07T00:30:06"/>
    <n v="45"/>
    <s v="17761.jpg"/>
    <x v="25"/>
    <s v="Tarkowski"/>
    <x v="53"/>
    <s v=""/>
    <s v=""/>
    <s v="d"/>
    <n v="9"/>
    <n v="11"/>
    <x v="109"/>
    <n v="0"/>
    <n v="0"/>
    <n v="0"/>
    <n v="0"/>
    <n v="0"/>
    <n v="23.6"/>
    <x v="278"/>
    <x v="15"/>
    <x v="1"/>
    <x v="2"/>
    <x v="3"/>
    <n v="57"/>
    <n v="1"/>
    <n v="1"/>
    <n v="1"/>
    <n v="6"/>
    <n v="1"/>
    <n v="124"/>
    <x v="3"/>
    <n v="632"/>
    <n v="1040.4000000000001"/>
    <n v="185.6"/>
    <n v="441"/>
    <n v="167"/>
    <n v="38"/>
    <n v="2.97"/>
    <n v="1.89"/>
    <n v="4.8600000000000003"/>
    <n v="67.45"/>
    <n v="6"/>
    <n v="1"/>
    <n v="157"/>
    <n v="40"/>
    <n v="66"/>
    <n v="2"/>
    <n v="46"/>
    <n v="3"/>
    <n v="1"/>
    <s v=""/>
    <n v="2"/>
    <s v=""/>
    <n v="1"/>
    <s v=""/>
    <n v="0.08"/>
    <n v="3.35"/>
    <n v="0.05"/>
    <n v="0.13"/>
    <n v="1.78"/>
    <n v="1.5"/>
    <n v="298"/>
    <n v="36"/>
    <n v="102"/>
    <n v="59"/>
    <n v="161"/>
    <n v="54"/>
    <n v="118"/>
    <n v="38"/>
    <n v="1"/>
    <n v="0.24"/>
    <x v="8"/>
    <x v="8"/>
    <x v="0"/>
    <x v="0"/>
    <x v="0"/>
    <n v="23.555555555555557"/>
    <x v="0"/>
  </r>
  <r>
    <n v="75"/>
    <s v=""/>
    <n v="222627"/>
    <n v="0"/>
    <n v="0"/>
    <n v="0"/>
    <n v="0"/>
    <n v="0"/>
    <x v="3"/>
    <n v="1"/>
    <s v=""/>
    <s v=""/>
    <s v="João"/>
    <n v="0"/>
    <x v="280"/>
    <s v=""/>
    <s v="Knock - 75% chance of playing"/>
    <d v="2023-08-07T00:30:06"/>
    <n v="40"/>
    <s v="222627.jpg"/>
    <x v="0"/>
    <s v="Neves Virgínia"/>
    <x v="7"/>
    <s v=""/>
    <s v=""/>
    <s v="a"/>
    <n v="9"/>
    <n v="11"/>
    <x v="109"/>
    <n v="0"/>
    <n v="0"/>
    <n v="0"/>
    <n v="0"/>
    <n v="0"/>
    <n v="0"/>
    <x v="279"/>
    <x v="15"/>
    <x v="1"/>
    <x v="2"/>
    <x v="3"/>
    <n v="57"/>
    <n v="1"/>
    <n v="1"/>
    <n v="1"/>
    <n v="6"/>
    <n v="1"/>
    <n v="124"/>
    <x v="3"/>
    <n v="632"/>
    <n v="0"/>
    <n v="0"/>
    <n v="0"/>
    <n v="0"/>
    <n v="38"/>
    <n v="0"/>
    <n v="0"/>
    <n v="0"/>
    <n v="0"/>
    <n v="430"/>
    <n v="53"/>
    <n v="420"/>
    <n v="43"/>
    <n v="404"/>
    <n v="34"/>
    <n v="432"/>
    <n v="53"/>
    <n v="1"/>
    <s v=""/>
    <n v="2"/>
    <s v=""/>
    <n v="1"/>
    <s v=""/>
    <n v="0.08"/>
    <n v="3.35"/>
    <n v="0.05"/>
    <n v="0.13"/>
    <n v="1.78"/>
    <n v="1.5"/>
    <n v="576"/>
    <n v="62"/>
    <n v="61"/>
    <n v="33"/>
    <n v="437"/>
    <n v="53"/>
    <n v="283"/>
    <n v="45"/>
    <n v="1"/>
    <n v="0.24"/>
    <x v="8"/>
    <x v="8"/>
    <x v="0"/>
    <x v="0"/>
    <x v="1"/>
    <n v="26.5"/>
    <x v="0"/>
  </r>
  <r>
    <n v="75"/>
    <s v=""/>
    <n v="11948"/>
    <n v="0"/>
    <n v="0"/>
    <n v="0"/>
    <n v="0"/>
    <n v="0"/>
    <x v="3"/>
    <n v="1"/>
    <s v=""/>
    <s v=""/>
    <s v="Andy"/>
    <n v="0"/>
    <x v="281"/>
    <s v=""/>
    <s v="Knock - 75% chance of playing"/>
    <d v="2023-08-07T00:30:06"/>
    <n v="40"/>
    <s v="11948.jpg"/>
    <x v="0"/>
    <s v="Lonergan"/>
    <x v="3"/>
    <s v=""/>
    <s v=""/>
    <s v="a"/>
    <n v="9"/>
    <n v="11"/>
    <x v="109"/>
    <n v="0"/>
    <n v="0"/>
    <n v="0"/>
    <n v="0"/>
    <n v="0"/>
    <n v="0"/>
    <x v="280"/>
    <x v="15"/>
    <x v="1"/>
    <x v="2"/>
    <x v="3"/>
    <n v="57"/>
    <n v="1"/>
    <n v="1"/>
    <n v="1"/>
    <n v="6"/>
    <n v="1"/>
    <n v="124"/>
    <x v="3"/>
    <n v="632"/>
    <n v="0"/>
    <n v="0"/>
    <n v="0"/>
    <n v="0"/>
    <n v="38"/>
    <n v="0"/>
    <n v="0"/>
    <n v="0"/>
    <n v="0"/>
    <n v="389"/>
    <n v="30"/>
    <n v="370"/>
    <n v="11"/>
    <n v="352"/>
    <n v="2"/>
    <n v="391"/>
    <n v="30"/>
    <n v="1"/>
    <s v=""/>
    <n v="2"/>
    <s v=""/>
    <n v="1"/>
    <s v=""/>
    <n v="0.08"/>
    <n v="3.35"/>
    <n v="0.05"/>
    <n v="0.13"/>
    <n v="1.78"/>
    <n v="1.5"/>
    <n v="516"/>
    <n v="30"/>
    <n v="1"/>
    <n v="1"/>
    <n v="396"/>
    <n v="30"/>
    <n v="506"/>
    <n v="65"/>
    <n v="1"/>
    <n v="0.24"/>
    <x v="8"/>
    <x v="8"/>
    <x v="0"/>
    <x v="0"/>
    <x v="1"/>
    <n v="26.5"/>
    <x v="0"/>
  </r>
  <r>
    <n v="75"/>
    <s v=""/>
    <n v="18892"/>
    <n v="0"/>
    <n v="0"/>
    <n v="0"/>
    <n v="0"/>
    <n v="0"/>
    <x v="1"/>
    <n v="2"/>
    <s v=""/>
    <s v=""/>
    <s v="Ashley"/>
    <n v="0"/>
    <x v="282"/>
    <s v=""/>
    <s v="Knock - 75% chance of playing"/>
    <d v="2023-08-07T00:30:06"/>
    <n v="45"/>
    <s v="18892.jpg"/>
    <x v="19"/>
    <s v="Young"/>
    <x v="22"/>
    <s v=""/>
    <s v=""/>
    <s v="a"/>
    <n v="9"/>
    <n v="11"/>
    <x v="110"/>
    <n v="0"/>
    <n v="0"/>
    <n v="0"/>
    <n v="0"/>
    <n v="0"/>
    <n v="19.3"/>
    <x v="281"/>
    <x v="178"/>
    <x v="1"/>
    <x v="2"/>
    <x v="3"/>
    <n v="28"/>
    <n v="1"/>
    <n v="1"/>
    <n v="1"/>
    <n v="7"/>
    <n v="1"/>
    <n v="124"/>
    <x v="13"/>
    <n v="388"/>
    <n v="380.2"/>
    <n v="223.4"/>
    <n v="81"/>
    <n v="68.7"/>
    <n v="23"/>
    <n v="0.46"/>
    <n v="0.78"/>
    <n v="1.24"/>
    <n v="31.81"/>
    <n v="158"/>
    <n v="59"/>
    <n v="140"/>
    <n v="33"/>
    <n v="239"/>
    <n v="78"/>
    <n v="188"/>
    <n v="56"/>
    <n v="2"/>
    <s v=""/>
    <n v="2"/>
    <s v=""/>
    <n v="1"/>
    <s v=""/>
    <n v="0.02"/>
    <n v="3.35"/>
    <n v="0.03"/>
    <n v="0.05"/>
    <n v="1.41"/>
    <n v="1.24"/>
    <n v="299"/>
    <n v="37"/>
    <n v="103"/>
    <n v="60"/>
    <n v="134"/>
    <n v="40"/>
    <n v="206"/>
    <n v="69"/>
    <n v="1.02"/>
    <n v="0.4"/>
    <x v="8"/>
    <x v="8"/>
    <x v="0"/>
    <x v="0"/>
    <x v="0"/>
    <n v="19.333333333333332"/>
    <x v="0"/>
  </r>
  <r>
    <n v="50"/>
    <s v=""/>
    <n v="220307"/>
    <n v="0"/>
    <n v="0"/>
    <n v="0"/>
    <n v="0"/>
    <n v="0"/>
    <x v="2"/>
    <n v="1"/>
    <s v=""/>
    <s v=""/>
    <s v="Arnaut"/>
    <n v="0"/>
    <x v="283"/>
    <s v=""/>
    <s v="Knock - 50% chance of playing"/>
    <d v="2023-08-07T00:30:06"/>
    <n v="55"/>
    <s v="220307.jpg"/>
    <x v="30"/>
    <s v="Danjuma Groeneveld"/>
    <x v="1"/>
    <s v=""/>
    <s v=""/>
    <s v="d"/>
    <n v="9"/>
    <n v="11"/>
    <x v="111"/>
    <n v="0"/>
    <n v="0"/>
    <n v="0"/>
    <n v="0"/>
    <n v="0"/>
    <n v="2.7"/>
    <x v="282"/>
    <x v="179"/>
    <x v="1"/>
    <x v="2"/>
    <x v="3"/>
    <n v="5"/>
    <n v="1"/>
    <n v="1"/>
    <n v="1"/>
    <n v="7"/>
    <n v="1"/>
    <n v="124"/>
    <x v="13"/>
    <n v="43"/>
    <n v="53.2"/>
    <n v="25.1"/>
    <n v="71"/>
    <n v="14.8"/>
    <n v="1"/>
    <n v="0.84"/>
    <n v="7.0000000000000007E-2"/>
    <n v="0.91"/>
    <n v="2.31"/>
    <n v="340"/>
    <n v="151"/>
    <n v="315"/>
    <n v="161"/>
    <n v="257"/>
    <n v="134"/>
    <n v="327"/>
    <n v="152"/>
    <n v="2"/>
    <s v=""/>
    <n v="2"/>
    <s v=""/>
    <n v="1"/>
    <s v=""/>
    <n v="0.47"/>
    <n v="3.35"/>
    <n v="0.04"/>
    <n v="0.51"/>
    <n v="1.28"/>
    <n v="2.78"/>
    <n v="125"/>
    <n v="79"/>
    <n v="514"/>
    <n v="198"/>
    <n v="299"/>
    <n v="129"/>
    <n v="271"/>
    <n v="87"/>
    <n v="0.56000000000000005"/>
    <n v="0.4"/>
    <x v="8"/>
    <x v="8"/>
    <x v="0"/>
    <x v="0"/>
    <x v="2"/>
    <n v="2.7272727272727271"/>
    <x v="0"/>
  </r>
  <r>
    <n v="50"/>
    <s v=""/>
    <n v="156689"/>
    <n v="0"/>
    <n v="0"/>
    <n v="0"/>
    <n v="0"/>
    <n v="0"/>
    <x v="2"/>
    <n v="2"/>
    <s v=""/>
    <s v=""/>
    <s v="Andreas"/>
    <n v="0"/>
    <x v="284"/>
    <s v=""/>
    <s v="Knock - 50% chance of playing"/>
    <d v="2023-08-07T00:30:06"/>
    <n v="55"/>
    <s v="156689.jpg"/>
    <x v="8"/>
    <s v="Hoelgebaum Pereira"/>
    <x v="66"/>
    <s v=""/>
    <s v=""/>
    <s v="a"/>
    <n v="10"/>
    <n v="54"/>
    <x v="112"/>
    <n v="0"/>
    <n v="0"/>
    <n v="0"/>
    <n v="0"/>
    <n v="0"/>
    <n v="22.4"/>
    <x v="283"/>
    <x v="180"/>
    <x v="7"/>
    <x v="10"/>
    <x v="8"/>
    <n v="40"/>
    <n v="1"/>
    <n v="1"/>
    <n v="1"/>
    <n v="8"/>
    <n v="1"/>
    <n v="124"/>
    <x v="10"/>
    <n v="360"/>
    <n v="440.6"/>
    <n v="965"/>
    <n v="495"/>
    <n v="189.3"/>
    <n v="33"/>
    <n v="7.16"/>
    <n v="4.26"/>
    <n v="11.42"/>
    <n v="47.49"/>
    <n v="123"/>
    <n v="57"/>
    <n v="12"/>
    <n v="10"/>
    <n v="56"/>
    <n v="39"/>
    <n v="36"/>
    <n v="27"/>
    <n v="1"/>
    <s v=""/>
    <n v="1"/>
    <s v=""/>
    <n v="2"/>
    <s v=""/>
    <n v="0.24"/>
    <n v="3.35"/>
    <n v="0.14000000000000001"/>
    <n v="0.38"/>
    <n v="1.59"/>
    <n v="1.34"/>
    <n v="102"/>
    <n v="63"/>
    <n v="491"/>
    <n v="182"/>
    <n v="76"/>
    <n v="32"/>
    <n v="107"/>
    <n v="38"/>
    <n v="1.1000000000000001"/>
    <n v="0.27"/>
    <x v="9"/>
    <x v="9"/>
    <x v="0"/>
    <x v="0"/>
    <x v="2"/>
    <n v="22.363636363636363"/>
    <x v="0"/>
  </r>
  <r>
    <n v="75"/>
    <s v=""/>
    <n v="76357"/>
    <n v="0"/>
    <n v="0"/>
    <n v="0"/>
    <n v="0"/>
    <n v="0"/>
    <x v="2"/>
    <n v="1.2"/>
    <s v=""/>
    <s v=""/>
    <s v="Tom"/>
    <n v="0"/>
    <x v="285"/>
    <s v=""/>
    <s v="Muscle injury - 75% chance of playing"/>
    <d v="2023-08-07T00:30:06"/>
    <n v="50"/>
    <s v="76357.jpg"/>
    <x v="22"/>
    <s v="Cairney"/>
    <x v="14"/>
    <s v=""/>
    <s v=""/>
    <s v="d"/>
    <n v="10"/>
    <n v="54"/>
    <x v="113"/>
    <n v="0"/>
    <n v="0"/>
    <n v="0"/>
    <n v="0"/>
    <n v="0"/>
    <n v="10.6"/>
    <x v="284"/>
    <x v="181"/>
    <x v="5"/>
    <x v="2"/>
    <x v="7"/>
    <n v="13"/>
    <n v="1"/>
    <n v="1"/>
    <n v="1"/>
    <n v="2"/>
    <n v="1"/>
    <n v="124"/>
    <x v="1"/>
    <n v="217"/>
    <n v="190.4"/>
    <n v="232.1"/>
    <n v="217"/>
    <n v="64.2"/>
    <n v="6"/>
    <n v="1.44"/>
    <n v="1.51"/>
    <n v="2.95"/>
    <n v="19.690000000000001"/>
    <n v="252"/>
    <n v="111"/>
    <n v="132"/>
    <n v="90"/>
    <n v="141"/>
    <n v="93"/>
    <n v="196"/>
    <n v="99"/>
    <n v="1"/>
    <s v=""/>
    <n v="1"/>
    <s v=""/>
    <n v="2"/>
    <s v=""/>
    <n v="0.13"/>
    <n v="3.35"/>
    <n v="0.14000000000000001"/>
    <n v="0.27"/>
    <n v="1.83"/>
    <n v="1.21"/>
    <n v="165"/>
    <n v="104"/>
    <n v="337"/>
    <n v="79"/>
    <n v="307"/>
    <n v="131"/>
    <n v="579"/>
    <n v="231"/>
    <n v="0.56000000000000005"/>
    <n v="0.09"/>
    <x v="9"/>
    <x v="9"/>
    <x v="0"/>
    <x v="0"/>
    <x v="3"/>
    <n v="10.6"/>
    <x v="0"/>
  </r>
  <r>
    <n v="75"/>
    <s v=""/>
    <n v="166324"/>
    <n v="0"/>
    <n v="0"/>
    <n v="0"/>
    <n v="0"/>
    <n v="0"/>
    <x v="2"/>
    <n v="1.6"/>
    <s v=""/>
    <s v=""/>
    <s v="Ivan"/>
    <n v="0"/>
    <x v="286"/>
    <s v=""/>
    <s v="Muscle injury - 75% chance of playing"/>
    <d v="2023-08-07T00:30:06"/>
    <n v="50"/>
    <s v="166324.jpg"/>
    <x v="0"/>
    <s v="Neves Abreu Cavaleiro"/>
    <x v="14"/>
    <s v=""/>
    <s v=""/>
    <s v="a"/>
    <n v="10"/>
    <n v="54"/>
    <x v="113"/>
    <n v="0"/>
    <n v="0"/>
    <n v="0"/>
    <n v="0"/>
    <n v="0"/>
    <n v="0"/>
    <x v="285"/>
    <x v="181"/>
    <x v="5"/>
    <x v="2"/>
    <x v="7"/>
    <n v="13"/>
    <n v="1"/>
    <n v="1"/>
    <n v="1"/>
    <n v="2"/>
    <n v="1"/>
    <n v="124"/>
    <x v="1"/>
    <n v="217"/>
    <n v="0"/>
    <n v="0"/>
    <n v="0"/>
    <n v="0"/>
    <n v="6"/>
    <n v="0"/>
    <n v="0"/>
    <n v="0"/>
    <n v="0"/>
    <n v="564"/>
    <n v="235"/>
    <n v="563"/>
    <n v="235"/>
    <n v="561"/>
    <n v="235"/>
    <n v="565"/>
    <n v="235"/>
    <n v="1"/>
    <s v=""/>
    <n v="1"/>
    <s v=""/>
    <n v="2"/>
    <s v=""/>
    <n v="0.13"/>
    <n v="3.35"/>
    <n v="0.14000000000000001"/>
    <n v="0.27"/>
    <n v="1.83"/>
    <n v="1.21"/>
    <n v="206"/>
    <n v="133"/>
    <n v="378"/>
    <n v="108"/>
    <n v="565"/>
    <n v="235"/>
    <n v="585"/>
    <n v="236"/>
    <n v="0.56000000000000005"/>
    <n v="0.09"/>
    <x v="9"/>
    <x v="9"/>
    <x v="0"/>
    <x v="0"/>
    <x v="3"/>
    <n v="10.6"/>
    <x v="0"/>
  </r>
  <r>
    <n v="75"/>
    <s v=""/>
    <n v="96994"/>
    <n v="0"/>
    <n v="0"/>
    <n v="0"/>
    <n v="0"/>
    <n v="0"/>
    <x v="2"/>
    <n v="2"/>
    <s v=""/>
    <s v=""/>
    <s v="Bobby"/>
    <n v="0"/>
    <x v="287"/>
    <s v=""/>
    <s v="Muscle injury - 75% chance of playing"/>
    <d v="2023-08-07T00:30:06"/>
    <n v="55"/>
    <s v="96994.jpg"/>
    <x v="7"/>
    <s v="De Cordova-Reid"/>
    <x v="3"/>
    <s v=""/>
    <s v=""/>
    <s v="a"/>
    <n v="10"/>
    <n v="54"/>
    <x v="39"/>
    <n v="0"/>
    <n v="0"/>
    <n v="0"/>
    <n v="0"/>
    <n v="0"/>
    <n v="16.399999999999999"/>
    <x v="286"/>
    <x v="182"/>
    <x v="7"/>
    <x v="2"/>
    <x v="8"/>
    <n v="40"/>
    <n v="1"/>
    <n v="1"/>
    <n v="1"/>
    <n v="8"/>
    <n v="1"/>
    <n v="124"/>
    <x v="15"/>
    <n v="289"/>
    <n v="365.2"/>
    <n v="326.60000000000002"/>
    <n v="508"/>
    <n v="119.7"/>
    <n v="29"/>
    <n v="3.91"/>
    <n v="1.49"/>
    <n v="5.4"/>
    <n v="46.78"/>
    <n v="169"/>
    <n v="75"/>
    <n v="98"/>
    <n v="74"/>
    <n v="55"/>
    <n v="38"/>
    <n v="90"/>
    <n v="63"/>
    <n v="1"/>
    <s v=""/>
    <n v="1"/>
    <s v=""/>
    <n v="2"/>
    <s v=""/>
    <n v="0.14000000000000001"/>
    <n v="3.35"/>
    <n v="0.05"/>
    <n v="0.19"/>
    <n v="1.7"/>
    <n v="1.46"/>
    <n v="86"/>
    <n v="54"/>
    <n v="475"/>
    <n v="173"/>
    <n v="202"/>
    <n v="80"/>
    <n v="440"/>
    <n v="144"/>
    <n v="1.06"/>
    <n v="0.28999999999999998"/>
    <x v="9"/>
    <x v="9"/>
    <x v="0"/>
    <x v="0"/>
    <x v="2"/>
    <n v="16.363636363636363"/>
    <x v="0"/>
  </r>
  <r>
    <n v="75"/>
    <s v=""/>
    <n v="219924"/>
    <n v="0"/>
    <n v="0"/>
    <n v="0"/>
    <n v="0"/>
    <n v="0"/>
    <x v="1"/>
    <n v="2"/>
    <s v=""/>
    <s v=""/>
    <s v="Issa"/>
    <n v="0"/>
    <x v="288"/>
    <s v=""/>
    <s v="Muscle injury - 75% chance of playing"/>
    <d v="2023-08-07T00:30:06"/>
    <n v="45"/>
    <s v="219924.jpg"/>
    <x v="33"/>
    <s v="Diop"/>
    <x v="2"/>
    <s v=""/>
    <s v=""/>
    <s v="a"/>
    <n v="10"/>
    <n v="54"/>
    <x v="8"/>
    <n v="0"/>
    <n v="0"/>
    <n v="0"/>
    <n v="0"/>
    <n v="0"/>
    <n v="17.600000000000001"/>
    <x v="287"/>
    <x v="183"/>
    <x v="1"/>
    <x v="2"/>
    <x v="11"/>
    <n v="26"/>
    <n v="1"/>
    <n v="1"/>
    <n v="1"/>
    <n v="2"/>
    <n v="1"/>
    <n v="124"/>
    <x v="13"/>
    <n v="422"/>
    <n v="462.2"/>
    <n v="38.799999999999997"/>
    <n v="80"/>
    <n v="58.1"/>
    <n v="21"/>
    <n v="0.28999999999999998"/>
    <n v="0.49"/>
    <n v="0.78"/>
    <n v="35.86"/>
    <n v="114"/>
    <n v="37"/>
    <n v="300"/>
    <n v="112"/>
    <n v="243"/>
    <n v="81"/>
    <n v="212"/>
    <n v="71"/>
    <n v="1"/>
    <s v=""/>
    <n v="1"/>
    <s v=""/>
    <n v="2"/>
    <s v=""/>
    <n v="0.01"/>
    <n v="3.35"/>
    <n v="0.02"/>
    <n v="0.03"/>
    <n v="1.61"/>
    <n v="1.17"/>
    <n v="411"/>
    <n v="110"/>
    <n v="215"/>
    <n v="133"/>
    <n v="120"/>
    <n v="35"/>
    <n v="349"/>
    <n v="129"/>
    <n v="0.94"/>
    <n v="0.31"/>
    <x v="9"/>
    <x v="9"/>
    <x v="0"/>
    <x v="0"/>
    <x v="0"/>
    <n v="17.555555555555557"/>
    <x v="0"/>
  </r>
  <r>
    <n v="75"/>
    <s v=""/>
    <n v="432931"/>
    <n v="0"/>
    <n v="0"/>
    <n v="0"/>
    <n v="0"/>
    <n v="0"/>
    <x v="2"/>
    <n v="1"/>
    <s v=""/>
    <s v=""/>
    <s v="Tyrese"/>
    <n v="0"/>
    <x v="289"/>
    <s v=""/>
    <s v="Muscle injury - 75% chance of playing"/>
    <d v="2023-08-07T00:30:06"/>
    <n v="45"/>
    <s v="432931.jpg"/>
    <x v="9"/>
    <s v="Francois"/>
    <x v="14"/>
    <s v=""/>
    <s v=""/>
    <s v="a"/>
    <n v="10"/>
    <n v="54"/>
    <x v="10"/>
    <n v="0"/>
    <n v="0"/>
    <n v="0"/>
    <n v="0"/>
    <n v="0"/>
    <n v="0.2"/>
    <x v="288"/>
    <x v="10"/>
    <x v="1"/>
    <x v="2"/>
    <x v="11"/>
    <n v="26"/>
    <n v="1"/>
    <n v="1"/>
    <n v="1"/>
    <n v="2"/>
    <n v="1"/>
    <n v="124"/>
    <x v="13"/>
    <n v="3"/>
    <n v="1"/>
    <n v="0.3"/>
    <n v="0"/>
    <n v="0.1"/>
    <n v="21"/>
    <n v="0"/>
    <n v="0"/>
    <n v="0"/>
    <n v="0"/>
    <n v="384"/>
    <n v="178"/>
    <n v="364"/>
    <n v="180"/>
    <n v="513"/>
    <n v="202"/>
    <n v="389"/>
    <n v="180"/>
    <n v="1"/>
    <s v=""/>
    <n v="1"/>
    <s v=""/>
    <n v="2"/>
    <s v=""/>
    <n v="0.01"/>
    <n v="3.35"/>
    <n v="0.02"/>
    <n v="0.03"/>
    <n v="1.61"/>
    <n v="1.17"/>
    <n v="460"/>
    <n v="229"/>
    <n v="264"/>
    <n v="36"/>
    <n v="372"/>
    <n v="169"/>
    <n v="572"/>
    <n v="224"/>
    <n v="0.94"/>
    <n v="0.31"/>
    <x v="9"/>
    <x v="9"/>
    <x v="0"/>
    <x v="0"/>
    <x v="0"/>
    <n v="0.22222222222222221"/>
    <x v="0"/>
  </r>
  <r>
    <n v="75"/>
    <s v=""/>
    <n v="83543"/>
    <n v="0"/>
    <n v="0"/>
    <n v="0"/>
    <n v="0"/>
    <n v="0"/>
    <x v="2"/>
    <n v="1"/>
    <s v=""/>
    <s v=""/>
    <s v="Anthony"/>
    <n v="0"/>
    <x v="290"/>
    <s v=""/>
    <s v="Muscle injury - 75% chance of playing"/>
    <d v="2023-08-07T00:30:06"/>
    <n v="45"/>
    <s v="83543.jpg"/>
    <x v="0"/>
    <s v="Knockaert"/>
    <x v="3"/>
    <s v=""/>
    <s v=""/>
    <s v="a"/>
    <n v="10"/>
    <n v="54"/>
    <x v="10"/>
    <n v="0"/>
    <n v="0"/>
    <n v="0"/>
    <n v="0"/>
    <n v="0"/>
    <n v="0"/>
    <x v="289"/>
    <x v="10"/>
    <x v="1"/>
    <x v="2"/>
    <x v="11"/>
    <n v="26"/>
    <n v="1"/>
    <n v="1"/>
    <n v="1"/>
    <n v="2"/>
    <n v="1"/>
    <n v="124"/>
    <x v="13"/>
    <n v="3"/>
    <n v="0"/>
    <n v="0"/>
    <n v="0"/>
    <n v="0"/>
    <n v="21"/>
    <n v="0"/>
    <n v="0"/>
    <n v="0"/>
    <n v="0"/>
    <n v="468"/>
    <n v="184"/>
    <n v="464"/>
    <n v="185"/>
    <n v="451"/>
    <n v="178"/>
    <n v="470"/>
    <n v="184"/>
    <n v="1"/>
    <s v=""/>
    <n v="1"/>
    <s v=""/>
    <n v="2"/>
    <s v=""/>
    <n v="0.01"/>
    <n v="3.35"/>
    <n v="0.02"/>
    <n v="0.03"/>
    <n v="1.61"/>
    <n v="1.17"/>
    <n v="326"/>
    <n v="197"/>
    <n v="130"/>
    <n v="4"/>
    <n v="475"/>
    <n v="188"/>
    <n v="444"/>
    <n v="147"/>
    <n v="0.94"/>
    <n v="0.31"/>
    <x v="9"/>
    <x v="9"/>
    <x v="0"/>
    <x v="0"/>
    <x v="0"/>
    <n v="0.22222222222222221"/>
    <x v="0"/>
  </r>
  <r>
    <n v="75"/>
    <s v=""/>
    <n v="109434"/>
    <n v="0"/>
    <n v="0"/>
    <n v="0"/>
    <n v="0"/>
    <n v="0"/>
    <x v="1"/>
    <n v="1"/>
    <s v=""/>
    <s v=""/>
    <s v="Terence"/>
    <n v="0"/>
    <x v="291"/>
    <s v=""/>
    <s v="Muscle injury - 75% chance of playing"/>
    <d v="2023-08-07T00:30:06"/>
    <n v="40"/>
    <s v="109434.jpg"/>
    <x v="0"/>
    <s v="Kongolo"/>
    <x v="2"/>
    <s v=""/>
    <s v=""/>
    <s v="a"/>
    <n v="10"/>
    <n v="54"/>
    <x v="10"/>
    <n v="0"/>
    <n v="0"/>
    <n v="0"/>
    <n v="0"/>
    <n v="0"/>
    <n v="0"/>
    <x v="290"/>
    <x v="10"/>
    <x v="1"/>
    <x v="2"/>
    <x v="11"/>
    <n v="26"/>
    <n v="1"/>
    <n v="1"/>
    <n v="1"/>
    <n v="2"/>
    <n v="1"/>
    <n v="124"/>
    <x v="13"/>
    <n v="3"/>
    <n v="0"/>
    <n v="0"/>
    <n v="0"/>
    <n v="0"/>
    <n v="21"/>
    <n v="0"/>
    <n v="0"/>
    <n v="0"/>
    <n v="0"/>
    <n v="403"/>
    <n v="143"/>
    <n v="390"/>
    <n v="142"/>
    <n v="372"/>
    <n v="138"/>
    <n v="405"/>
    <n v="143"/>
    <n v="1"/>
    <s v=""/>
    <n v="1"/>
    <s v=""/>
    <n v="2"/>
    <s v=""/>
    <n v="0.01"/>
    <n v="3.35"/>
    <n v="0.02"/>
    <n v="0.03"/>
    <n v="1.61"/>
    <n v="1.17"/>
    <n v="540"/>
    <n v="158"/>
    <n v="25"/>
    <n v="10"/>
    <n v="410"/>
    <n v="144"/>
    <n v="402"/>
    <n v="154"/>
    <n v="0.94"/>
    <n v="0.31"/>
    <x v="9"/>
    <x v="9"/>
    <x v="0"/>
    <x v="0"/>
    <x v="1"/>
    <n v="0.25"/>
    <x v="0"/>
  </r>
  <r>
    <n v="75"/>
    <s v=""/>
    <n v="80201"/>
    <n v="0"/>
    <n v="0"/>
    <n v="0"/>
    <n v="0"/>
    <n v="0"/>
    <x v="3"/>
    <n v="2.2999999999999998"/>
    <s v=""/>
    <s v=""/>
    <s v="Bernd"/>
    <n v="0"/>
    <x v="292"/>
    <s v=""/>
    <s v="Muscle injury - 75% chance of playing"/>
    <d v="2023-08-07T00:30:06"/>
    <n v="45"/>
    <s v="80201.jpg"/>
    <x v="24"/>
    <s v="Leno"/>
    <x v="21"/>
    <s v=""/>
    <s v=""/>
    <s v="a"/>
    <n v="10"/>
    <n v="54"/>
    <x v="34"/>
    <n v="0"/>
    <n v="0"/>
    <n v="0"/>
    <n v="0"/>
    <n v="0"/>
    <n v="31.6"/>
    <x v="291"/>
    <x v="82"/>
    <x v="1"/>
    <x v="2"/>
    <x v="8"/>
    <n v="51"/>
    <n v="1"/>
    <n v="1"/>
    <n v="1"/>
    <n v="3"/>
    <n v="1"/>
    <n v="144"/>
    <x v="4"/>
    <n v="766"/>
    <n v="1154.8"/>
    <n v="10"/>
    <n v="0"/>
    <n v="116.6"/>
    <n v="36"/>
    <n v="0"/>
    <n v="0"/>
    <n v="0"/>
    <n v="62.75"/>
    <n v="3"/>
    <n v="1"/>
    <n v="342"/>
    <n v="8"/>
    <n v="447"/>
    <n v="51"/>
    <n v="95"/>
    <n v="2"/>
    <n v="1"/>
    <s v=""/>
    <n v="1"/>
    <s v=""/>
    <n v="2"/>
    <s v=""/>
    <n v="0.01"/>
    <n v="4"/>
    <n v="0.02"/>
    <n v="0.03"/>
    <n v="1.74"/>
    <n v="1.42"/>
    <n v="319"/>
    <n v="18"/>
    <n v="123"/>
    <n v="50"/>
    <n v="53"/>
    <n v="11"/>
    <n v="48"/>
    <n v="8"/>
    <n v="1"/>
    <n v="0.22"/>
    <x v="9"/>
    <x v="9"/>
    <x v="0"/>
    <x v="0"/>
    <x v="0"/>
    <n v="31.555555555555557"/>
    <x v="0"/>
  </r>
  <r>
    <n v="75"/>
    <s v=""/>
    <n v="212314"/>
    <n v="0"/>
    <n v="0"/>
    <n v="0"/>
    <n v="0"/>
    <n v="0"/>
    <x v="2"/>
    <n v="1"/>
    <s v=""/>
    <s v=""/>
    <s v="Saša"/>
    <n v="0"/>
    <x v="293"/>
    <s v=""/>
    <s v="Muscle injury - 75% chance of playing"/>
    <d v="2023-08-07T00:30:06"/>
    <n v="45"/>
    <s v="212314.jpg"/>
    <x v="1"/>
    <s v="Lukić"/>
    <x v="7"/>
    <s v=""/>
    <s v=""/>
    <s v="a"/>
    <n v="10"/>
    <n v="54"/>
    <x v="111"/>
    <n v="0"/>
    <n v="0"/>
    <n v="0"/>
    <n v="0"/>
    <n v="0"/>
    <n v="3.3"/>
    <x v="292"/>
    <x v="184"/>
    <x v="1"/>
    <x v="2"/>
    <x v="8"/>
    <n v="10"/>
    <n v="1"/>
    <n v="1"/>
    <n v="1"/>
    <n v="1"/>
    <n v="1"/>
    <n v="144"/>
    <x v="4"/>
    <n v="58"/>
    <n v="40.799999999999997"/>
    <n v="21.9"/>
    <n v="19"/>
    <n v="8.1999999999999993"/>
    <n v="4"/>
    <n v="0.13"/>
    <n v="0.16"/>
    <n v="0.28999999999999998"/>
    <n v="9.68"/>
    <n v="348"/>
    <n v="156"/>
    <n v="319"/>
    <n v="162"/>
    <n v="323"/>
    <n v="161"/>
    <n v="347"/>
    <n v="161"/>
    <n v="1"/>
    <s v=""/>
    <n v="1"/>
    <s v=""/>
    <n v="2"/>
    <s v=""/>
    <n v="0.03"/>
    <n v="4"/>
    <n v="0.04"/>
    <n v="7.0000000000000007E-2"/>
    <n v="2.15"/>
    <n v="2.2200000000000002"/>
    <n v="400"/>
    <n v="210"/>
    <n v="204"/>
    <n v="17"/>
    <n v="352"/>
    <n v="158"/>
    <n v="284"/>
    <n v="90"/>
    <n v="0.89"/>
    <n v="0.22"/>
    <x v="9"/>
    <x v="9"/>
    <x v="0"/>
    <x v="0"/>
    <x v="0"/>
    <n v="3.3333333333333335"/>
    <x v="0"/>
  </r>
  <r>
    <n v="75"/>
    <s v=""/>
    <n v="120721"/>
    <n v="0"/>
    <n v="0"/>
    <n v="0"/>
    <n v="0"/>
    <n v="0"/>
    <x v="1"/>
    <n v="1"/>
    <s v=""/>
    <s v=""/>
    <s v="Kevin"/>
    <n v="0"/>
    <x v="294"/>
    <s v=""/>
    <s v="Muscle injury - 75% chance of playing"/>
    <d v="2023-08-07T00:30:06"/>
    <n v="40"/>
    <s v="120721.jpg"/>
    <x v="1"/>
    <s v="Mbabu"/>
    <x v="35"/>
    <s v=""/>
    <s v=""/>
    <s v="a"/>
    <n v="10"/>
    <n v="54"/>
    <x v="61"/>
    <n v="0"/>
    <n v="0"/>
    <n v="0"/>
    <n v="0"/>
    <n v="0"/>
    <n v="1.8"/>
    <x v="293"/>
    <x v="185"/>
    <x v="1"/>
    <x v="2"/>
    <x v="8"/>
    <n v="7"/>
    <n v="1"/>
    <n v="1"/>
    <n v="1"/>
    <n v="1"/>
    <n v="1"/>
    <n v="144"/>
    <x v="4"/>
    <n v="39"/>
    <n v="39.799999999999997"/>
    <n v="37.700000000000003"/>
    <n v="0"/>
    <n v="7.8"/>
    <n v="1"/>
    <n v="0"/>
    <n v="0.42"/>
    <n v="0.42"/>
    <n v="7.18"/>
    <n v="350"/>
    <n v="129"/>
    <n v="302"/>
    <n v="113"/>
    <n v="377"/>
    <n v="140"/>
    <n v="351"/>
    <n v="127"/>
    <n v="1"/>
    <s v=""/>
    <n v="1"/>
    <s v=""/>
    <n v="2"/>
    <s v=""/>
    <n v="0.03"/>
    <n v="4"/>
    <n v="0.27"/>
    <n v="0.27"/>
    <n v="4.58"/>
    <n v="4.47"/>
    <n v="546"/>
    <n v="161"/>
    <n v="31"/>
    <n v="13"/>
    <n v="350"/>
    <n v="126"/>
    <n v="218"/>
    <n v="74"/>
    <n v="0.64"/>
    <n v="0.22"/>
    <x v="9"/>
    <x v="9"/>
    <x v="0"/>
    <x v="0"/>
    <x v="1"/>
    <n v="1.75"/>
    <x v="0"/>
  </r>
  <r>
    <n v="75"/>
    <s v=""/>
    <n v="128389"/>
    <n v="0"/>
    <n v="0"/>
    <n v="0"/>
    <n v="0"/>
    <n v="0"/>
    <x v="0"/>
    <n v="2.4"/>
    <s v=""/>
    <s v=""/>
    <s v="Aleksandar"/>
    <n v="0"/>
    <x v="295"/>
    <s v=""/>
    <s v="Muscle injury - 75% chance of playing"/>
    <d v="2023-08-07T00:30:06"/>
    <n v="75"/>
    <s v="128389.jpg"/>
    <x v="40"/>
    <s v="Mitrović"/>
    <x v="54"/>
    <s v=""/>
    <s v=""/>
    <s v="a"/>
    <n v="10"/>
    <n v="54"/>
    <x v="114"/>
    <n v="0"/>
    <n v="0"/>
    <n v="0"/>
    <n v="0"/>
    <n v="0"/>
    <n v="14.3"/>
    <x v="294"/>
    <x v="186"/>
    <x v="8"/>
    <x v="1"/>
    <x v="11"/>
    <n v="30"/>
    <n v="1"/>
    <n v="1"/>
    <n v="4"/>
    <n v="7"/>
    <n v="1"/>
    <n v="144"/>
    <x v="12"/>
    <n v="324"/>
    <n v="584.79999999999995"/>
    <n v="228.3"/>
    <n v="1171"/>
    <n v="197.1"/>
    <n v="23"/>
    <n v="15.31"/>
    <n v="1.31"/>
    <n v="16.62"/>
    <n v="35.700000000000003"/>
    <n v="74"/>
    <n v="7"/>
    <n v="137"/>
    <n v="14"/>
    <n v="10"/>
    <n v="6"/>
    <n v="31"/>
    <n v="7"/>
    <n v="1"/>
    <s v=""/>
    <n v="1"/>
    <s v=""/>
    <n v="1"/>
    <s v=""/>
    <n v="0.69"/>
    <n v="4"/>
    <n v="0.06"/>
    <n v="0.75"/>
    <n v="1.6"/>
    <n v="1.34"/>
    <n v="19"/>
    <n v="7"/>
    <n v="592"/>
    <n v="67"/>
    <n v="20"/>
    <n v="7"/>
    <n v="90"/>
    <n v="18"/>
    <n v="1.03"/>
    <n v="0.31"/>
    <x v="9"/>
    <x v="9"/>
    <x v="0"/>
    <x v="0"/>
    <x v="4"/>
    <n v="14.266666666666667"/>
    <x v="0"/>
  </r>
  <r>
    <n v="75"/>
    <s v=""/>
    <n v="244042"/>
    <n v="0"/>
    <n v="0"/>
    <n v="0"/>
    <n v="0"/>
    <n v="0"/>
    <x v="0"/>
    <n v="1"/>
    <s v=""/>
    <s v=""/>
    <s v="Rodrigo"/>
    <n v="0"/>
    <x v="296"/>
    <s v=""/>
    <s v="Muscle injury - 75% chance of playing"/>
    <d v="2023-08-07T00:30:06"/>
    <n v="45"/>
    <s v="244042.jpg"/>
    <x v="0"/>
    <s v="Muniz Carvalho"/>
    <x v="1"/>
    <s v=""/>
    <s v=""/>
    <s v="a"/>
    <n v="10"/>
    <n v="54"/>
    <x v="114"/>
    <n v="0"/>
    <n v="0"/>
    <n v="0"/>
    <n v="0"/>
    <n v="0"/>
    <n v="0"/>
    <x v="295"/>
    <x v="186"/>
    <x v="8"/>
    <x v="1"/>
    <x v="11"/>
    <n v="30"/>
    <n v="1"/>
    <n v="1"/>
    <n v="4"/>
    <n v="7"/>
    <n v="1"/>
    <n v="144"/>
    <x v="12"/>
    <n v="324"/>
    <n v="0"/>
    <n v="0"/>
    <n v="0"/>
    <n v="0"/>
    <n v="23"/>
    <n v="0"/>
    <n v="0"/>
    <n v="0"/>
    <n v="0"/>
    <n v="512"/>
    <n v="49"/>
    <n v="511"/>
    <n v="49"/>
    <n v="502"/>
    <n v="51"/>
    <n v="514"/>
    <n v="51"/>
    <n v="1"/>
    <s v=""/>
    <n v="1"/>
    <s v=""/>
    <n v="1"/>
    <s v=""/>
    <n v="0.69"/>
    <n v="4"/>
    <n v="0.06"/>
    <n v="0.75"/>
    <n v="1.6"/>
    <n v="1.34"/>
    <n v="445"/>
    <n v="68"/>
    <n v="249"/>
    <n v="10"/>
    <n v="517"/>
    <n v="51"/>
    <n v="250"/>
    <n v="47"/>
    <n v="1.03"/>
    <n v="0.31"/>
    <x v="9"/>
    <x v="9"/>
    <x v="0"/>
    <x v="0"/>
    <x v="0"/>
    <n v="23.777777777777779"/>
    <x v="0"/>
  </r>
  <r>
    <n v="25"/>
    <s v=""/>
    <n v="154296"/>
    <n v="0"/>
    <n v="0"/>
    <n v="0"/>
    <n v="0"/>
    <n v="0"/>
    <x v="2"/>
    <n v="0.4"/>
    <s v=""/>
    <s v=""/>
    <s v="João"/>
    <n v="0"/>
    <x v="297"/>
    <s v=""/>
    <s v="Shoulder injury - 25% chance of playing"/>
    <d v="2023-08-07T00:30:06"/>
    <n v="50"/>
    <s v="154296.jpg"/>
    <x v="36"/>
    <s v="Palhinha Gonçalves"/>
    <x v="1"/>
    <s v=""/>
    <s v=""/>
    <s v="d"/>
    <n v="10"/>
    <n v="54"/>
    <x v="115"/>
    <n v="0"/>
    <n v="0"/>
    <n v="0"/>
    <n v="0"/>
    <n v="0"/>
    <n v="16.600000000000001"/>
    <x v="296"/>
    <x v="187"/>
    <x v="2"/>
    <x v="1"/>
    <x v="3"/>
    <n v="43"/>
    <n v="1"/>
    <n v="1"/>
    <n v="4"/>
    <n v="14"/>
    <n v="1"/>
    <n v="144"/>
    <x v="5"/>
    <n v="379"/>
    <n v="570.20000000000005"/>
    <n v="142.80000000000001"/>
    <n v="338"/>
    <n v="105.5"/>
    <n v="35"/>
    <n v="2.93"/>
    <n v="0.39"/>
    <n v="3.32"/>
    <n v="56.38"/>
    <n v="80"/>
    <n v="37"/>
    <n v="190"/>
    <n v="118"/>
    <n v="95"/>
    <n v="65"/>
    <n v="110"/>
    <n v="72"/>
    <n v="1"/>
    <s v=""/>
    <n v="1"/>
    <s v=""/>
    <n v="1"/>
    <s v=""/>
    <n v="0.08"/>
    <n v="4"/>
    <n v="0.01"/>
    <n v="0.09"/>
    <n v="1.63"/>
    <n v="1.25"/>
    <n v="200"/>
    <n v="128"/>
    <n v="372"/>
    <n v="103"/>
    <n v="209"/>
    <n v="81"/>
    <n v="254"/>
    <n v="81"/>
    <n v="1.01"/>
    <n v="0.26"/>
    <x v="9"/>
    <x v="9"/>
    <x v="0"/>
    <x v="0"/>
    <x v="3"/>
    <n v="16.600000000000001"/>
    <x v="0"/>
  </r>
  <r>
    <n v="25"/>
    <s v=""/>
    <n v="82514"/>
    <n v="0"/>
    <n v="0"/>
    <n v="0"/>
    <n v="0"/>
    <n v="0"/>
    <x v="1"/>
    <n v="2"/>
    <s v=""/>
    <s v=""/>
    <s v="Tim"/>
    <n v="0"/>
    <x v="298"/>
    <s v=""/>
    <s v="Shoulder injury - 25% chance of playing"/>
    <d v="2023-08-07T00:30:06"/>
    <n v="45"/>
    <s v="82514.jpg"/>
    <x v="19"/>
    <s v="Ream"/>
    <x v="26"/>
    <s v=""/>
    <s v=""/>
    <s v="a"/>
    <n v="10"/>
    <n v="54"/>
    <x v="116"/>
    <n v="0"/>
    <n v="0"/>
    <n v="0"/>
    <n v="0"/>
    <n v="0"/>
    <n v="21.8"/>
    <x v="297"/>
    <x v="188"/>
    <x v="1"/>
    <x v="1"/>
    <x v="8"/>
    <n v="44"/>
    <n v="1"/>
    <n v="1"/>
    <n v="4"/>
    <n v="2"/>
    <n v="1"/>
    <n v="144"/>
    <x v="14"/>
    <n v="560"/>
    <n v="604.20000000000005"/>
    <n v="65.2"/>
    <n v="76"/>
    <n v="74.8"/>
    <n v="33"/>
    <n v="0.24"/>
    <n v="0.27"/>
    <n v="0.51"/>
    <n v="54.05"/>
    <n v="70"/>
    <n v="18"/>
    <n v="272"/>
    <n v="97"/>
    <n v="249"/>
    <n v="83"/>
    <n v="169"/>
    <n v="46"/>
    <n v="1"/>
    <s v=""/>
    <n v="1"/>
    <s v=""/>
    <n v="1"/>
    <s v=""/>
    <n v="0.01"/>
    <n v="4"/>
    <n v="0.01"/>
    <n v="0.02"/>
    <n v="1.68"/>
    <n v="1.37"/>
    <n v="323"/>
    <n v="51"/>
    <n v="127"/>
    <n v="74"/>
    <n v="136"/>
    <n v="42"/>
    <n v="229"/>
    <n v="79"/>
    <n v="1.02"/>
    <n v="0.25"/>
    <x v="9"/>
    <x v="9"/>
    <x v="0"/>
    <x v="0"/>
    <x v="0"/>
    <n v="21.777777777777779"/>
    <x v="0"/>
  </r>
  <r>
    <n v="25"/>
    <s v=""/>
    <n v="153366"/>
    <n v="0"/>
    <n v="0"/>
    <n v="0"/>
    <n v="0"/>
    <n v="0"/>
    <x v="2"/>
    <n v="1.6"/>
    <s v=""/>
    <s v=""/>
    <s v="Harrison"/>
    <n v="0"/>
    <x v="299"/>
    <s v=""/>
    <s v="Shoulder injury - 25% chance of playing"/>
    <d v="2023-08-07T00:30:06"/>
    <n v="50"/>
    <s v="153366.jpg"/>
    <x v="4"/>
    <s v="Reed"/>
    <x v="23"/>
    <s v=""/>
    <s v=""/>
    <s v="a"/>
    <n v="10"/>
    <n v="54"/>
    <x v="114"/>
    <n v="0"/>
    <n v="0"/>
    <n v="0"/>
    <n v="0"/>
    <n v="0"/>
    <n v="21.4"/>
    <x v="298"/>
    <x v="189"/>
    <x v="2"/>
    <x v="11"/>
    <x v="3"/>
    <n v="44"/>
    <n v="1"/>
    <n v="1"/>
    <n v="4"/>
    <n v="5"/>
    <n v="1"/>
    <n v="144"/>
    <x v="10"/>
    <n v="409"/>
    <n v="484.4"/>
    <n v="507.3"/>
    <n v="266"/>
    <n v="125.8"/>
    <n v="35"/>
    <n v="1.95"/>
    <n v="2.04"/>
    <n v="3.99"/>
    <n v="53.81"/>
    <n v="107"/>
    <n v="50"/>
    <n v="53"/>
    <n v="45"/>
    <n v="118"/>
    <n v="76"/>
    <n v="80"/>
    <n v="58"/>
    <n v="1"/>
    <s v=""/>
    <n v="1"/>
    <s v=""/>
    <n v="1"/>
    <s v=""/>
    <n v="0.06"/>
    <n v="4"/>
    <n v="0.06"/>
    <n v="0.12"/>
    <n v="1.69"/>
    <n v="1.38"/>
    <n v="199"/>
    <n v="127"/>
    <n v="371"/>
    <n v="102"/>
    <n v="154"/>
    <n v="62"/>
    <n v="158"/>
    <n v="54"/>
    <n v="1.1000000000000001"/>
    <n v="0.28000000000000003"/>
    <x v="9"/>
    <x v="9"/>
    <x v="0"/>
    <x v="0"/>
    <x v="3"/>
    <n v="21.4"/>
    <x v="0"/>
  </r>
  <r>
    <n v="25"/>
    <s v=""/>
    <n v="169528"/>
    <n v="0"/>
    <n v="0"/>
    <n v="0"/>
    <n v="0"/>
    <n v="0"/>
    <x v="1"/>
    <n v="2"/>
    <s v=""/>
    <s v=""/>
    <s v="Antonee"/>
    <n v="0"/>
    <x v="300"/>
    <s v=""/>
    <s v="Shoulder injury - 25% chance of playing"/>
    <d v="2023-08-07T00:30:06"/>
    <n v="45"/>
    <s v="169528.jpg"/>
    <x v="42"/>
    <s v="Robinson"/>
    <x v="22"/>
    <s v=""/>
    <s v=""/>
    <s v="a"/>
    <n v="10"/>
    <n v="54"/>
    <x v="52"/>
    <n v="0"/>
    <n v="0"/>
    <n v="0"/>
    <n v="0"/>
    <n v="0"/>
    <n v="20.7"/>
    <x v="299"/>
    <x v="190"/>
    <x v="2"/>
    <x v="1"/>
    <x v="3"/>
    <n v="44"/>
    <n v="1"/>
    <n v="1"/>
    <n v="4"/>
    <n v="8"/>
    <n v="1"/>
    <n v="144"/>
    <x v="5"/>
    <n v="558"/>
    <n v="573.20000000000005"/>
    <n v="427.4"/>
    <n v="61"/>
    <n v="106.3"/>
    <n v="35"/>
    <n v="7.0000000000000007E-2"/>
    <n v="1.68"/>
    <n v="1.75"/>
    <n v="55.11"/>
    <n v="77"/>
    <n v="22"/>
    <n v="65"/>
    <n v="9"/>
    <n v="265"/>
    <n v="92"/>
    <n v="109"/>
    <n v="20"/>
    <n v="1"/>
    <s v=""/>
    <n v="1"/>
    <s v=""/>
    <n v="1"/>
    <s v=""/>
    <n v="0.06"/>
    <n v="4"/>
    <n v="0.05"/>
    <n v="0.05"/>
    <n v="1.61"/>
    <n v="1.28"/>
    <n v="368"/>
    <n v="81"/>
    <n v="172"/>
    <n v="104"/>
    <n v="175"/>
    <n v="63"/>
    <n v="210"/>
    <n v="72"/>
    <n v="1.02"/>
    <n v="0.26"/>
    <x v="9"/>
    <x v="9"/>
    <x v="0"/>
    <x v="0"/>
    <x v="0"/>
    <n v="20.666666666666668"/>
    <x v="0"/>
  </r>
  <r>
    <n v="25"/>
    <s v=""/>
    <n v="155529"/>
    <n v="0"/>
    <n v="0"/>
    <n v="0"/>
    <n v="0"/>
    <n v="0"/>
    <x v="3"/>
    <n v="1"/>
    <s v=""/>
    <s v=""/>
    <s v="Marek"/>
    <n v="0"/>
    <x v="301"/>
    <s v=""/>
    <s v="Shoulder injury - 25% chance of playing"/>
    <d v="2023-08-07T00:30:06"/>
    <n v="40"/>
    <s v="155529.jpg"/>
    <x v="28"/>
    <s v="Rodák"/>
    <x v="26"/>
    <s v=""/>
    <s v=""/>
    <s v="a"/>
    <n v="10"/>
    <n v="54"/>
    <x v="61"/>
    <n v="0"/>
    <n v="0"/>
    <n v="0"/>
    <n v="0"/>
    <n v="0"/>
    <n v="1.8"/>
    <x v="300"/>
    <x v="160"/>
    <x v="2"/>
    <x v="1"/>
    <x v="7"/>
    <n v="2"/>
    <n v="1"/>
    <n v="1"/>
    <n v="4"/>
    <n v="8"/>
    <n v="1"/>
    <n v="2"/>
    <x v="5"/>
    <n v="33"/>
    <n v="19"/>
    <n v="0"/>
    <n v="0"/>
    <n v="1.9"/>
    <n v="2"/>
    <n v="0"/>
    <n v="0"/>
    <n v="0"/>
    <n v="2.12"/>
    <n v="359"/>
    <n v="29"/>
    <n v="400"/>
    <n v="33"/>
    <n v="383"/>
    <n v="24"/>
    <n v="372"/>
    <n v="29"/>
    <n v="1"/>
    <s v=""/>
    <n v="1"/>
    <s v=""/>
    <n v="1"/>
    <s v=""/>
    <n v="0.06"/>
    <n v="1"/>
    <n v="0.05"/>
    <n v="0.05"/>
    <n v="1.06"/>
    <n v="1"/>
    <n v="552"/>
    <n v="52"/>
    <n v="37"/>
    <n v="23"/>
    <n v="91"/>
    <n v="17"/>
    <n v="241"/>
    <n v="37"/>
    <n v="1"/>
    <n v="0.5"/>
    <x v="9"/>
    <x v="9"/>
    <x v="0"/>
    <x v="0"/>
    <x v="1"/>
    <n v="1.75"/>
    <x v="0"/>
  </r>
  <r>
    <n v="25"/>
    <s v=""/>
    <n v="167074"/>
    <n v="0"/>
    <n v="0"/>
    <n v="0"/>
    <n v="0"/>
    <n v="0"/>
    <x v="1"/>
    <n v="2"/>
    <s v=""/>
    <s v=""/>
    <s v="Kenny"/>
    <n v="0"/>
    <x v="302"/>
    <s v=""/>
    <s v="Shoulder injury - 25% chance of playing"/>
    <d v="2023-08-07T00:30:06"/>
    <n v="45"/>
    <s v="167074.jpg"/>
    <x v="4"/>
    <s v="Tete"/>
    <x v="22"/>
    <s v=""/>
    <s v=""/>
    <s v="a"/>
    <n v="10"/>
    <n v="54"/>
    <x v="39"/>
    <n v="0"/>
    <n v="0"/>
    <n v="0"/>
    <n v="0"/>
    <n v="0"/>
    <n v="20"/>
    <x v="301"/>
    <x v="191"/>
    <x v="1"/>
    <x v="8"/>
    <x v="11"/>
    <n v="36"/>
    <n v="1"/>
    <n v="1"/>
    <n v="4"/>
    <n v="8"/>
    <n v="1"/>
    <n v="2"/>
    <x v="6"/>
    <n v="484"/>
    <n v="670.2"/>
    <n v="391.4"/>
    <n v="145"/>
    <n v="120.9"/>
    <n v="29"/>
    <n v="0.74"/>
    <n v="1.9"/>
    <n v="2.64"/>
    <n v="46.78"/>
    <n v="50"/>
    <n v="12"/>
    <n v="81"/>
    <n v="13"/>
    <n v="183"/>
    <n v="39"/>
    <n v="89"/>
    <n v="14"/>
    <n v="1"/>
    <s v=""/>
    <n v="1"/>
    <s v=""/>
    <n v="1"/>
    <s v=""/>
    <n v="0.03"/>
    <n v="1"/>
    <n v="7.0000000000000007E-2"/>
    <n v="0.1"/>
    <n v="1.64"/>
    <n v="1.26"/>
    <n v="364"/>
    <n v="78"/>
    <n v="168"/>
    <n v="101"/>
    <n v="149"/>
    <n v="50"/>
    <n v="208"/>
    <n v="71"/>
    <n v="1.02"/>
    <n v="0.25"/>
    <x v="9"/>
    <x v="9"/>
    <x v="0"/>
    <x v="0"/>
    <x v="0"/>
    <n v="20"/>
    <x v="0"/>
  </r>
  <r>
    <n v="25"/>
    <s v=""/>
    <n v="109646"/>
    <n v="0"/>
    <n v="0"/>
    <n v="0"/>
    <n v="0"/>
    <n v="0"/>
    <x v="1"/>
    <n v="2"/>
    <s v=""/>
    <s v=""/>
    <s v="Tosin"/>
    <n v="0"/>
    <x v="303"/>
    <s v=""/>
    <s v="Shoulder injury - 25% chance of playing"/>
    <d v="2023-08-07T00:30:06"/>
    <n v="45"/>
    <s v="109646.jpg"/>
    <x v="27"/>
    <s v="Adarabioyo"/>
    <x v="3"/>
    <s v=""/>
    <s v=""/>
    <s v="a"/>
    <n v="10"/>
    <n v="54"/>
    <x v="53"/>
    <n v="0"/>
    <n v="0"/>
    <n v="0"/>
    <n v="0"/>
    <n v="0"/>
    <n v="10.9"/>
    <x v="302"/>
    <x v="192"/>
    <x v="1"/>
    <x v="8"/>
    <x v="13"/>
    <n v="39"/>
    <n v="1"/>
    <n v="1"/>
    <n v="4"/>
    <n v="4"/>
    <n v="1"/>
    <n v="2"/>
    <x v="6"/>
    <n v="353"/>
    <n v="514.4"/>
    <n v="90.1"/>
    <n v="128"/>
    <n v="73.400000000000006"/>
    <n v="23"/>
    <n v="0.71"/>
    <n v="0.47"/>
    <n v="1.18"/>
    <n v="43.91"/>
    <n v="98"/>
    <n v="32"/>
    <n v="247"/>
    <n v="81"/>
    <n v="193"/>
    <n v="47"/>
    <n v="173"/>
    <n v="50"/>
    <n v="1"/>
    <s v=""/>
    <n v="1"/>
    <s v=""/>
    <n v="1"/>
    <s v=""/>
    <n v="0.03"/>
    <n v="1"/>
    <n v="0.02"/>
    <n v="0.05"/>
    <n v="1.9"/>
    <n v="1.68"/>
    <n v="339"/>
    <n v="63"/>
    <n v="143"/>
    <n v="86"/>
    <n v="253"/>
    <n v="96"/>
    <n v="451"/>
    <n v="172"/>
    <n v="0.99"/>
    <n v="0.13"/>
    <x v="9"/>
    <x v="9"/>
    <x v="0"/>
    <x v="0"/>
    <x v="0"/>
    <n v="10.888888888888889"/>
    <x v="0"/>
  </r>
  <r>
    <n v="25"/>
    <s v=""/>
    <n v="245824"/>
    <n v="0"/>
    <n v="0"/>
    <n v="0"/>
    <n v="0"/>
    <n v="0"/>
    <x v="0"/>
    <n v="1.4"/>
    <s v=""/>
    <s v=""/>
    <s v="Carlos Vinícius"/>
    <n v="0"/>
    <x v="304"/>
    <s v=""/>
    <s v="Shoulder injury - 25% chance of playing"/>
    <d v="2023-08-07T00:30:06"/>
    <n v="50"/>
    <s v="245824.jpg"/>
    <x v="13"/>
    <s v="Alves Morais"/>
    <x v="20"/>
    <s v=""/>
    <s v=""/>
    <s v="a"/>
    <n v="10"/>
    <n v="54"/>
    <x v="28"/>
    <n v="0"/>
    <n v="0"/>
    <n v="0"/>
    <n v="0"/>
    <n v="0"/>
    <n v="14.4"/>
    <x v="303"/>
    <x v="193"/>
    <x v="10"/>
    <x v="1"/>
    <x v="7"/>
    <n v="20"/>
    <n v="1"/>
    <n v="1"/>
    <n v="4"/>
    <n v="3"/>
    <n v="1"/>
    <n v="2"/>
    <x v="23"/>
    <n v="206"/>
    <n v="244"/>
    <n v="118.6"/>
    <n v="374"/>
    <n v="73.099999999999994"/>
    <n v="11"/>
    <n v="3.04"/>
    <n v="0.72"/>
    <n v="3.76"/>
    <n v="24.8"/>
    <n v="222"/>
    <n v="21"/>
    <n v="211"/>
    <n v="26"/>
    <n v="89"/>
    <n v="23"/>
    <n v="176"/>
    <n v="22"/>
    <n v="1"/>
    <s v=""/>
    <n v="1"/>
    <s v=""/>
    <n v="1"/>
    <s v=""/>
    <n v="0.25"/>
    <n v="1"/>
    <n v="0.06"/>
    <n v="0.31"/>
    <n v="2.0299999999999998"/>
    <n v="1.64"/>
    <n v="262"/>
    <n v="52"/>
    <n v="434"/>
    <n v="31"/>
    <n v="189"/>
    <n v="20"/>
    <n v="78"/>
    <n v="15"/>
    <n v="0.9"/>
    <n v="0.08"/>
    <x v="9"/>
    <x v="9"/>
    <x v="0"/>
    <x v="0"/>
    <x v="3"/>
    <n v="14.4"/>
    <x v="0"/>
  </r>
  <r>
    <n v="25"/>
    <s v=""/>
    <n v="153682"/>
    <n v="0"/>
    <n v="0"/>
    <n v="0"/>
    <n v="0"/>
    <n v="0"/>
    <x v="2"/>
    <n v="2"/>
    <s v=""/>
    <s v=""/>
    <s v="Harry"/>
    <n v="0"/>
    <x v="305"/>
    <s v=""/>
    <s v="Shoulder injury - 25% chance of playing"/>
    <d v="2023-08-07T00:30:06"/>
    <n v="55"/>
    <s v="153682.jpg"/>
    <x v="32"/>
    <s v="Wilson"/>
    <x v="2"/>
    <s v=""/>
    <s v=""/>
    <s v="a"/>
    <n v="10"/>
    <n v="54"/>
    <x v="117"/>
    <n v="0"/>
    <n v="0"/>
    <n v="0"/>
    <n v="0"/>
    <n v="0"/>
    <n v="12.4"/>
    <x v="304"/>
    <x v="194"/>
    <x v="5"/>
    <x v="8"/>
    <x v="1"/>
    <n v="15"/>
    <n v="1"/>
    <n v="1"/>
    <n v="4"/>
    <n v="1"/>
    <n v="1"/>
    <n v="2"/>
    <x v="1"/>
    <n v="215"/>
    <n v="215.2"/>
    <n v="184.1"/>
    <n v="178"/>
    <n v="57.7"/>
    <n v="13"/>
    <n v="2.0299999999999998"/>
    <n v="1.03"/>
    <n v="3.06"/>
    <n v="21.44"/>
    <n v="239"/>
    <n v="106"/>
    <n v="160"/>
    <n v="103"/>
    <n v="161"/>
    <n v="104"/>
    <n v="213"/>
    <n v="103"/>
    <n v="3"/>
    <s v=""/>
    <n v="1"/>
    <s v=""/>
    <n v="3"/>
    <s v=""/>
    <n v="0.17"/>
    <n v="1"/>
    <n v="0.09"/>
    <n v="0.26"/>
    <n v="1.78"/>
    <n v="1.24"/>
    <n v="101"/>
    <n v="62"/>
    <n v="490"/>
    <n v="181"/>
    <n v="217"/>
    <n v="86"/>
    <n v="341"/>
    <n v="108"/>
    <n v="1.08"/>
    <n v="0.17"/>
    <x v="9"/>
    <x v="9"/>
    <x v="0"/>
    <x v="0"/>
    <x v="2"/>
    <n v="12.363636363636363"/>
    <x v="0"/>
  </r>
  <r>
    <n v="25"/>
    <s v=""/>
    <n v="102057"/>
    <n v="0"/>
    <n v="0"/>
    <n v="0"/>
    <n v="0"/>
    <n v="0"/>
    <x v="0"/>
    <n v="1.8"/>
    <s v=""/>
    <s v=""/>
    <s v="Raúl"/>
    <n v="0"/>
    <x v="306"/>
    <s v=""/>
    <s v="Shoulder injury - 25% chance of playing"/>
    <d v="2023-08-07T00:30:06"/>
    <n v="55"/>
    <s v="102057.jpg"/>
    <x v="34"/>
    <s v="Jiménez"/>
    <x v="23"/>
    <s v=""/>
    <s v=""/>
    <s v="a"/>
    <n v="10"/>
    <n v="54"/>
    <x v="62"/>
    <n v="0"/>
    <n v="0"/>
    <n v="0"/>
    <n v="0"/>
    <n v="0"/>
    <n v="5.3"/>
    <x v="305"/>
    <x v="195"/>
    <x v="5"/>
    <x v="1"/>
    <x v="1"/>
    <n v="18"/>
    <n v="1"/>
    <n v="1"/>
    <n v="4"/>
    <n v="1"/>
    <n v="1"/>
    <n v="2"/>
    <x v="1"/>
    <n v="65"/>
    <n v="74.599999999999994"/>
    <n v="117.1"/>
    <n v="277"/>
    <n v="46.7"/>
    <n v="8"/>
    <n v="2.5499999999999998"/>
    <n v="0.55000000000000004"/>
    <n v="3.1"/>
    <n v="16"/>
    <n v="318"/>
    <n v="33"/>
    <n v="213"/>
    <n v="27"/>
    <n v="114"/>
    <n v="29"/>
    <n v="242"/>
    <n v="29"/>
    <n v="3"/>
    <s v=""/>
    <n v="1"/>
    <s v=""/>
    <n v="3"/>
    <s v=""/>
    <n v="0.27"/>
    <n v="1"/>
    <n v="0.06"/>
    <n v="0.33"/>
    <n v="1.72"/>
    <n v="1.93"/>
    <n v="89"/>
    <n v="28"/>
    <n v="478"/>
    <n v="39"/>
    <n v="276"/>
    <n v="31"/>
    <n v="157"/>
    <n v="32"/>
    <n v="0.86"/>
    <n v="0.21"/>
    <x v="9"/>
    <x v="9"/>
    <x v="0"/>
    <x v="0"/>
    <x v="2"/>
    <n v="5.2727272727272725"/>
    <x v="0"/>
  </r>
  <r>
    <n v="25"/>
    <s v=""/>
    <n v="47431"/>
    <n v="0"/>
    <n v="0"/>
    <n v="0"/>
    <n v="0"/>
    <n v="0"/>
    <x v="2"/>
    <n v="2"/>
    <s v=""/>
    <s v=""/>
    <s v="Willian"/>
    <n v="0"/>
    <x v="307"/>
    <s v=""/>
    <s v="Shoulder injury - 25% chance of playing"/>
    <d v="2023-08-07T00:30:06"/>
    <n v="55"/>
    <s v="47431.jpg"/>
    <x v="15"/>
    <s v="Borges da Silva"/>
    <x v="35"/>
    <s v=""/>
    <s v=""/>
    <s v="a"/>
    <n v="10"/>
    <n v="54"/>
    <x v="26"/>
    <n v="0"/>
    <n v="0"/>
    <n v="0"/>
    <n v="0"/>
    <n v="0"/>
    <n v="21.1"/>
    <x v="306"/>
    <x v="8"/>
    <x v="10"/>
    <x v="3"/>
    <x v="3"/>
    <n v="22"/>
    <n v="1"/>
    <n v="1"/>
    <n v="4"/>
    <n v="2"/>
    <n v="1"/>
    <n v="2"/>
    <x v="18"/>
    <n v="442"/>
    <n v="455.8"/>
    <n v="703.4"/>
    <n v="449"/>
    <n v="160.80000000000001"/>
    <n v="25"/>
    <n v="3.46"/>
    <n v="2.99"/>
    <n v="6.45"/>
    <n v="34.39"/>
    <n v="118"/>
    <n v="55"/>
    <n v="30"/>
    <n v="24"/>
    <n v="64"/>
    <n v="46"/>
    <n v="53"/>
    <n v="38"/>
    <n v="3"/>
    <s v=""/>
    <n v="1"/>
    <s v=""/>
    <n v="3"/>
    <s v=""/>
    <n v="0.15"/>
    <n v="1"/>
    <n v="0.13"/>
    <n v="0.28000000000000003"/>
    <n v="1.46"/>
    <n v="0.93"/>
    <n v="82"/>
    <n v="50"/>
    <n v="471"/>
    <n v="169"/>
    <n v="28"/>
    <n v="12"/>
    <n v="224"/>
    <n v="71"/>
    <n v="1.06"/>
    <n v="0.38"/>
    <x v="9"/>
    <x v="9"/>
    <x v="0"/>
    <x v="0"/>
    <x v="2"/>
    <n v="21.09090909090909"/>
    <x v="0"/>
  </r>
  <r>
    <n v="25"/>
    <s v=""/>
    <n v="232892"/>
    <n v="0"/>
    <n v="0"/>
    <n v="0"/>
    <n v="0"/>
    <n v="0"/>
    <x v="1"/>
    <n v="2"/>
    <s v=""/>
    <s v=""/>
    <s v="Calvin"/>
    <n v="0"/>
    <x v="308"/>
    <s v=""/>
    <s v="Shoulder injury - 25% chance of playing"/>
    <d v="2023-08-07T00:30:06"/>
    <n v="45"/>
    <s v="232892.jpg"/>
    <x v="0"/>
    <s v="Bassey"/>
    <x v="7"/>
    <s v=""/>
    <s v=""/>
    <s v="a"/>
    <n v="10"/>
    <n v="54"/>
    <x v="26"/>
    <n v="0"/>
    <n v="0"/>
    <n v="0"/>
    <n v="0"/>
    <n v="0"/>
    <n v="0"/>
    <x v="307"/>
    <x v="8"/>
    <x v="10"/>
    <x v="3"/>
    <x v="3"/>
    <n v="22"/>
    <n v="1"/>
    <n v="1"/>
    <n v="4"/>
    <n v="2"/>
    <n v="1"/>
    <n v="2"/>
    <x v="18"/>
    <n v="442"/>
    <n v="0"/>
    <n v="0"/>
    <n v="0"/>
    <n v="0"/>
    <n v="25"/>
    <n v="0"/>
    <n v="0"/>
    <n v="0"/>
    <n v="0"/>
    <n v="504"/>
    <n v="196"/>
    <n v="503"/>
    <n v="196"/>
    <n v="494"/>
    <n v="195"/>
    <n v="506"/>
    <n v="196"/>
    <n v="3"/>
    <s v=""/>
    <n v="1"/>
    <s v=""/>
    <n v="3"/>
    <s v=""/>
    <n v="0.15"/>
    <n v="1"/>
    <n v="0.13"/>
    <n v="0.28000000000000003"/>
    <n v="1.46"/>
    <n v="0.93"/>
    <n v="432"/>
    <n v="125"/>
    <n v="236"/>
    <n v="148"/>
    <n v="509"/>
    <n v="196"/>
    <n v="277"/>
    <n v="98"/>
    <n v="1.06"/>
    <n v="0.38"/>
    <x v="9"/>
    <x v="9"/>
    <x v="0"/>
    <x v="0"/>
    <x v="0"/>
    <n v="25.777777777777779"/>
    <x v="0"/>
  </r>
  <r>
    <n v="25"/>
    <s v=""/>
    <n v="60706"/>
    <n v="0"/>
    <n v="0"/>
    <n v="0"/>
    <n v="0"/>
    <n v="0"/>
    <x v="3"/>
    <n v="1.5"/>
    <s v=""/>
    <s v=""/>
    <s v="Adrián"/>
    <n v="0"/>
    <x v="309"/>
    <s v=""/>
    <s v="Shoulder injury - 25% chance of playing"/>
    <d v="2023-08-07T00:30:06"/>
    <n v="40"/>
    <s v="60706.jpg"/>
    <x v="0"/>
    <s v="San Miguel del Castillo"/>
    <x v="7"/>
    <s v=""/>
    <s v=""/>
    <s v="a"/>
    <n v="11"/>
    <n v="14"/>
    <x v="26"/>
    <n v="0"/>
    <n v="0"/>
    <n v="0"/>
    <n v="0"/>
    <n v="0"/>
    <n v="0"/>
    <x v="308"/>
    <x v="8"/>
    <x v="10"/>
    <x v="3"/>
    <x v="3"/>
    <n v="22"/>
    <n v="1"/>
    <n v="1"/>
    <n v="4"/>
    <n v="2"/>
    <n v="1"/>
    <n v="2"/>
    <x v="18"/>
    <n v="442"/>
    <n v="0"/>
    <n v="0"/>
    <n v="0"/>
    <n v="0"/>
    <n v="25"/>
    <n v="0"/>
    <n v="0"/>
    <n v="0"/>
    <n v="0"/>
    <n v="395"/>
    <n v="35"/>
    <n v="378"/>
    <n v="18"/>
    <n v="360"/>
    <n v="9"/>
    <n v="397"/>
    <n v="35"/>
    <n v="3"/>
    <s v=""/>
    <n v="1"/>
    <s v=""/>
    <n v="3"/>
    <s v=""/>
    <n v="0.15"/>
    <n v="1"/>
    <n v="0.13"/>
    <n v="0.28000000000000003"/>
    <n v="1.46"/>
    <n v="0.93"/>
    <n v="526"/>
    <n v="37"/>
    <n v="11"/>
    <n v="8"/>
    <n v="402"/>
    <n v="35"/>
    <n v="286"/>
    <n v="46"/>
    <n v="1.06"/>
    <n v="0.38"/>
    <x v="10"/>
    <x v="10"/>
    <x v="0"/>
    <x v="0"/>
    <x v="1"/>
    <n v="29"/>
    <x v="0"/>
  </r>
  <r>
    <n v="25"/>
    <s v=""/>
    <n v="169187"/>
    <n v="0"/>
    <n v="0"/>
    <n v="0"/>
    <n v="0"/>
    <n v="0"/>
    <x v="1"/>
    <n v="4.5"/>
    <s v=""/>
    <s v=""/>
    <s v="Trent"/>
    <n v="0"/>
    <x v="310"/>
    <s v=""/>
    <s v="Shoulder injury - 25% chance of playing"/>
    <d v="2023-08-07T00:30:06"/>
    <n v="80"/>
    <s v="169187.jpg"/>
    <x v="41"/>
    <s v="Alexander-Arnold"/>
    <x v="67"/>
    <s v=""/>
    <s v=""/>
    <s v="a"/>
    <n v="11"/>
    <n v="14"/>
    <x v="23"/>
    <n v="0"/>
    <n v="0"/>
    <n v="0"/>
    <n v="0"/>
    <n v="0"/>
    <n v="19.5"/>
    <x v="309"/>
    <x v="38"/>
    <x v="5"/>
    <x v="13"/>
    <x v="10"/>
    <n v="44"/>
    <n v="1"/>
    <n v="1"/>
    <n v="4"/>
    <n v="5"/>
    <n v="1"/>
    <n v="2"/>
    <x v="24"/>
    <n v="824"/>
    <n v="821.4"/>
    <n v="1236.9000000000001"/>
    <n v="262"/>
    <n v="232.2"/>
    <n v="34"/>
    <n v="2.36"/>
    <n v="9.26"/>
    <n v="11.62"/>
    <n v="43.1"/>
    <n v="22"/>
    <n v="4"/>
    <n v="4"/>
    <n v="2"/>
    <n v="121"/>
    <n v="15"/>
    <n v="20"/>
    <n v="2"/>
    <n v="1"/>
    <s v=""/>
    <n v="1"/>
    <s v=""/>
    <n v="3"/>
    <s v=""/>
    <n v="7.0000000000000007E-2"/>
    <n v="1"/>
    <n v="0.28999999999999998"/>
    <n v="0.36"/>
    <n v="1.33"/>
    <n v="1.36"/>
    <n v="12"/>
    <n v="1"/>
    <n v="603"/>
    <n v="206"/>
    <n v="38"/>
    <n v="4"/>
    <n v="15"/>
    <n v="6"/>
    <n v="1.05"/>
    <n v="0.31"/>
    <x v="10"/>
    <x v="10"/>
    <x v="0"/>
    <x v="0"/>
    <x v="5"/>
    <n v="19.5"/>
    <x v="0"/>
  </r>
  <r>
    <n v="25"/>
    <s v=""/>
    <n v="116535"/>
    <n v="0"/>
    <n v="0"/>
    <n v="0"/>
    <n v="0"/>
    <n v="0"/>
    <x v="3"/>
    <n v="4.5"/>
    <s v=""/>
    <s v=""/>
    <s v="Alisson"/>
    <n v="0"/>
    <x v="311"/>
    <s v=""/>
    <s v="Shoulder injury - 25% chance of playing"/>
    <d v="2023-08-07T00:30:06"/>
    <n v="55"/>
    <s v="116535.jpg"/>
    <x v="38"/>
    <s v="Ramses Becker"/>
    <x v="47"/>
    <s v=""/>
    <s v=""/>
    <s v="a"/>
    <n v="11"/>
    <n v="14"/>
    <x v="118"/>
    <n v="0"/>
    <n v="0"/>
    <n v="0"/>
    <n v="0"/>
    <n v="0"/>
    <n v="29.5"/>
    <x v="310"/>
    <x v="148"/>
    <x v="5"/>
    <x v="2"/>
    <x v="2"/>
    <n v="43"/>
    <n v="1"/>
    <n v="1"/>
    <n v="4"/>
    <n v="1"/>
    <n v="1"/>
    <n v="107"/>
    <x v="2"/>
    <n v="824"/>
    <n v="966.4"/>
    <n v="10.1"/>
    <n v="0"/>
    <n v="97.6"/>
    <n v="37"/>
    <n v="0"/>
    <n v="0.02"/>
    <n v="0.02"/>
    <n v="50.02"/>
    <n v="11"/>
    <n v="4"/>
    <n v="341"/>
    <n v="7"/>
    <n v="599"/>
    <n v="71"/>
    <n v="123"/>
    <n v="4"/>
    <n v="1"/>
    <s v=""/>
    <n v="1"/>
    <s v=""/>
    <n v="3"/>
    <s v=""/>
    <n v="7.0000000000000007E-2"/>
    <n v="2.89"/>
    <n v="0.28999999999999998"/>
    <n v="0.36"/>
    <n v="1.35"/>
    <n v="1.1599999999999999"/>
    <n v="91"/>
    <n v="2"/>
    <n v="480"/>
    <n v="71"/>
    <n v="24"/>
    <n v="5"/>
    <n v="44"/>
    <n v="7"/>
    <n v="1"/>
    <n v="0.38"/>
    <x v="10"/>
    <x v="10"/>
    <x v="0"/>
    <x v="0"/>
    <x v="2"/>
    <n v="29.454545454545453"/>
    <x v="0"/>
  </r>
  <r>
    <n v="25"/>
    <s v=""/>
    <n v="535928"/>
    <n v="0"/>
    <n v="0"/>
    <n v="0"/>
    <n v="0"/>
    <n v="0"/>
    <x v="2"/>
    <n v="2.1"/>
    <s v=""/>
    <s v=""/>
    <s v="Stefan"/>
    <n v="0"/>
    <x v="312"/>
    <s v=""/>
    <s v="Shoulder injury - 25% chance of playing"/>
    <d v="2023-08-07T00:30:06"/>
    <n v="50"/>
    <s v="535928.jpg"/>
    <x v="27"/>
    <s v="Bajcetic"/>
    <x v="3"/>
    <s v=""/>
    <s v=""/>
    <s v="a"/>
    <n v="11"/>
    <n v="14"/>
    <x v="119"/>
    <n v="0"/>
    <n v="0"/>
    <n v="0"/>
    <n v="0"/>
    <n v="0"/>
    <n v="4.4000000000000004"/>
    <x v="311"/>
    <x v="196"/>
    <x v="1"/>
    <x v="2"/>
    <x v="13"/>
    <n v="4"/>
    <n v="1"/>
    <n v="1"/>
    <n v="4"/>
    <n v="2"/>
    <n v="1"/>
    <n v="107"/>
    <x v="2"/>
    <n v="85"/>
    <n v="90.2"/>
    <n v="61.7"/>
    <n v="77"/>
    <n v="22.8"/>
    <n v="6"/>
    <n v="0.79"/>
    <n v="0.47"/>
    <n v="1.26"/>
    <n v="6.8"/>
    <n v="308"/>
    <n v="137"/>
    <n v="277"/>
    <n v="146"/>
    <n v="248"/>
    <n v="130"/>
    <n v="308"/>
    <n v="142"/>
    <n v="1"/>
    <s v=""/>
    <n v="1"/>
    <s v=""/>
    <n v="3"/>
    <s v=""/>
    <n v="0.14000000000000001"/>
    <n v="2.89"/>
    <n v="0.08"/>
    <n v="0.22"/>
    <n v="1.17"/>
    <n v="0.69"/>
    <n v="295"/>
    <n v="191"/>
    <n v="467"/>
    <n v="166"/>
    <n v="266"/>
    <n v="108"/>
    <n v="510"/>
    <n v="177"/>
    <n v="1.03"/>
    <n v="0.52"/>
    <x v="10"/>
    <x v="10"/>
    <x v="0"/>
    <x v="0"/>
    <x v="3"/>
    <n v="4.4000000000000004"/>
    <x v="0"/>
  </r>
  <r>
    <n v="25"/>
    <s v=""/>
    <n v="447203"/>
    <n v="0"/>
    <n v="0"/>
    <n v="0"/>
    <n v="0"/>
    <n v="0"/>
    <x v="0"/>
    <n v="2.9"/>
    <s v=""/>
    <s v=""/>
    <s v="Darwin"/>
    <n v="0"/>
    <x v="313"/>
    <s v=""/>
    <s v="Shoulder injury - 25% chance of playing"/>
    <d v="2023-08-07T00:30:06"/>
    <n v="75"/>
    <s v="447203.jpg"/>
    <x v="31"/>
    <s v="Núñez Ribeiro"/>
    <x v="68"/>
    <s v=""/>
    <s v=""/>
    <s v="a"/>
    <n v="11"/>
    <n v="14"/>
    <x v="29"/>
    <n v="0"/>
    <n v="0"/>
    <n v="0"/>
    <n v="0"/>
    <n v="0"/>
    <n v="13.3"/>
    <x v="312"/>
    <x v="197"/>
    <x v="12"/>
    <x v="8"/>
    <x v="11"/>
    <n v="22"/>
    <n v="1"/>
    <n v="1"/>
    <n v="4"/>
    <n v="1"/>
    <n v="1"/>
    <n v="107"/>
    <x v="13"/>
    <n v="310"/>
    <n v="458.2"/>
    <n v="336.9"/>
    <n v="1078"/>
    <n v="186"/>
    <n v="19"/>
    <n v="12.15"/>
    <n v="2.66"/>
    <n v="14.81"/>
    <n v="28.62"/>
    <n v="117"/>
    <n v="10"/>
    <n v="96"/>
    <n v="7"/>
    <n v="12"/>
    <n v="7"/>
    <n v="39"/>
    <n v="8"/>
    <n v="1"/>
    <s v=""/>
    <n v="1"/>
    <s v=""/>
    <n v="3"/>
    <s v=""/>
    <n v="0.65"/>
    <n v="2.89"/>
    <n v="0.14000000000000001"/>
    <n v="0.79"/>
    <n v="1.53"/>
    <n v="1.18"/>
    <n v="27"/>
    <n v="11"/>
    <n v="600"/>
    <n v="71"/>
    <n v="108"/>
    <n v="14"/>
    <n v="20"/>
    <n v="3"/>
    <n v="1.02"/>
    <n v="0.37"/>
    <x v="10"/>
    <x v="10"/>
    <x v="0"/>
    <x v="0"/>
    <x v="4"/>
    <n v="13.333333333333334"/>
    <x v="0"/>
  </r>
  <r>
    <n v="25"/>
    <s v=""/>
    <n v="194634"/>
    <n v="0"/>
    <n v="0"/>
    <n v="0"/>
    <n v="0"/>
    <n v="0"/>
    <x v="2"/>
    <n v="3.2"/>
    <s v=""/>
    <s v=""/>
    <s v="Diogo"/>
    <n v="0"/>
    <x v="314"/>
    <s v=""/>
    <s v="Shoulder injury - 25% chance of playing"/>
    <d v="2023-08-07T00:30:06"/>
    <n v="80"/>
    <s v="194634.jpg"/>
    <x v="37"/>
    <s v="Teixeira da Silva"/>
    <x v="27"/>
    <s v=""/>
    <s v=""/>
    <s v="a"/>
    <n v="11"/>
    <n v="14"/>
    <x v="97"/>
    <n v="0"/>
    <n v="0"/>
    <n v="0"/>
    <n v="0"/>
    <n v="0"/>
    <n v="10"/>
    <x v="313"/>
    <x v="198"/>
    <x v="3"/>
    <x v="11"/>
    <x v="15"/>
    <n v="19"/>
    <n v="1"/>
    <n v="1"/>
    <n v="4"/>
    <n v="2"/>
    <n v="1"/>
    <n v="107"/>
    <x v="10"/>
    <n v="282"/>
    <n v="376.6"/>
    <n v="242.6"/>
    <n v="391"/>
    <n v="100.6"/>
    <n v="12"/>
    <n v="6.38"/>
    <n v="1.7"/>
    <n v="8.08"/>
    <n v="17.760000000000002"/>
    <n v="163"/>
    <n v="72"/>
    <n v="128"/>
    <n v="88"/>
    <n v="83"/>
    <n v="58"/>
    <n v="117"/>
    <n v="75"/>
    <n v="1"/>
    <s v=""/>
    <n v="1"/>
    <s v=""/>
    <n v="3"/>
    <s v=""/>
    <n v="0.51"/>
    <n v="2.89"/>
    <n v="0.14000000000000001"/>
    <n v="0.65"/>
    <n v="1.42"/>
    <n v="1.52"/>
    <n v="14"/>
    <n v="8"/>
    <n v="605"/>
    <n v="253"/>
    <n v="90"/>
    <n v="40"/>
    <n v="99"/>
    <n v="33"/>
    <n v="0.96"/>
    <n v="0.4"/>
    <x v="10"/>
    <x v="10"/>
    <x v="0"/>
    <x v="0"/>
    <x v="5"/>
    <n v="10"/>
    <x v="0"/>
  </r>
  <r>
    <n v="25"/>
    <s v=""/>
    <n v="444884"/>
    <n v="0"/>
    <n v="0"/>
    <n v="0"/>
    <n v="0"/>
    <n v="0"/>
    <x v="2"/>
    <n v="2.1"/>
    <s v=""/>
    <s v=""/>
    <s v="Harvey"/>
    <n v="0"/>
    <x v="315"/>
    <s v=""/>
    <s v="Shoulder injury - 25% chance of playing"/>
    <d v="2023-08-07T00:30:06"/>
    <n v="50"/>
    <s v="444884.jpg"/>
    <x v="34"/>
    <s v="Elliott"/>
    <x v="7"/>
    <s v=""/>
    <s v=""/>
    <s v="a"/>
    <n v="11"/>
    <n v="14"/>
    <x v="120"/>
    <n v="0"/>
    <n v="0"/>
    <n v="0"/>
    <n v="0"/>
    <n v="0"/>
    <n v="12.4"/>
    <x v="314"/>
    <x v="199"/>
    <x v="1"/>
    <x v="1"/>
    <x v="15"/>
    <n v="20"/>
    <n v="1"/>
    <n v="1"/>
    <n v="4"/>
    <n v="2"/>
    <n v="1"/>
    <n v="107"/>
    <x v="1"/>
    <n v="286"/>
    <n v="269"/>
    <n v="406.1"/>
    <n v="378"/>
    <n v="105.5"/>
    <n v="18"/>
    <n v="2.12"/>
    <n v="4.3099999999999996"/>
    <n v="6.43"/>
    <n v="26.07"/>
    <n v="214"/>
    <n v="97"/>
    <n v="76"/>
    <n v="61"/>
    <n v="86"/>
    <n v="60"/>
    <n v="111"/>
    <n v="73"/>
    <n v="1"/>
    <s v=""/>
    <n v="1"/>
    <s v=""/>
    <n v="3"/>
    <s v=""/>
    <n v="0.12"/>
    <n v="2.89"/>
    <n v="0.24"/>
    <n v="0.36"/>
    <n v="1.47"/>
    <n v="1.1200000000000001"/>
    <n v="275"/>
    <n v="177"/>
    <n v="447"/>
    <n v="152"/>
    <n v="274"/>
    <n v="115"/>
    <n v="322"/>
    <n v="100"/>
    <n v="1.01"/>
    <n v="0.28000000000000003"/>
    <x v="10"/>
    <x v="10"/>
    <x v="0"/>
    <x v="0"/>
    <x v="3"/>
    <n v="12.4"/>
    <x v="0"/>
  </r>
  <r>
    <n v="25"/>
    <s v=""/>
    <n v="116643"/>
    <n v="0"/>
    <n v="0"/>
    <n v="0"/>
    <n v="0"/>
    <n v="0"/>
    <x v="2"/>
    <n v="0"/>
    <s v=""/>
    <s v=""/>
    <s v="Fabio Henrique"/>
    <n v="0"/>
    <x v="316"/>
    <s v=""/>
    <s v="Permanent Transfer to Al-Ittihad"/>
    <d v="2023-08-01T10:50:50"/>
    <n v="50"/>
    <s v="116643.jpg"/>
    <x v="34"/>
    <s v="Tavares"/>
    <x v="3"/>
    <s v=""/>
    <s v=""/>
    <s v="u"/>
    <n v="11"/>
    <n v="14"/>
    <x v="91"/>
    <n v="0"/>
    <n v="0"/>
    <n v="0"/>
    <n v="0"/>
    <n v="0"/>
    <n v="14"/>
    <x v="315"/>
    <x v="200"/>
    <x v="1"/>
    <x v="1"/>
    <x v="5"/>
    <n v="34"/>
    <n v="1"/>
    <n v="1"/>
    <n v="4"/>
    <n v="11"/>
    <n v="1"/>
    <n v="107"/>
    <x v="1"/>
    <n v="394"/>
    <n v="400.2"/>
    <n v="316.39999999999998"/>
    <n v="109"/>
    <n v="82.5"/>
    <n v="31"/>
    <n v="0.7"/>
    <n v="1.87"/>
    <n v="2.57"/>
    <n v="39.21"/>
    <n v="149"/>
    <n v="66"/>
    <n v="103"/>
    <n v="78"/>
    <n v="218"/>
    <n v="120"/>
    <n v="147"/>
    <n v="87"/>
    <n v="1"/>
    <s v=""/>
    <n v="1"/>
    <s v=""/>
    <n v="3"/>
    <s v=""/>
    <n v="0.02"/>
    <n v="2.89"/>
    <n v="0.06"/>
    <n v="0.08"/>
    <n v="1.32"/>
    <n v="1.1499999999999999"/>
    <n v="189"/>
    <n v="122"/>
    <n v="361"/>
    <n v="97"/>
    <n v="271"/>
    <n v="112"/>
    <n v="541"/>
    <n v="201"/>
    <n v="1.05"/>
    <n v="0.37"/>
    <x v="10"/>
    <x v="10"/>
    <x v="0"/>
    <x v="0"/>
    <x v="3"/>
    <n v="14"/>
    <x v="0"/>
  </r>
  <r>
    <n v="25"/>
    <s v=""/>
    <n v="243298"/>
    <n v="0"/>
    <n v="0"/>
    <n v="0"/>
    <n v="0"/>
    <n v="0"/>
    <x v="0"/>
    <n v="2.9"/>
    <s v=""/>
    <s v=""/>
    <s v="Cody"/>
    <n v="0"/>
    <x v="317"/>
    <s v=""/>
    <s v="Permanent Transfer to Al-Ittihad"/>
    <d v="2023-08-01T10:50:50"/>
    <n v="75"/>
    <s v="243298.jpg"/>
    <x v="15"/>
    <s v="Gakpo"/>
    <x v="69"/>
    <s v=""/>
    <s v=""/>
    <s v="a"/>
    <n v="11"/>
    <n v="14"/>
    <x v="39"/>
    <n v="0"/>
    <n v="0"/>
    <n v="0"/>
    <n v="0"/>
    <n v="0"/>
    <n v="12"/>
    <x v="316"/>
    <x v="201"/>
    <x v="3"/>
    <x v="9"/>
    <x v="14"/>
    <n v="19"/>
    <n v="1"/>
    <n v="1"/>
    <n v="4"/>
    <n v="11"/>
    <n v="1"/>
    <n v="107"/>
    <x v="16"/>
    <n v="256"/>
    <n v="375.6"/>
    <n v="292.39999999999998"/>
    <n v="460"/>
    <n v="112.3"/>
    <n v="17"/>
    <n v="6.43"/>
    <n v="1.87"/>
    <n v="8.3000000000000007"/>
    <n v="19.559999999999999"/>
    <n v="165"/>
    <n v="15"/>
    <n v="110"/>
    <n v="8"/>
    <n v="62"/>
    <n v="17"/>
    <n v="98"/>
    <n v="15"/>
    <n v="1"/>
    <s v=""/>
    <n v="1"/>
    <s v=""/>
    <n v="3"/>
    <s v=""/>
    <n v="0.4"/>
    <n v="2.89"/>
    <n v="0.12"/>
    <n v="0.52"/>
    <n v="1.21"/>
    <n v="1.18"/>
    <n v="25"/>
    <n v="10"/>
    <n v="598"/>
    <n v="70"/>
    <n v="33"/>
    <n v="9"/>
    <n v="64"/>
    <n v="14"/>
    <n v="1.05"/>
    <n v="0.37"/>
    <x v="10"/>
    <x v="10"/>
    <x v="0"/>
    <x v="0"/>
    <x v="4"/>
    <n v="12"/>
    <x v="0"/>
  </r>
  <r>
    <n v="25"/>
    <s v=""/>
    <n v="171287"/>
    <n v="0"/>
    <n v="0"/>
    <n v="0"/>
    <n v="0"/>
    <n v="0"/>
    <x v="1"/>
    <n v="2.5"/>
    <s v=""/>
    <s v=""/>
    <s v="Joe"/>
    <n v="0"/>
    <x v="318"/>
    <s v=""/>
    <s v="Permanent Transfer to Al-Ittihad"/>
    <d v="2023-08-01T10:50:50"/>
    <n v="45"/>
    <s v="171287.jpg"/>
    <x v="33"/>
    <s v="Gomez"/>
    <x v="7"/>
    <s v=""/>
    <s v=""/>
    <s v="a"/>
    <n v="11"/>
    <n v="14"/>
    <x v="117"/>
    <n v="0"/>
    <n v="0"/>
    <n v="0"/>
    <n v="0"/>
    <n v="0"/>
    <n v="15.1"/>
    <x v="317"/>
    <x v="202"/>
    <x v="3"/>
    <x v="9"/>
    <x v="8"/>
    <n v="16"/>
    <n v="1"/>
    <n v="1"/>
    <n v="4"/>
    <n v="3"/>
    <n v="1"/>
    <n v="107"/>
    <x v="13"/>
    <n v="337"/>
    <n v="312.39999999999998"/>
    <n v="46.1"/>
    <n v="38"/>
    <n v="39.700000000000003"/>
    <n v="15"/>
    <n v="0.2"/>
    <n v="0.67"/>
    <n v="0.87"/>
    <n v="25.28"/>
    <n v="184"/>
    <n v="66"/>
    <n v="289"/>
    <n v="104"/>
    <n v="297"/>
    <n v="110"/>
    <n v="264"/>
    <n v="92"/>
    <n v="1"/>
    <s v=""/>
    <n v="1"/>
    <s v=""/>
    <n v="3"/>
    <s v=""/>
    <n v="0.01"/>
    <n v="2.89"/>
    <n v="0.04"/>
    <n v="0.05"/>
    <n v="1.56"/>
    <n v="0.99"/>
    <n v="369"/>
    <n v="82"/>
    <n v="173"/>
    <n v="105"/>
    <n v="117"/>
    <n v="32"/>
    <n v="287"/>
    <n v="102"/>
    <n v="0.92"/>
    <n v="0.49"/>
    <x v="10"/>
    <x v="10"/>
    <x v="0"/>
    <x v="0"/>
    <x v="0"/>
    <n v="15.111111111111111"/>
    <x v="0"/>
  </r>
  <r>
    <n v="25"/>
    <s v=""/>
    <n v="56979"/>
    <n v="0"/>
    <n v="0"/>
    <n v="0"/>
    <n v="0"/>
    <n v="0"/>
    <x v="2"/>
    <n v="0"/>
    <s v=""/>
    <s v=""/>
    <s v="Jordan"/>
    <n v="0"/>
    <x v="319"/>
    <s v=""/>
    <s v="Permanent transfer to Al-Ettifaq"/>
    <d v="2023-07-28T09:28:45"/>
    <n v="50"/>
    <s v="56979.jpg"/>
    <x v="27"/>
    <s v="Henderson"/>
    <x v="14"/>
    <s v=""/>
    <s v=""/>
    <s v="u"/>
    <n v="11"/>
    <n v="14"/>
    <x v="56"/>
    <n v="0"/>
    <n v="0"/>
    <n v="0"/>
    <n v="0"/>
    <n v="0"/>
    <n v="13.8"/>
    <x v="318"/>
    <x v="203"/>
    <x v="3"/>
    <x v="9"/>
    <x v="8"/>
    <n v="30"/>
    <n v="1"/>
    <n v="1"/>
    <n v="4"/>
    <n v="2"/>
    <n v="1"/>
    <n v="107"/>
    <x v="13"/>
    <n v="401"/>
    <n v="315.2"/>
    <n v="525.79999999999995"/>
    <n v="185"/>
    <n v="103"/>
    <n v="23"/>
    <n v="1.35"/>
    <n v="3.59"/>
    <n v="4.93"/>
    <n v="31.96"/>
    <n v="182"/>
    <n v="83"/>
    <n v="50"/>
    <n v="42"/>
    <n v="156"/>
    <n v="101"/>
    <n v="113"/>
    <n v="74"/>
    <n v="1"/>
    <s v=""/>
    <n v="1"/>
    <s v=""/>
    <n v="3"/>
    <s v=""/>
    <n v="0.06"/>
    <n v="2.89"/>
    <n v="0.16"/>
    <n v="0.22"/>
    <n v="1.4"/>
    <n v="1.31"/>
    <n v="159"/>
    <n v="101"/>
    <n v="331"/>
    <n v="76"/>
    <n v="259"/>
    <n v="101"/>
    <n v="570"/>
    <n v="222"/>
    <n v="1"/>
    <n v="0.35"/>
    <x v="10"/>
    <x v="10"/>
    <x v="0"/>
    <x v="0"/>
    <x v="3"/>
    <n v="13.8"/>
    <x v="0"/>
  </r>
  <r>
    <n v="25"/>
    <s v=""/>
    <n v="206915"/>
    <n v="0"/>
    <n v="0"/>
    <n v="0"/>
    <n v="0"/>
    <n v="0"/>
    <x v="2"/>
    <n v="2.1"/>
    <s v=""/>
    <s v=""/>
    <s v="Curtis"/>
    <n v="0"/>
    <x v="320"/>
    <s v=""/>
    <s v="Permanent transfer to Al-Ettifaq"/>
    <d v="2023-07-28T09:28:45"/>
    <n v="50"/>
    <s v="206915.jpg"/>
    <x v="4"/>
    <s v="Jones"/>
    <x v="2"/>
    <s v=""/>
    <s v=""/>
    <s v="a"/>
    <n v="11"/>
    <n v="14"/>
    <x v="83"/>
    <n v="0"/>
    <n v="0"/>
    <n v="0"/>
    <n v="0"/>
    <n v="0"/>
    <n v="10.4"/>
    <x v="319"/>
    <x v="204"/>
    <x v="2"/>
    <x v="2"/>
    <x v="12"/>
    <n v="15"/>
    <n v="1"/>
    <n v="1"/>
    <n v="4"/>
    <n v="2"/>
    <n v="1"/>
    <n v="107"/>
    <x v="16"/>
    <n v="206"/>
    <n v="272.8"/>
    <n v="238.1"/>
    <n v="240"/>
    <n v="75"/>
    <n v="12"/>
    <n v="1.1499999999999999"/>
    <n v="1.36"/>
    <n v="2.5099999999999998"/>
    <n v="15.6"/>
    <n v="210"/>
    <n v="94"/>
    <n v="130"/>
    <n v="89"/>
    <n v="128"/>
    <n v="83"/>
    <n v="168"/>
    <n v="94"/>
    <n v="1"/>
    <s v=""/>
    <n v="1"/>
    <s v=""/>
    <n v="3"/>
    <s v=""/>
    <n v="0.1"/>
    <n v="2.89"/>
    <n v="0.12"/>
    <n v="0.22"/>
    <n v="1.36"/>
    <n v="1.31"/>
    <n v="234"/>
    <n v="153"/>
    <n v="406"/>
    <n v="128"/>
    <n v="155"/>
    <n v="63"/>
    <n v="389"/>
    <n v="125"/>
    <n v="1.05"/>
    <n v="0.35"/>
    <x v="10"/>
    <x v="10"/>
    <x v="0"/>
    <x v="0"/>
    <x v="3"/>
    <n v="10.4"/>
    <x v="0"/>
  </r>
  <r>
    <n v="25"/>
    <s v=""/>
    <n v="200720"/>
    <n v="0"/>
    <n v="0"/>
    <n v="0"/>
    <n v="0"/>
    <n v="0"/>
    <x v="3"/>
    <n v="1.5"/>
    <s v=""/>
    <s v=""/>
    <s v="Caoimhin"/>
    <n v="0"/>
    <x v="321"/>
    <s v=""/>
    <s v="Permanent transfer to Al-Ettifaq"/>
    <d v="2023-07-28T09:28:45"/>
    <n v="40"/>
    <s v="200720.jpg"/>
    <x v="27"/>
    <s v="Kelleher"/>
    <x v="7"/>
    <s v=""/>
    <s v=""/>
    <s v="a"/>
    <n v="11"/>
    <n v="14"/>
    <x v="41"/>
    <n v="0"/>
    <n v="0"/>
    <n v="0"/>
    <n v="0"/>
    <n v="0"/>
    <n v="0.5"/>
    <x v="320"/>
    <x v="205"/>
    <x v="2"/>
    <x v="2"/>
    <x v="12"/>
    <n v="4"/>
    <n v="1"/>
    <n v="1"/>
    <n v="4"/>
    <n v="2"/>
    <n v="1"/>
    <n v="6"/>
    <x v="16"/>
    <n v="20"/>
    <n v="38"/>
    <n v="0"/>
    <n v="0"/>
    <n v="3.8"/>
    <n v="1"/>
    <n v="0"/>
    <n v="0"/>
    <n v="0"/>
    <n v="1.77"/>
    <n v="351"/>
    <n v="28"/>
    <n v="409"/>
    <n v="37"/>
    <n v="393"/>
    <n v="28"/>
    <n v="362"/>
    <n v="28"/>
    <n v="1"/>
    <s v=""/>
    <n v="1"/>
    <s v=""/>
    <n v="3"/>
    <s v=""/>
    <n v="0.1"/>
    <n v="6"/>
    <n v="0.12"/>
    <n v="0.22"/>
    <n v="1.77"/>
    <n v="4"/>
    <n v="565"/>
    <n v="56"/>
    <n v="50"/>
    <n v="27"/>
    <n v="250"/>
    <n v="27"/>
    <n v="275"/>
    <n v="43"/>
    <n v="1"/>
    <n v="0.35"/>
    <x v="10"/>
    <x v="10"/>
    <x v="0"/>
    <x v="0"/>
    <x v="1"/>
    <n v="0.5"/>
    <x v="0"/>
  </r>
  <r>
    <n v="25"/>
    <s v=""/>
    <n v="204716"/>
    <n v="0"/>
    <n v="0"/>
    <n v="0"/>
    <n v="0"/>
    <n v="0"/>
    <x v="1"/>
    <n v="2.8"/>
    <s v=""/>
    <s v=""/>
    <s v="Ibrahima"/>
    <n v="0"/>
    <x v="322"/>
    <s v=""/>
    <s v="Permanent transfer to Al-Ettifaq"/>
    <d v="2023-07-28T09:28:45"/>
    <n v="50"/>
    <s v="204716.jpg"/>
    <x v="42"/>
    <s v="Konaté"/>
    <x v="28"/>
    <s v=""/>
    <s v=""/>
    <s v="a"/>
    <n v="11"/>
    <n v="14"/>
    <x v="53"/>
    <n v="0"/>
    <n v="0"/>
    <n v="0"/>
    <n v="0"/>
    <n v="0"/>
    <n v="9.8000000000000007"/>
    <x v="321"/>
    <x v="206"/>
    <x v="2"/>
    <x v="2"/>
    <x v="11"/>
    <n v="22"/>
    <n v="1"/>
    <n v="1"/>
    <n v="4"/>
    <n v="5"/>
    <n v="1"/>
    <n v="6"/>
    <x v="16"/>
    <n v="305"/>
    <n v="285.60000000000002"/>
    <n v="39.6"/>
    <n v="144"/>
    <n v="46.8"/>
    <n v="17"/>
    <n v="1.21"/>
    <n v="0.65"/>
    <n v="1.86"/>
    <n v="24.34"/>
    <n v="200"/>
    <n v="73"/>
    <n v="296"/>
    <n v="108"/>
    <n v="184"/>
    <n v="40"/>
    <n v="241"/>
    <n v="83"/>
    <n v="1"/>
    <s v=""/>
    <n v="1"/>
    <s v=""/>
    <n v="3"/>
    <s v=""/>
    <n v="7.0000000000000007E-2"/>
    <n v="6"/>
    <n v="0.04"/>
    <n v="0.11"/>
    <n v="1.41"/>
    <n v="1.28"/>
    <n v="231"/>
    <n v="25"/>
    <n v="403"/>
    <n v="185"/>
    <n v="179"/>
    <n v="66"/>
    <n v="147"/>
    <n v="49"/>
    <n v="0.99"/>
    <n v="0.41"/>
    <x v="10"/>
    <x v="10"/>
    <x v="0"/>
    <x v="0"/>
    <x v="3"/>
    <n v="9.8000000000000007"/>
    <x v="0"/>
  </r>
  <r>
    <n v="25"/>
    <s v=""/>
    <n v="244731"/>
    <n v="0"/>
    <n v="0"/>
    <n v="0"/>
    <n v="0"/>
    <n v="0"/>
    <x v="2"/>
    <n v="3.1"/>
    <s v=""/>
    <s v=""/>
    <s v="Luis"/>
    <n v="0"/>
    <x v="323"/>
    <s v=""/>
    <s v="Permanent transfer to Al-Ettifaq"/>
    <d v="2023-07-28T09:28:45"/>
    <n v="75"/>
    <s v="244731.jpg"/>
    <x v="37"/>
    <s v="Díaz"/>
    <x v="70"/>
    <s v=""/>
    <s v=""/>
    <s v="a"/>
    <n v="11"/>
    <n v="14"/>
    <x v="120"/>
    <n v="0"/>
    <n v="0"/>
    <n v="0"/>
    <n v="0"/>
    <n v="0"/>
    <n v="8.3000000000000007"/>
    <x v="322"/>
    <x v="207"/>
    <x v="7"/>
    <x v="1"/>
    <x v="12"/>
    <n v="11"/>
    <n v="1"/>
    <n v="1"/>
    <n v="4"/>
    <n v="2"/>
    <n v="1"/>
    <n v="6"/>
    <x v="21"/>
    <n v="166"/>
    <n v="245.4"/>
    <n v="200.6"/>
    <n v="404"/>
    <n v="85"/>
    <n v="11"/>
    <n v="2.48"/>
    <n v="1.32"/>
    <n v="3.8"/>
    <n v="11.99"/>
    <n v="220"/>
    <n v="101"/>
    <n v="152"/>
    <n v="99"/>
    <n v="78"/>
    <n v="55"/>
    <n v="143"/>
    <n v="85"/>
    <n v="1"/>
    <s v=""/>
    <n v="1"/>
    <s v=""/>
    <n v="3"/>
    <s v=""/>
    <n v="0.23"/>
    <n v="6"/>
    <n v="0.12"/>
    <n v="0.35"/>
    <n v="1.0900000000000001"/>
    <n v="1"/>
    <n v="26"/>
    <n v="15"/>
    <n v="599"/>
    <n v="252"/>
    <n v="89"/>
    <n v="39"/>
    <n v="65"/>
    <n v="20"/>
    <n v="1"/>
    <n v="0.36"/>
    <x v="10"/>
    <x v="10"/>
    <x v="0"/>
    <x v="0"/>
    <x v="4"/>
    <n v="8.2666666666666675"/>
    <x v="0"/>
  </r>
  <r>
    <n v="25"/>
    <s v=""/>
    <n v="243016"/>
    <n v="0"/>
    <n v="0"/>
    <n v="0"/>
    <n v="0"/>
    <n v="0"/>
    <x v="2"/>
    <n v="2.7"/>
    <s v=""/>
    <s v=""/>
    <s v="Alexis"/>
    <n v="0"/>
    <x v="324"/>
    <s v=""/>
    <s v="Permanent transfer to Al-Ettifaq"/>
    <d v="2023-07-28T09:28:45"/>
    <n v="60"/>
    <s v="243016.jpg"/>
    <x v="35"/>
    <s v="Mac Allister"/>
    <x v="71"/>
    <s v=""/>
    <s v=""/>
    <s v="a"/>
    <n v="11"/>
    <n v="14"/>
    <x v="121"/>
    <n v="0"/>
    <n v="0"/>
    <n v="0"/>
    <n v="0"/>
    <n v="0"/>
    <n v="23.3"/>
    <x v="323"/>
    <x v="208"/>
    <x v="14"/>
    <x v="1"/>
    <x v="10"/>
    <n v="45"/>
    <n v="1"/>
    <n v="1"/>
    <n v="4"/>
    <n v="8"/>
    <n v="1"/>
    <n v="6"/>
    <x v="7"/>
    <n v="567"/>
    <n v="750.8"/>
    <n v="746.4"/>
    <n v="714"/>
    <n v="221.3"/>
    <n v="31"/>
    <n v="12.05"/>
    <n v="4.2699999999999996"/>
    <n v="16.32"/>
    <n v="40.479999999999997"/>
    <n v="30"/>
    <n v="13"/>
    <n v="25"/>
    <n v="20"/>
    <n v="30"/>
    <n v="19"/>
    <n v="24"/>
    <n v="17"/>
    <n v="1"/>
    <s v=""/>
    <n v="1"/>
    <s v=""/>
    <n v="3"/>
    <s v=""/>
    <n v="0.38"/>
    <n v="6"/>
    <n v="0.13"/>
    <n v="0.51"/>
    <n v="1.26"/>
    <n v="1.41"/>
    <n v="78"/>
    <n v="48"/>
    <n v="558"/>
    <n v="226"/>
    <n v="51"/>
    <n v="23"/>
    <n v="31"/>
    <n v="10"/>
    <n v="0.97"/>
    <n v="0.31"/>
    <x v="10"/>
    <x v="10"/>
    <x v="0"/>
    <x v="0"/>
    <x v="8"/>
    <n v="23.333333333333332"/>
    <x v="0"/>
  </r>
  <r>
    <n v="25"/>
    <s v=""/>
    <n v="60914"/>
    <n v="0"/>
    <n v="0"/>
    <n v="0"/>
    <n v="0"/>
    <n v="0"/>
    <x v="1"/>
    <n v="2.8"/>
    <s v=""/>
    <s v=""/>
    <s v="Joel"/>
    <n v="0"/>
    <x v="325"/>
    <s v=""/>
    <s v="Permanent transfer to Al-Ettifaq"/>
    <d v="2023-07-28T09:28:45"/>
    <n v="50"/>
    <s v="60914.jpg"/>
    <x v="13"/>
    <s v="Matip"/>
    <x v="7"/>
    <s v=""/>
    <s v=""/>
    <s v="a"/>
    <n v="11"/>
    <n v="14"/>
    <x v="100"/>
    <n v="0"/>
    <n v="0"/>
    <n v="0"/>
    <n v="0"/>
    <n v="0"/>
    <n v="7.2"/>
    <x v="324"/>
    <x v="209"/>
    <x v="1"/>
    <x v="1"/>
    <x v="13"/>
    <n v="20"/>
    <n v="1"/>
    <n v="1"/>
    <n v="4"/>
    <n v="3"/>
    <n v="1"/>
    <n v="6"/>
    <x v="16"/>
    <n v="216"/>
    <n v="232.8"/>
    <n v="61.9"/>
    <n v="102"/>
    <n v="39.6"/>
    <n v="12"/>
    <n v="0.87"/>
    <n v="0.93"/>
    <n v="1.8"/>
    <n v="16.46"/>
    <n v="228"/>
    <n v="86"/>
    <n v="275"/>
    <n v="98"/>
    <n v="223"/>
    <n v="68"/>
    <n v="265"/>
    <n v="93"/>
    <n v="1"/>
    <s v=""/>
    <n v="1"/>
    <s v=""/>
    <n v="3"/>
    <s v=""/>
    <n v="7.0000000000000007E-2"/>
    <n v="6"/>
    <n v="0.08"/>
    <n v="0.15"/>
    <n v="1.36"/>
    <n v="1.65"/>
    <n v="163"/>
    <n v="16"/>
    <n v="335"/>
    <n v="176"/>
    <n v="186"/>
    <n v="72"/>
    <n v="305"/>
    <n v="112"/>
    <n v="0.99"/>
    <n v="0.25"/>
    <x v="10"/>
    <x v="10"/>
    <x v="0"/>
    <x v="0"/>
    <x v="3"/>
    <n v="7.2"/>
    <x v="0"/>
  </r>
  <r>
    <n v="25"/>
    <s v=""/>
    <n v="197464"/>
    <n v="0"/>
    <n v="0"/>
    <n v="0"/>
    <n v="0"/>
    <n v="0"/>
    <x v="1"/>
    <n v="1.5"/>
    <s v=""/>
    <s v=""/>
    <s v="Nathaniel"/>
    <n v="0"/>
    <x v="326"/>
    <s v=""/>
    <s v="Permanent transfer to Al-Ettifaq"/>
    <d v="2023-07-28T09:28:45"/>
    <n v="40"/>
    <s v="197464.jpg"/>
    <x v="5"/>
    <s v="Phillips"/>
    <x v="7"/>
    <s v=""/>
    <s v=""/>
    <s v="a"/>
    <n v="11"/>
    <n v="14"/>
    <x v="75"/>
    <n v="0"/>
    <n v="0"/>
    <n v="0"/>
    <n v="0"/>
    <n v="0"/>
    <n v="0.8"/>
    <x v="325"/>
    <x v="97"/>
    <x v="1"/>
    <x v="1"/>
    <x v="13"/>
    <n v="1"/>
    <n v="1"/>
    <n v="1"/>
    <n v="4"/>
    <n v="3"/>
    <n v="1"/>
    <n v="6"/>
    <x v="16"/>
    <n v="17"/>
    <n v="15.4"/>
    <n v="1.4"/>
    <n v="18"/>
    <n v="3.4"/>
    <n v="1"/>
    <n v="0.04"/>
    <n v="0.01"/>
    <n v="0.05"/>
    <n v="0.48"/>
    <n v="361"/>
    <n v="132"/>
    <n v="353"/>
    <n v="130"/>
    <n v="324"/>
    <n v="123"/>
    <n v="365"/>
    <n v="131"/>
    <n v="1"/>
    <s v=""/>
    <n v="1"/>
    <s v=""/>
    <n v="3"/>
    <s v=""/>
    <n v="0.06"/>
    <n v="6"/>
    <n v="0.01"/>
    <n v="7.0000000000000007E-2"/>
    <n v="0.66"/>
    <n v="1.38"/>
    <n v="562"/>
    <n v="169"/>
    <n v="47"/>
    <n v="21"/>
    <n v="313"/>
    <n v="116"/>
    <n v="311"/>
    <n v="115"/>
    <n v="1.38"/>
    <n v="0.25"/>
    <x v="10"/>
    <x v="10"/>
    <x v="0"/>
    <x v="0"/>
    <x v="1"/>
    <n v="0.75"/>
    <x v="0"/>
  </r>
  <r>
    <n v="25"/>
    <s v=""/>
    <n v="122798"/>
    <n v="0"/>
    <n v="0"/>
    <n v="0"/>
    <n v="0"/>
    <n v="0"/>
    <x v="1"/>
    <n v="3.6"/>
    <s v=""/>
    <s v=""/>
    <s v="Andrew"/>
    <n v="0"/>
    <x v="327"/>
    <s v=""/>
    <s v="Permanent transfer to Al-Ettifaq"/>
    <d v="2023-07-28T09:28:45"/>
    <n v="65"/>
    <s v="122798.jpg"/>
    <x v="37"/>
    <s v="Robertson"/>
    <x v="72"/>
    <s v=""/>
    <s v=""/>
    <s v="a"/>
    <n v="11"/>
    <n v="14"/>
    <x v="122"/>
    <n v="0"/>
    <n v="0"/>
    <n v="0"/>
    <n v="0"/>
    <n v="0"/>
    <n v="18.600000000000001"/>
    <x v="326"/>
    <x v="210"/>
    <x v="1"/>
    <x v="5"/>
    <x v="3"/>
    <n v="34"/>
    <n v="1"/>
    <n v="1"/>
    <n v="4"/>
    <n v="3"/>
    <n v="1"/>
    <n v="6"/>
    <x v="23"/>
    <n v="633"/>
    <n v="549.20000000000005"/>
    <n v="862.1"/>
    <n v="211"/>
    <n v="162.30000000000001"/>
    <n v="29"/>
    <n v="1.24"/>
    <n v="6.69"/>
    <n v="7.93"/>
    <n v="36.590000000000003"/>
    <n v="86"/>
    <n v="28"/>
    <n v="15"/>
    <n v="3"/>
    <n v="145"/>
    <n v="20"/>
    <n v="52"/>
    <n v="6"/>
    <n v="2"/>
    <s v=""/>
    <n v="1"/>
    <s v=""/>
    <n v="3"/>
    <s v=""/>
    <n v="0.04"/>
    <n v="6"/>
    <n v="0.23"/>
    <n v="0.27"/>
    <n v="1.28"/>
    <n v="1.19"/>
    <n v="44"/>
    <n v="3"/>
    <n v="565"/>
    <n v="205"/>
    <n v="87"/>
    <n v="22"/>
    <n v="91"/>
    <n v="30"/>
    <n v="1.01"/>
    <n v="0.31"/>
    <x v="10"/>
    <x v="10"/>
    <x v="0"/>
    <x v="0"/>
    <x v="9"/>
    <n v="18.615384615384617"/>
    <x v="0"/>
  </r>
  <r>
    <n v="25"/>
    <s v=""/>
    <n v="118748"/>
    <n v="0"/>
    <n v="0"/>
    <n v="0"/>
    <n v="0"/>
    <n v="0"/>
    <x v="2"/>
    <n v="4.5"/>
    <s v=""/>
    <s v=""/>
    <s v="Mohamed"/>
    <n v="0"/>
    <x v="328"/>
    <s v=""/>
    <s v="Permanent transfer to Al-Ettifaq"/>
    <d v="2023-07-28T09:28:45"/>
    <n v="125"/>
    <s v="118748.jpg"/>
    <x v="44"/>
    <s v="Salah"/>
    <x v="73"/>
    <s v=""/>
    <s v=""/>
    <s v="a"/>
    <n v="11"/>
    <n v="14"/>
    <x v="123"/>
    <n v="0"/>
    <n v="0"/>
    <n v="0"/>
    <n v="0"/>
    <n v="0"/>
    <n v="19.100000000000001"/>
    <x v="327"/>
    <x v="211"/>
    <x v="15"/>
    <x v="7"/>
    <x v="4"/>
    <n v="45"/>
    <n v="1"/>
    <n v="1"/>
    <n v="2"/>
    <n v="2"/>
    <n v="1"/>
    <n v="6"/>
    <x v="25"/>
    <n v="651"/>
    <n v="1067.4000000000001"/>
    <n v="899.2"/>
    <n v="1688"/>
    <n v="365.6"/>
    <n v="37"/>
    <n v="21.01"/>
    <n v="7.03"/>
    <n v="28.04"/>
    <n v="47.47"/>
    <n v="5"/>
    <n v="1"/>
    <n v="14"/>
    <n v="12"/>
    <n v="3"/>
    <n v="1"/>
    <n v="2"/>
    <n v="1"/>
    <n v="2"/>
    <s v=""/>
    <n v="2"/>
    <s v=""/>
    <n v="2"/>
    <s v=""/>
    <n v="0.56999999999999995"/>
    <n v="6"/>
    <n v="0.19"/>
    <n v="0.76"/>
    <n v="1.3"/>
    <n v="1.23"/>
    <n v="3"/>
    <n v="1"/>
    <n v="615"/>
    <n v="261"/>
    <n v="4"/>
    <n v="1"/>
    <n v="13"/>
    <n v="5"/>
    <n v="1.01"/>
    <n v="0.36"/>
    <x v="10"/>
    <x v="10"/>
    <x v="0"/>
    <x v="0"/>
    <x v="10"/>
    <n v="19.12"/>
    <x v="0"/>
  </r>
  <r>
    <n v="25"/>
    <s v=""/>
    <n v="424876"/>
    <n v="0"/>
    <n v="0"/>
    <n v="0"/>
    <n v="0"/>
    <n v="0"/>
    <x v="2"/>
    <n v="3"/>
    <s v=""/>
    <s v=""/>
    <s v="Dominik"/>
    <n v="0"/>
    <x v="329"/>
    <s v=""/>
    <s v="Permanent transfer to Al-Ettifaq"/>
    <d v="2023-07-28T09:28:45"/>
    <n v="70"/>
    <s v="424876.jpg"/>
    <x v="0"/>
    <s v="Szoboszlai"/>
    <x v="48"/>
    <s v=""/>
    <s v=""/>
    <s v="a"/>
    <n v="11"/>
    <n v="14"/>
    <x v="123"/>
    <n v="0"/>
    <n v="0"/>
    <n v="0"/>
    <n v="0"/>
    <n v="0"/>
    <n v="0"/>
    <x v="328"/>
    <x v="211"/>
    <x v="15"/>
    <x v="7"/>
    <x v="4"/>
    <n v="45"/>
    <n v="1"/>
    <n v="1"/>
    <n v="2"/>
    <n v="2"/>
    <n v="1"/>
    <n v="6"/>
    <x v="25"/>
    <n v="651"/>
    <n v="0"/>
    <n v="0"/>
    <n v="0"/>
    <n v="0"/>
    <n v="37"/>
    <n v="0"/>
    <n v="0"/>
    <n v="0"/>
    <n v="0"/>
    <n v="613"/>
    <n v="261"/>
    <n v="613"/>
    <n v="261"/>
    <n v="613"/>
    <n v="261"/>
    <n v="613"/>
    <n v="261"/>
    <n v="3"/>
    <s v=""/>
    <n v="2"/>
    <s v=""/>
    <n v="2"/>
    <s v=""/>
    <n v="0.56999999999999995"/>
    <n v="6"/>
    <n v="0.19"/>
    <n v="0.76"/>
    <n v="1.3"/>
    <n v="1.23"/>
    <n v="35"/>
    <n v="22"/>
    <n v="585"/>
    <n v="244"/>
    <n v="613"/>
    <n v="261"/>
    <n v="74"/>
    <n v="25"/>
    <n v="1.01"/>
    <n v="0.36"/>
    <x v="10"/>
    <x v="10"/>
    <x v="0"/>
    <x v="0"/>
    <x v="7"/>
    <n v="34.142857142857146"/>
    <x v="0"/>
  </r>
  <r>
    <n v="25"/>
    <s v=""/>
    <n v="61558"/>
    <n v="0"/>
    <n v="0"/>
    <n v="0"/>
    <n v="0"/>
    <n v="0"/>
    <x v="2"/>
    <n v="2.1"/>
    <s v=""/>
    <s v=""/>
    <s v="Thiago"/>
    <n v="0"/>
    <x v="330"/>
    <s v=""/>
    <s v="Permanent transfer to Al-Ettifaq"/>
    <d v="2023-07-28T09:28:45"/>
    <n v="50"/>
    <s v="61558.jpg"/>
    <x v="30"/>
    <s v="Alcántara do Nascimento"/>
    <x v="2"/>
    <s v=""/>
    <s v=""/>
    <s v="a"/>
    <n v="11"/>
    <n v="14"/>
    <x v="124"/>
    <n v="0"/>
    <n v="0"/>
    <n v="0"/>
    <n v="0"/>
    <n v="0"/>
    <n v="6"/>
    <x v="329"/>
    <x v="212"/>
    <x v="15"/>
    <x v="7"/>
    <x v="1"/>
    <n v="23"/>
    <n v="1"/>
    <n v="1"/>
    <n v="2"/>
    <n v="2"/>
    <n v="1"/>
    <n v="6"/>
    <x v="25"/>
    <n v="194"/>
    <n v="244.4"/>
    <n v="265.8"/>
    <n v="86"/>
    <n v="59.8"/>
    <n v="14"/>
    <n v="0.46"/>
    <n v="1.18"/>
    <n v="1.64"/>
    <n v="21.41"/>
    <n v="221"/>
    <n v="102"/>
    <n v="119"/>
    <n v="83"/>
    <n v="234"/>
    <n v="124"/>
    <n v="205"/>
    <n v="101"/>
    <n v="3"/>
    <s v=""/>
    <n v="2"/>
    <s v=""/>
    <n v="2"/>
    <s v=""/>
    <n v="0.03"/>
    <n v="6"/>
    <n v="0.08"/>
    <n v="0.11"/>
    <n v="1.54"/>
    <n v="1.65"/>
    <n v="164"/>
    <n v="103"/>
    <n v="336"/>
    <n v="78"/>
    <n v="297"/>
    <n v="127"/>
    <n v="336"/>
    <n v="106"/>
    <n v="1.01"/>
    <n v="0.14000000000000001"/>
    <x v="10"/>
    <x v="10"/>
    <x v="0"/>
    <x v="0"/>
    <x v="3"/>
    <n v="6"/>
    <x v="0"/>
  </r>
  <r>
    <n v="25"/>
    <s v=""/>
    <n v="214285"/>
    <n v="0"/>
    <n v="0"/>
    <n v="0"/>
    <n v="0"/>
    <n v="0"/>
    <x v="1"/>
    <n v="2.5"/>
    <s v=""/>
    <s v=""/>
    <s v="Konstantinos"/>
    <n v="0"/>
    <x v="331"/>
    <s v=""/>
    <s v="Permanent transfer to Al-Ettifaq"/>
    <d v="2023-07-28T09:28:45"/>
    <n v="45"/>
    <s v="214285.jpg"/>
    <x v="36"/>
    <s v="Tsimikas"/>
    <x v="2"/>
    <s v=""/>
    <s v=""/>
    <s v="a"/>
    <n v="11"/>
    <n v="14"/>
    <x v="71"/>
    <n v="0"/>
    <n v="0"/>
    <n v="0"/>
    <n v="0"/>
    <n v="0"/>
    <n v="10.7"/>
    <x v="330"/>
    <x v="213"/>
    <x v="15"/>
    <x v="11"/>
    <x v="12"/>
    <n v="11"/>
    <n v="1"/>
    <n v="1"/>
    <n v="2"/>
    <n v="3"/>
    <n v="1"/>
    <n v="6"/>
    <x v="1"/>
    <n v="216"/>
    <n v="183.2"/>
    <n v="298.3"/>
    <n v="124"/>
    <n v="60.7"/>
    <n v="9"/>
    <n v="0.68"/>
    <n v="1.3"/>
    <n v="1.98"/>
    <n v="14.45"/>
    <n v="255"/>
    <n v="100"/>
    <n v="108"/>
    <n v="21"/>
    <n v="196"/>
    <n v="50"/>
    <n v="204"/>
    <n v="66"/>
    <n v="4"/>
    <s v=""/>
    <n v="2"/>
    <s v=""/>
    <n v="2"/>
    <s v=""/>
    <n v="0.08"/>
    <n v="6"/>
    <n v="0.15"/>
    <n v="0.23"/>
    <n v="1.71"/>
    <n v="1.3"/>
    <n v="402"/>
    <n v="106"/>
    <n v="206"/>
    <n v="129"/>
    <n v="205"/>
    <n v="79"/>
    <n v="409"/>
    <n v="157"/>
    <n v="1.06"/>
    <n v="0.47"/>
    <x v="10"/>
    <x v="10"/>
    <x v="0"/>
    <x v="0"/>
    <x v="0"/>
    <n v="10.666666666666666"/>
    <x v="0"/>
  </r>
  <r>
    <n v="25"/>
    <s v=""/>
    <n v="444765"/>
    <n v="0"/>
    <n v="0"/>
    <n v="0"/>
    <n v="0"/>
    <n v="0"/>
    <x v="1"/>
    <n v="0"/>
    <s v=""/>
    <s v=""/>
    <s v="Sepp"/>
    <n v="0"/>
    <x v="332"/>
    <s v=""/>
    <s v="Season long loan to Mainz 05"/>
    <d v="2023-07-17T07:21:35"/>
    <n v="40"/>
    <s v="444765.jpg"/>
    <x v="0"/>
    <s v="van den Berg"/>
    <x v="3"/>
    <s v=""/>
    <s v=""/>
    <s v="u"/>
    <n v="11"/>
    <n v="14"/>
    <x v="71"/>
    <n v="0"/>
    <n v="0"/>
    <n v="0"/>
    <n v="0"/>
    <n v="0"/>
    <n v="0"/>
    <x v="331"/>
    <x v="213"/>
    <x v="15"/>
    <x v="11"/>
    <x v="12"/>
    <n v="11"/>
    <n v="1"/>
    <n v="1"/>
    <n v="2"/>
    <n v="3"/>
    <n v="1"/>
    <n v="6"/>
    <x v="1"/>
    <n v="216"/>
    <n v="0"/>
    <n v="0"/>
    <n v="0"/>
    <n v="0"/>
    <n v="9"/>
    <n v="0"/>
    <n v="0"/>
    <n v="0"/>
    <n v="0"/>
    <n v="447"/>
    <n v="168"/>
    <n v="439"/>
    <n v="168"/>
    <n v="424"/>
    <n v="167"/>
    <n v="449"/>
    <n v="168"/>
    <n v="4"/>
    <s v=""/>
    <n v="2"/>
    <s v=""/>
    <n v="2"/>
    <s v=""/>
    <n v="0.08"/>
    <n v="6"/>
    <n v="0.15"/>
    <n v="0.23"/>
    <n v="1.71"/>
    <n v="1.3"/>
    <n v="600"/>
    <n v="195"/>
    <n v="85"/>
    <n v="47"/>
    <n v="454"/>
    <n v="169"/>
    <n v="456"/>
    <n v="176"/>
    <n v="1.06"/>
    <n v="0.47"/>
    <x v="10"/>
    <x v="10"/>
    <x v="0"/>
    <x v="0"/>
    <x v="1"/>
    <n v="12"/>
    <x v="0"/>
  </r>
  <r>
    <n v="25"/>
    <s v=""/>
    <n v="97032"/>
    <n v="0"/>
    <n v="0"/>
    <n v="0"/>
    <n v="0"/>
    <n v="0"/>
    <x v="1"/>
    <n v="3.4"/>
    <s v=""/>
    <s v=""/>
    <s v="Virgil"/>
    <n v="0"/>
    <x v="333"/>
    <s v=""/>
    <s v="Season long loan to Mainz 05"/>
    <d v="2023-07-17T07:21:35"/>
    <n v="60"/>
    <s v="97032.jpg"/>
    <x v="35"/>
    <s v="van Dijk"/>
    <x v="74"/>
    <s v=""/>
    <s v=""/>
    <s v="a"/>
    <n v="11"/>
    <n v="14"/>
    <x v="125"/>
    <n v="0"/>
    <n v="0"/>
    <n v="0"/>
    <n v="0"/>
    <n v="0"/>
    <n v="21.2"/>
    <x v="332"/>
    <x v="214"/>
    <x v="2"/>
    <x v="2"/>
    <x v="5"/>
    <n v="36"/>
    <n v="1"/>
    <n v="1"/>
    <n v="2"/>
    <n v="3"/>
    <n v="1"/>
    <n v="6"/>
    <x v="3"/>
    <n v="636"/>
    <n v="743.2"/>
    <n v="121"/>
    <n v="389"/>
    <n v="125.4"/>
    <n v="32"/>
    <n v="2.5"/>
    <n v="1.0900000000000001"/>
    <n v="3.59"/>
    <n v="41.17"/>
    <n v="32"/>
    <n v="7"/>
    <n v="207"/>
    <n v="58"/>
    <n v="84"/>
    <n v="5"/>
    <n v="81"/>
    <n v="11"/>
    <n v="4"/>
    <s v=""/>
    <n v="2"/>
    <s v=""/>
    <n v="2"/>
    <s v=""/>
    <n v="0.08"/>
    <n v="6"/>
    <n v="0.03"/>
    <n v="0.11"/>
    <n v="1.31"/>
    <n v="1.1399999999999999"/>
    <n v="63"/>
    <n v="4"/>
    <n v="543"/>
    <n v="202"/>
    <n v="50"/>
    <n v="8"/>
    <n v="42"/>
    <n v="15"/>
    <n v="1.02"/>
    <n v="0.35"/>
    <x v="10"/>
    <x v="10"/>
    <x v="0"/>
    <x v="0"/>
    <x v="8"/>
    <n v="21.166666666666668"/>
    <x v="0"/>
  </r>
  <r>
    <n v="25"/>
    <s v=""/>
    <n v="184704"/>
    <n v="0"/>
    <n v="0"/>
    <n v="0"/>
    <n v="0"/>
    <n v="0"/>
    <x v="2"/>
    <n v="0.5"/>
    <s v=""/>
    <s v=""/>
    <s v="Marvelous"/>
    <n v="0"/>
    <x v="334"/>
    <s v=""/>
    <s v="Season long loan to Mainz 05"/>
    <d v="2023-07-17T07:21:35"/>
    <n v="45"/>
    <s v="184704.jpg"/>
    <x v="0"/>
    <s v="Nakamba"/>
    <x v="59"/>
    <s v=""/>
    <s v=""/>
    <s v="a"/>
    <n v="12"/>
    <n v="102"/>
    <x v="125"/>
    <n v="0"/>
    <n v="0"/>
    <n v="0"/>
    <n v="0"/>
    <n v="0"/>
    <n v="0"/>
    <x v="333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484"/>
    <n v="190"/>
    <n v="483"/>
    <n v="192"/>
    <n v="473"/>
    <n v="187"/>
    <n v="486"/>
    <n v="190"/>
    <n v="4"/>
    <s v=""/>
    <n v="2"/>
    <s v=""/>
    <n v="2"/>
    <s v=""/>
    <n v="0.08"/>
    <n v="6"/>
    <n v="0.03"/>
    <n v="0.11"/>
    <n v="1.31"/>
    <n v="1.1399999999999999"/>
    <n v="379"/>
    <n v="208"/>
    <n v="183"/>
    <n v="15"/>
    <n v="490"/>
    <n v="194"/>
    <n v="141"/>
    <n v="49"/>
    <n v="1.02"/>
    <n v="0.35"/>
    <x v="11"/>
    <x v="11"/>
    <x v="0"/>
    <x v="0"/>
    <x v="0"/>
    <n v="28.222222222222221"/>
    <x v="0"/>
  </r>
  <r>
    <n v="25"/>
    <s v=""/>
    <n v="174310"/>
    <n v="0"/>
    <n v="0"/>
    <n v="0"/>
    <n v="0"/>
    <n v="0"/>
    <x v="0"/>
    <n v="0.9"/>
    <s v=""/>
    <s v=""/>
    <s v="Elijah"/>
    <n v="0"/>
    <x v="335"/>
    <s v=""/>
    <s v="Season long loan to Mainz 05"/>
    <d v="2023-07-17T07:21:35"/>
    <n v="50"/>
    <s v="174310.jpg"/>
    <x v="0"/>
    <s v="Adebayo"/>
    <x v="28"/>
    <s v=""/>
    <s v=""/>
    <s v="a"/>
    <n v="12"/>
    <n v="102"/>
    <x v="125"/>
    <n v="0"/>
    <n v="0"/>
    <n v="0"/>
    <n v="0"/>
    <n v="0"/>
    <n v="0"/>
    <x v="334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570"/>
    <n v="57"/>
    <n v="569"/>
    <n v="57"/>
    <n v="567"/>
    <n v="58"/>
    <n v="571"/>
    <n v="58"/>
    <n v="4"/>
    <s v=""/>
    <n v="2"/>
    <s v=""/>
    <n v="2"/>
    <s v=""/>
    <n v="0.08"/>
    <n v="6"/>
    <n v="0.03"/>
    <n v="0.11"/>
    <n v="1.31"/>
    <n v="1.1399999999999999"/>
    <n v="213"/>
    <n v="44"/>
    <n v="385"/>
    <n v="23"/>
    <n v="571"/>
    <n v="58"/>
    <n v="149"/>
    <n v="30"/>
    <n v="1.02"/>
    <n v="0.35"/>
    <x v="11"/>
    <x v="11"/>
    <x v="0"/>
    <x v="0"/>
    <x v="3"/>
    <n v="25.4"/>
    <x v="0"/>
  </r>
  <r>
    <n v="25"/>
    <s v=""/>
    <n v="208904"/>
    <n v="0"/>
    <n v="0"/>
    <n v="0"/>
    <n v="0"/>
    <n v="0"/>
    <x v="1"/>
    <n v="0.5"/>
    <s v=""/>
    <s v=""/>
    <s v="Mads Juel"/>
    <n v="0"/>
    <x v="336"/>
    <s v=""/>
    <s v="Season long loan to Mainz 05"/>
    <d v="2023-07-17T07:21:35"/>
    <n v="40"/>
    <s v="208904.jpg"/>
    <x v="0"/>
    <s v="Andersen"/>
    <x v="30"/>
    <s v=""/>
    <s v=""/>
    <s v="a"/>
    <n v="12"/>
    <n v="102"/>
    <x v="125"/>
    <n v="0"/>
    <n v="0"/>
    <n v="0"/>
    <n v="0"/>
    <n v="0"/>
    <n v="0"/>
    <x v="232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422"/>
    <n v="152"/>
    <n v="412"/>
    <n v="151"/>
    <n v="396"/>
    <n v="149"/>
    <n v="424"/>
    <n v="152"/>
    <n v="4"/>
    <s v=""/>
    <n v="2"/>
    <s v=""/>
    <n v="2"/>
    <s v=""/>
    <n v="0.08"/>
    <n v="6"/>
    <n v="0.03"/>
    <n v="0.11"/>
    <n v="1.31"/>
    <n v="1.1399999999999999"/>
    <n v="568"/>
    <n v="173"/>
    <n v="53"/>
    <n v="25"/>
    <n v="429"/>
    <n v="153"/>
    <n v="186"/>
    <n v="63"/>
    <n v="1.02"/>
    <n v="0.35"/>
    <x v="11"/>
    <x v="11"/>
    <x v="0"/>
    <x v="0"/>
    <x v="1"/>
    <n v="31.75"/>
    <x v="0"/>
  </r>
  <r>
    <n v="25"/>
    <s v=""/>
    <n v="165183"/>
    <n v="0"/>
    <n v="0"/>
    <n v="0"/>
    <n v="0"/>
    <n v="0"/>
    <x v="1"/>
    <n v="0.5"/>
    <s v=""/>
    <s v=""/>
    <s v="Amari'i"/>
    <n v="0"/>
    <x v="337"/>
    <s v=""/>
    <s v="Season long loan to Mainz 05"/>
    <d v="2023-07-17T07:21:35"/>
    <n v="40"/>
    <s v="165183.jpg"/>
    <x v="0"/>
    <s v="Bell"/>
    <x v="75"/>
    <s v=""/>
    <s v=""/>
    <s v="a"/>
    <n v="12"/>
    <n v="102"/>
    <x v="125"/>
    <n v="0"/>
    <n v="0"/>
    <n v="0"/>
    <n v="0"/>
    <n v="0"/>
    <n v="0"/>
    <x v="335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414"/>
    <n v="147"/>
    <n v="403"/>
    <n v="146"/>
    <n v="386"/>
    <n v="143"/>
    <n v="416"/>
    <n v="147"/>
    <n v="4"/>
    <s v=""/>
    <n v="2"/>
    <s v=""/>
    <n v="2"/>
    <s v=""/>
    <n v="0.08"/>
    <n v="6"/>
    <n v="0.03"/>
    <n v="0.11"/>
    <n v="1.31"/>
    <n v="1.1399999999999999"/>
    <n v="555"/>
    <n v="164"/>
    <n v="40"/>
    <n v="16"/>
    <n v="421"/>
    <n v="148"/>
    <n v="30"/>
    <n v="11"/>
    <n v="1.02"/>
    <n v="0.35"/>
    <x v="11"/>
    <x v="11"/>
    <x v="0"/>
    <x v="0"/>
    <x v="1"/>
    <n v="31.75"/>
    <x v="0"/>
  </r>
  <r>
    <n v="25"/>
    <s v=""/>
    <n v="82738"/>
    <n v="0"/>
    <n v="0"/>
    <n v="0"/>
    <n v="0"/>
    <n v="0"/>
    <x v="2"/>
    <n v="1.1000000000000001"/>
    <s v=""/>
    <s v=""/>
    <s v="Luke"/>
    <n v="0"/>
    <x v="338"/>
    <s v=""/>
    <s v="Season long loan to Mainz 05"/>
    <d v="2023-07-17T07:21:35"/>
    <n v="50"/>
    <s v="82738.jpg"/>
    <x v="0"/>
    <s v="Berry"/>
    <x v="3"/>
    <s v=""/>
    <s v=""/>
    <s v="a"/>
    <n v="12"/>
    <n v="102"/>
    <x v="125"/>
    <n v="0"/>
    <n v="0"/>
    <n v="0"/>
    <n v="0"/>
    <n v="0"/>
    <n v="0"/>
    <x v="336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560"/>
    <n v="231"/>
    <n v="558"/>
    <n v="231"/>
    <n v="553"/>
    <n v="230"/>
    <n v="561"/>
    <n v="231"/>
    <n v="4"/>
    <s v=""/>
    <n v="3"/>
    <s v=""/>
    <n v="2"/>
    <s v=""/>
    <n v="0.08"/>
    <n v="6"/>
    <n v="0.03"/>
    <n v="0.11"/>
    <n v="1.31"/>
    <n v="1.1399999999999999"/>
    <n v="168"/>
    <n v="107"/>
    <n v="340"/>
    <n v="82"/>
    <n v="562"/>
    <n v="232"/>
    <n v="463"/>
    <n v="154"/>
    <n v="1.02"/>
    <n v="0.35"/>
    <x v="11"/>
    <x v="11"/>
    <x v="0"/>
    <x v="0"/>
    <x v="3"/>
    <n v="25.4"/>
    <x v="0"/>
  </r>
  <r>
    <n v="25"/>
    <s v=""/>
    <n v="156658"/>
    <n v="0"/>
    <n v="0"/>
    <n v="0"/>
    <n v="0"/>
    <n v="0"/>
    <x v="1"/>
    <n v="0.1"/>
    <s v=""/>
    <s v=""/>
    <s v="Reece"/>
    <n v="0"/>
    <x v="339"/>
    <s v=""/>
    <s v="Knock - 25% chance of playing"/>
    <d v="2023-08-04T12:00:04"/>
    <n v="40"/>
    <s v="156658.jpg"/>
    <x v="0"/>
    <s v="Burke"/>
    <x v="3"/>
    <s v=""/>
    <s v=""/>
    <s v="d"/>
    <n v="12"/>
    <n v="102"/>
    <x v="125"/>
    <n v="0"/>
    <n v="0"/>
    <n v="0"/>
    <n v="0"/>
    <n v="0"/>
    <n v="0"/>
    <x v="337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412"/>
    <n v="146"/>
    <n v="401"/>
    <n v="145"/>
    <n v="384"/>
    <n v="142"/>
    <n v="414"/>
    <n v="146"/>
    <n v="4"/>
    <s v=""/>
    <n v="3"/>
    <s v=""/>
    <n v="2"/>
    <s v=""/>
    <n v="0.08"/>
    <n v="6"/>
    <n v="0.03"/>
    <n v="0.11"/>
    <n v="1.31"/>
    <n v="1.1399999999999999"/>
    <n v="553"/>
    <n v="163"/>
    <n v="38"/>
    <n v="15"/>
    <n v="419"/>
    <n v="147"/>
    <n v="442"/>
    <n v="169"/>
    <n v="1.02"/>
    <n v="0.35"/>
    <x v="11"/>
    <x v="11"/>
    <x v="0"/>
    <x v="0"/>
    <x v="1"/>
    <n v="31.75"/>
    <x v="0"/>
  </r>
  <r>
    <n v="25"/>
    <s v=""/>
    <n v="193195"/>
    <n v="0"/>
    <n v="0"/>
    <n v="0"/>
    <n v="0"/>
    <n v="0"/>
    <x v="2"/>
    <n v="1.1000000000000001"/>
    <s v=""/>
    <s v=""/>
    <s v="Allan"/>
    <n v="0"/>
    <x v="340"/>
    <s v=""/>
    <s v="Knock - 25% chance of playing"/>
    <d v="2023-08-04T12:00:04"/>
    <n v="50"/>
    <s v="193195.jpg"/>
    <x v="0"/>
    <s v="Campbell"/>
    <x v="3"/>
    <s v=""/>
    <s v=""/>
    <s v="a"/>
    <n v="12"/>
    <n v="102"/>
    <x v="125"/>
    <n v="0"/>
    <n v="0"/>
    <n v="0"/>
    <n v="0"/>
    <n v="0"/>
    <n v="0"/>
    <x v="338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574"/>
    <n v="243"/>
    <n v="573"/>
    <n v="243"/>
    <n v="571"/>
    <n v="243"/>
    <n v="575"/>
    <n v="243"/>
    <n v="4"/>
    <s v=""/>
    <n v="3"/>
    <s v=""/>
    <n v="2"/>
    <s v=""/>
    <n v="0.08"/>
    <n v="6"/>
    <n v="0.03"/>
    <n v="0.11"/>
    <n v="1.31"/>
    <n v="1.1399999999999999"/>
    <n v="223"/>
    <n v="147"/>
    <n v="395"/>
    <n v="122"/>
    <n v="575"/>
    <n v="243"/>
    <n v="518"/>
    <n v="183"/>
    <n v="1.02"/>
    <n v="0.35"/>
    <x v="11"/>
    <x v="11"/>
    <x v="0"/>
    <x v="0"/>
    <x v="3"/>
    <n v="25.4"/>
    <x v="0"/>
  </r>
  <r>
    <n v="75"/>
    <s v=""/>
    <n v="96784"/>
    <n v="0"/>
    <n v="0"/>
    <n v="0"/>
    <n v="0"/>
    <n v="0"/>
    <x v="2"/>
    <n v="0.8"/>
    <s v=""/>
    <s v=""/>
    <s v="Jordan"/>
    <n v="0"/>
    <x v="341"/>
    <s v=""/>
    <s v="Knock - 75% chance of playing"/>
    <d v="2023-08-07T00:30:06"/>
    <n v="50"/>
    <s v="96784.jpg"/>
    <x v="0"/>
    <s v="Clark"/>
    <x v="3"/>
    <s v=""/>
    <s v=""/>
    <s v="d"/>
    <n v="12"/>
    <n v="102"/>
    <x v="125"/>
    <n v="0"/>
    <n v="0"/>
    <n v="0"/>
    <n v="0"/>
    <n v="0"/>
    <n v="0"/>
    <x v="339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562"/>
    <n v="233"/>
    <n v="560"/>
    <n v="233"/>
    <n v="555"/>
    <n v="232"/>
    <n v="563"/>
    <n v="233"/>
    <n v="2"/>
    <s v=""/>
    <n v="1"/>
    <s v=""/>
    <n v="2"/>
    <s v=""/>
    <n v="0.08"/>
    <n v="6"/>
    <n v="0.03"/>
    <n v="0.11"/>
    <n v="1.31"/>
    <n v="1.1399999999999999"/>
    <n v="177"/>
    <n v="114"/>
    <n v="349"/>
    <n v="89"/>
    <n v="563"/>
    <n v="233"/>
    <n v="545"/>
    <n v="204"/>
    <n v="1.02"/>
    <n v="0.35"/>
    <x v="11"/>
    <x v="11"/>
    <x v="0"/>
    <x v="0"/>
    <x v="3"/>
    <n v="25.4"/>
    <x v="0"/>
  </r>
  <r>
    <n v="75"/>
    <s v=""/>
    <n v="244262"/>
    <n v="0"/>
    <n v="0"/>
    <n v="0"/>
    <n v="0"/>
    <n v="0"/>
    <x v="1"/>
    <n v="1.5"/>
    <s v=""/>
    <s v=""/>
    <s v="Alfie"/>
    <n v="0"/>
    <x v="342"/>
    <s v=""/>
    <s v="Knock - 75% chance of playing"/>
    <d v="2023-08-07T00:30:06"/>
    <n v="45"/>
    <s v="244262.jpg"/>
    <x v="0"/>
    <s v="Doughty"/>
    <x v="7"/>
    <s v=""/>
    <s v=""/>
    <s v="a"/>
    <n v="12"/>
    <n v="102"/>
    <x v="125"/>
    <n v="0"/>
    <n v="0"/>
    <n v="0"/>
    <n v="0"/>
    <n v="0"/>
    <n v="0"/>
    <x v="340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513"/>
    <n v="198"/>
    <n v="512"/>
    <n v="198"/>
    <n v="503"/>
    <n v="197"/>
    <n v="515"/>
    <n v="198"/>
    <n v="1"/>
    <s v=""/>
    <n v="2"/>
    <s v=""/>
    <n v="2"/>
    <s v=""/>
    <n v="0.08"/>
    <n v="6"/>
    <n v="0.03"/>
    <n v="0.11"/>
    <n v="1.31"/>
    <n v="1.1399999999999999"/>
    <n v="447"/>
    <n v="131"/>
    <n v="251"/>
    <n v="154"/>
    <n v="518"/>
    <n v="198"/>
    <n v="317"/>
    <n v="118"/>
    <n v="1.02"/>
    <n v="0.35"/>
    <x v="11"/>
    <x v="11"/>
    <x v="0"/>
    <x v="0"/>
    <x v="0"/>
    <n v="28.222222222222221"/>
    <x v="0"/>
  </r>
  <r>
    <n v="75"/>
    <s v=""/>
    <n v="49083"/>
    <n v="0"/>
    <n v="0"/>
    <n v="0"/>
    <n v="0"/>
    <n v="0"/>
    <x v="2"/>
    <n v="1.1000000000000001"/>
    <s v=""/>
    <s v=""/>
    <s v="Luke"/>
    <n v="0"/>
    <x v="343"/>
    <s v=""/>
    <s v="Knock - 75% chance of playing"/>
    <d v="2023-08-07T00:30:06"/>
    <n v="50"/>
    <s v="49083.jpg"/>
    <x v="0"/>
    <s v="Freeman"/>
    <x v="14"/>
    <s v=""/>
    <s v=""/>
    <s v="a"/>
    <n v="12"/>
    <n v="102"/>
    <x v="125"/>
    <n v="0"/>
    <n v="0"/>
    <n v="0"/>
    <n v="0"/>
    <n v="0"/>
    <n v="0"/>
    <x v="341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557"/>
    <n v="228"/>
    <n v="555"/>
    <n v="228"/>
    <n v="550"/>
    <n v="227"/>
    <n v="558"/>
    <n v="228"/>
    <n v="3"/>
    <s v=""/>
    <n v="2"/>
    <s v=""/>
    <n v="2"/>
    <s v=""/>
    <n v="0.08"/>
    <n v="6"/>
    <n v="0.03"/>
    <n v="0.11"/>
    <n v="1.31"/>
    <n v="1.1399999999999999"/>
    <n v="154"/>
    <n v="98"/>
    <n v="326"/>
    <n v="73"/>
    <n v="559"/>
    <n v="229"/>
    <n v="573"/>
    <n v="225"/>
    <n v="1.02"/>
    <n v="0.35"/>
    <x v="11"/>
    <x v="11"/>
    <x v="0"/>
    <x v="0"/>
    <x v="3"/>
    <n v="25.4"/>
    <x v="0"/>
  </r>
  <r>
    <n v="75"/>
    <s v=""/>
    <n v="113534"/>
    <n v="0"/>
    <n v="0"/>
    <n v="0"/>
    <n v="0"/>
    <n v="0"/>
    <x v="3"/>
    <n v="0.5"/>
    <s v=""/>
    <s v=""/>
    <s v="Matt"/>
    <n v="0"/>
    <x v="344"/>
    <s v=""/>
    <s v="Knock - 75% chance of playing"/>
    <d v="2023-08-07T00:30:06"/>
    <n v="40"/>
    <s v="113534.jpg"/>
    <x v="0"/>
    <s v="Macey"/>
    <x v="30"/>
    <s v=""/>
    <s v=""/>
    <s v="a"/>
    <n v="12"/>
    <n v="102"/>
    <x v="125"/>
    <n v="0"/>
    <n v="0"/>
    <n v="0"/>
    <n v="0"/>
    <n v="0"/>
    <n v="0"/>
    <x v="342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404"/>
    <n v="39"/>
    <n v="392"/>
    <n v="27"/>
    <n v="374"/>
    <n v="18"/>
    <n v="406"/>
    <n v="39"/>
    <n v="3"/>
    <s v=""/>
    <n v="2"/>
    <s v=""/>
    <n v="2"/>
    <s v=""/>
    <n v="0.08"/>
    <n v="6"/>
    <n v="0.03"/>
    <n v="0.11"/>
    <n v="1.31"/>
    <n v="1.1399999999999999"/>
    <n v="543"/>
    <n v="46"/>
    <n v="28"/>
    <n v="17"/>
    <n v="411"/>
    <n v="39"/>
    <n v="179"/>
    <n v="25"/>
    <n v="1.02"/>
    <n v="0.35"/>
    <x v="11"/>
    <x v="11"/>
    <x v="0"/>
    <x v="0"/>
    <x v="1"/>
    <n v="31.75"/>
    <x v="0"/>
  </r>
  <r>
    <n v="75"/>
    <s v=""/>
    <n v="422303"/>
    <n v="0"/>
    <n v="0"/>
    <n v="0"/>
    <n v="0"/>
    <n v="0"/>
    <x v="0"/>
    <n v="0.5"/>
    <s v=""/>
    <s v=""/>
    <s v="John"/>
    <n v="0"/>
    <x v="345"/>
    <s v=""/>
    <s v="Knock - 75% chance of playing"/>
    <d v="2023-08-07T00:30:06"/>
    <n v="45"/>
    <s v="422303.jpg"/>
    <x v="0"/>
    <s v="McAtee"/>
    <x v="45"/>
    <s v=""/>
    <s v=""/>
    <s v="a"/>
    <n v="12"/>
    <n v="102"/>
    <x v="125"/>
    <n v="0"/>
    <n v="0"/>
    <n v="0"/>
    <n v="0"/>
    <n v="0"/>
    <n v="0"/>
    <x v="343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519"/>
    <n v="50"/>
    <n v="517"/>
    <n v="50"/>
    <n v="509"/>
    <n v="52"/>
    <n v="521"/>
    <n v="52"/>
    <n v="3"/>
    <s v=""/>
    <n v="2"/>
    <s v=""/>
    <n v="2"/>
    <s v=""/>
    <n v="0.08"/>
    <n v="6"/>
    <n v="0.03"/>
    <n v="0.11"/>
    <n v="1.31"/>
    <n v="1.1399999999999999"/>
    <n v="454"/>
    <n v="69"/>
    <n v="258"/>
    <n v="11"/>
    <n v="523"/>
    <n v="52"/>
    <n v="87"/>
    <n v="17"/>
    <n v="1.02"/>
    <n v="0.35"/>
    <x v="11"/>
    <x v="11"/>
    <x v="0"/>
    <x v="0"/>
    <x v="0"/>
    <n v="28.222222222222221"/>
    <x v="0"/>
  </r>
  <r>
    <n v="75"/>
    <s v=""/>
    <n v="453537"/>
    <n v="0"/>
    <n v="0"/>
    <n v="0"/>
    <n v="0"/>
    <n v="0"/>
    <x v="2"/>
    <n v="0"/>
    <s v=""/>
    <s v=""/>
    <s v="Carlos"/>
    <n v="0"/>
    <x v="346"/>
    <s v=""/>
    <s v="Permanent transfer to Bolton Wanderers"/>
    <d v="2023-07-26T12:29:40"/>
    <n v="45"/>
    <s v="453537.jpg"/>
    <x v="0"/>
    <s v="Mendes Gomes"/>
    <x v="3"/>
    <s v=""/>
    <s v=""/>
    <s v="u"/>
    <n v="12"/>
    <n v="102"/>
    <x v="125"/>
    <n v="0"/>
    <n v="0"/>
    <n v="0"/>
    <n v="0"/>
    <n v="0"/>
    <n v="0"/>
    <x v="344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529"/>
    <n v="207"/>
    <n v="527"/>
    <n v="208"/>
    <n v="519"/>
    <n v="205"/>
    <n v="530"/>
    <n v="207"/>
    <n v="3"/>
    <s v=""/>
    <n v="2"/>
    <s v=""/>
    <n v="2"/>
    <s v=""/>
    <n v="0.08"/>
    <n v="6"/>
    <n v="0.03"/>
    <n v="0.11"/>
    <n v="1.31"/>
    <n v="1.1399999999999999"/>
    <n v="474"/>
    <n v="234"/>
    <n v="278"/>
    <n v="41"/>
    <n v="532"/>
    <n v="209"/>
    <n v="483"/>
    <n v="160"/>
    <n v="1.02"/>
    <n v="0.35"/>
    <x v="11"/>
    <x v="11"/>
    <x v="0"/>
    <x v="0"/>
    <x v="0"/>
    <n v="28.222222222222221"/>
    <x v="0"/>
  </r>
  <r>
    <n v="75"/>
    <s v=""/>
    <n v="156700"/>
    <n v="0"/>
    <n v="0"/>
    <n v="0"/>
    <n v="0"/>
    <n v="0"/>
    <x v="0"/>
    <n v="1.3"/>
    <s v=""/>
    <s v=""/>
    <s v="Carlton"/>
    <n v="0"/>
    <x v="347"/>
    <s v=""/>
    <s v="Permanent transfer to Bolton Wanderers"/>
    <d v="2023-07-26T12:29:40"/>
    <n v="55"/>
    <s v="156700.jpg"/>
    <x v="0"/>
    <s v="Morris"/>
    <x v="59"/>
    <s v=""/>
    <s v=""/>
    <s v="a"/>
    <n v="12"/>
    <n v="102"/>
    <x v="125"/>
    <n v="0"/>
    <n v="0"/>
    <n v="0"/>
    <n v="0"/>
    <n v="0"/>
    <n v="0"/>
    <x v="345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601"/>
    <n v="67"/>
    <n v="601"/>
    <n v="67"/>
    <n v="601"/>
    <n v="67"/>
    <n v="601"/>
    <n v="67"/>
    <n v="3"/>
    <s v=""/>
    <n v="2"/>
    <s v=""/>
    <n v="1"/>
    <s v=""/>
    <n v="0.08"/>
    <n v="6"/>
    <n v="0.03"/>
    <n v="0.11"/>
    <n v="1.31"/>
    <n v="1.1399999999999999"/>
    <n v="103"/>
    <n v="30"/>
    <n v="492"/>
    <n v="41"/>
    <n v="601"/>
    <n v="67"/>
    <n v="139"/>
    <n v="28"/>
    <n v="1.02"/>
    <n v="0.35"/>
    <x v="11"/>
    <x v="11"/>
    <x v="0"/>
    <x v="0"/>
    <x v="2"/>
    <n v="23.09090909090909"/>
    <x v="0"/>
  </r>
  <r>
    <n v="75"/>
    <s v=""/>
    <n v="174595"/>
    <n v="0"/>
    <n v="0"/>
    <n v="0"/>
    <n v="0"/>
    <n v="0"/>
    <x v="0"/>
    <n v="0.5"/>
    <s v=""/>
    <s v=""/>
    <s v="Admiral"/>
    <n v="0"/>
    <x v="348"/>
    <s v=""/>
    <s v="Permanent transfer to Bolton Wanderers"/>
    <d v="2023-07-26T12:29:40"/>
    <n v="45"/>
    <s v="174595.jpg"/>
    <x v="0"/>
    <s v="Muskwe"/>
    <x v="7"/>
    <s v=""/>
    <s v=""/>
    <s v="a"/>
    <n v="12"/>
    <n v="102"/>
    <x v="125"/>
    <n v="0"/>
    <n v="0"/>
    <n v="0"/>
    <n v="0"/>
    <n v="0"/>
    <n v="0"/>
    <x v="346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482"/>
    <n v="43"/>
    <n v="481"/>
    <n v="43"/>
    <n v="471"/>
    <n v="45"/>
    <n v="484"/>
    <n v="45"/>
    <n v="3"/>
    <s v=""/>
    <n v="2"/>
    <s v=""/>
    <n v="1"/>
    <s v=""/>
    <n v="0.08"/>
    <n v="6"/>
    <n v="0.03"/>
    <n v="0.11"/>
    <n v="1.31"/>
    <n v="1.1399999999999999"/>
    <n v="373"/>
    <n v="60"/>
    <n v="177"/>
    <n v="2"/>
    <n v="488"/>
    <n v="45"/>
    <n v="312"/>
    <n v="52"/>
    <n v="1.02"/>
    <n v="0.35"/>
    <x v="11"/>
    <x v="11"/>
    <x v="0"/>
    <x v="0"/>
    <x v="0"/>
    <n v="28.222222222222221"/>
    <x v="0"/>
  </r>
  <r>
    <n v="75"/>
    <s v=""/>
    <n v="229164"/>
    <n v="0"/>
    <n v="0"/>
    <n v="0"/>
    <n v="0"/>
    <n v="0"/>
    <x v="0"/>
    <n v="0.9"/>
    <s v=""/>
    <s v=""/>
    <s v="Chiedozie"/>
    <n v="0"/>
    <x v="349"/>
    <s v=""/>
    <s v="Permanent transfer to Bolton Wanderers"/>
    <d v="2023-07-26T12:29:40"/>
    <n v="50"/>
    <s v="229164.jpg"/>
    <x v="0"/>
    <s v="Ogbene"/>
    <x v="2"/>
    <s v=""/>
    <s v=""/>
    <s v="a"/>
    <n v="12"/>
    <n v="102"/>
    <x v="125"/>
    <n v="0"/>
    <n v="0"/>
    <n v="0"/>
    <n v="0"/>
    <n v="0"/>
    <n v="0"/>
    <x v="347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588"/>
    <n v="62"/>
    <n v="588"/>
    <n v="62"/>
    <n v="586"/>
    <n v="63"/>
    <n v="589"/>
    <n v="63"/>
    <n v="3"/>
    <s v=""/>
    <n v="2"/>
    <s v=""/>
    <n v="1"/>
    <s v=""/>
    <n v="0.08"/>
    <n v="6"/>
    <n v="0.03"/>
    <n v="0.11"/>
    <n v="1.31"/>
    <n v="1.1399999999999999"/>
    <n v="255"/>
    <n v="49"/>
    <n v="427"/>
    <n v="28"/>
    <n v="589"/>
    <n v="63"/>
    <n v="360"/>
    <n v="58"/>
    <n v="1.02"/>
    <n v="0.35"/>
    <x v="11"/>
    <x v="11"/>
    <x v="0"/>
    <x v="0"/>
    <x v="3"/>
    <n v="25.4"/>
    <x v="0"/>
  </r>
  <r>
    <n v="75"/>
    <s v=""/>
    <n v="168035"/>
    <n v="0"/>
    <n v="0"/>
    <n v="0"/>
    <n v="0"/>
    <n v="0"/>
    <x v="2"/>
    <n v="0"/>
    <s v=""/>
    <s v=""/>
    <s v="Fred"/>
    <n v="0"/>
    <x v="350"/>
    <s v=""/>
    <s v="Season long loan to Rotherham"/>
    <d v="2023-07-31T08:05:08"/>
    <n v="50"/>
    <s v="168035.jpg"/>
    <x v="0"/>
    <s v="Onyedinma"/>
    <x v="14"/>
    <s v=""/>
    <s v=""/>
    <s v="u"/>
    <n v="12"/>
    <n v="102"/>
    <x v="125"/>
    <n v="0"/>
    <n v="0"/>
    <n v="0"/>
    <n v="0"/>
    <n v="0"/>
    <n v="0"/>
    <x v="348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566"/>
    <n v="237"/>
    <n v="565"/>
    <n v="237"/>
    <n v="563"/>
    <n v="237"/>
    <n v="567"/>
    <n v="237"/>
    <n v="3"/>
    <s v=""/>
    <n v="2"/>
    <s v=""/>
    <n v="1"/>
    <s v=""/>
    <n v="0.08"/>
    <n v="6"/>
    <n v="0.03"/>
    <n v="0.11"/>
    <n v="1.31"/>
    <n v="1.1399999999999999"/>
    <n v="209"/>
    <n v="136"/>
    <n v="381"/>
    <n v="111"/>
    <n v="567"/>
    <n v="237"/>
    <n v="609"/>
    <n v="256"/>
    <n v="1.02"/>
    <n v="0.35"/>
    <x v="11"/>
    <x v="11"/>
    <x v="0"/>
    <x v="0"/>
    <x v="3"/>
    <n v="25.4"/>
    <x v="0"/>
  </r>
  <r>
    <n v="25"/>
    <s v=""/>
    <n v="199056"/>
    <n v="0"/>
    <n v="0"/>
    <n v="0"/>
    <n v="0"/>
    <n v="0"/>
    <x v="1"/>
    <n v="0.4"/>
    <s v=""/>
    <s v=""/>
    <s v="Gabriel"/>
    <n v="0"/>
    <x v="351"/>
    <s v=""/>
    <s v="Knee injury - 25% chance of playing"/>
    <d v="2023-08-04T12:00:04"/>
    <n v="45"/>
    <s v="199056.jpg"/>
    <x v="0"/>
    <s v="Osho"/>
    <x v="3"/>
    <s v=""/>
    <s v=""/>
    <s v="d"/>
    <n v="12"/>
    <n v="102"/>
    <x v="125"/>
    <n v="0"/>
    <n v="0"/>
    <n v="0"/>
    <n v="0"/>
    <n v="0"/>
    <n v="0"/>
    <x v="349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486"/>
    <n v="187"/>
    <n v="485"/>
    <n v="187"/>
    <n v="475"/>
    <n v="186"/>
    <n v="488"/>
    <n v="187"/>
    <n v="3"/>
    <s v=""/>
    <n v="2"/>
    <s v=""/>
    <n v="1"/>
    <s v=""/>
    <n v="0.08"/>
    <n v="6"/>
    <n v="0.03"/>
    <n v="0.11"/>
    <n v="1.31"/>
    <n v="1.1399999999999999"/>
    <n v="386"/>
    <n v="93"/>
    <n v="190"/>
    <n v="116"/>
    <n v="492"/>
    <n v="187"/>
    <n v="511"/>
    <n v="197"/>
    <n v="1.02"/>
    <n v="0.35"/>
    <x v="11"/>
    <x v="11"/>
    <x v="0"/>
    <x v="0"/>
    <x v="0"/>
    <n v="28.222222222222221"/>
    <x v="0"/>
  </r>
  <r>
    <n v="25"/>
    <s v=""/>
    <n v="490180"/>
    <n v="0"/>
    <n v="0"/>
    <n v="0"/>
    <n v="0"/>
    <n v="0"/>
    <x v="0"/>
    <n v="0.5"/>
    <s v=""/>
    <s v=""/>
    <s v="Aribim"/>
    <n v="0"/>
    <x v="352"/>
    <s v=""/>
    <s v="Knee injury - 25% chance of playing"/>
    <d v="2023-08-04T12:00:04"/>
    <n v="45"/>
    <s v="490180.jpg"/>
    <x v="0"/>
    <s v="Pepple"/>
    <x v="7"/>
    <s v=""/>
    <s v=""/>
    <s v="a"/>
    <n v="12"/>
    <n v="102"/>
    <x v="125"/>
    <n v="0"/>
    <n v="0"/>
    <n v="0"/>
    <n v="0"/>
    <n v="0"/>
    <n v="0"/>
    <x v="350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543"/>
    <n v="55"/>
    <n v="540"/>
    <n v="55"/>
    <n v="535"/>
    <n v="56"/>
    <n v="544"/>
    <n v="56"/>
    <n v="3"/>
    <s v=""/>
    <n v="2"/>
    <s v=""/>
    <n v="1"/>
    <s v=""/>
    <n v="0.08"/>
    <n v="6"/>
    <n v="0.03"/>
    <n v="0.11"/>
    <n v="1.31"/>
    <n v="1.1399999999999999"/>
    <n v="500"/>
    <n v="76"/>
    <n v="304"/>
    <n v="18"/>
    <n v="545"/>
    <n v="56"/>
    <n v="288"/>
    <n v="49"/>
    <n v="1.02"/>
    <n v="0.35"/>
    <x v="11"/>
    <x v="11"/>
    <x v="0"/>
    <x v="0"/>
    <x v="0"/>
    <n v="28.222222222222221"/>
    <x v="0"/>
  </r>
  <r>
    <n v="25"/>
    <s v=""/>
    <n v="243532"/>
    <n v="0"/>
    <n v="0"/>
    <n v="0"/>
    <n v="0"/>
    <n v="0"/>
    <x v="2"/>
    <n v="0.5"/>
    <s v=""/>
    <s v=""/>
    <s v="Dion"/>
    <n v="0"/>
    <x v="353"/>
    <s v=""/>
    <s v="Knee injury - 25% chance of playing"/>
    <d v="2023-08-04T12:00:04"/>
    <n v="45"/>
    <s v="243532.jpg"/>
    <x v="0"/>
    <s v="Pereira"/>
    <x v="7"/>
    <s v=""/>
    <s v=""/>
    <s v="a"/>
    <n v="12"/>
    <n v="102"/>
    <x v="125"/>
    <n v="0"/>
    <n v="0"/>
    <n v="0"/>
    <n v="0"/>
    <n v="0"/>
    <n v="0"/>
    <x v="351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511"/>
    <n v="198"/>
    <n v="510"/>
    <n v="200"/>
    <n v="501"/>
    <n v="195"/>
    <n v="513"/>
    <n v="198"/>
    <n v="3"/>
    <s v=""/>
    <n v="2"/>
    <s v=""/>
    <n v="1"/>
    <s v=""/>
    <n v="0.08"/>
    <n v="6"/>
    <n v="0.03"/>
    <n v="0.11"/>
    <n v="1.31"/>
    <n v="1.1399999999999999"/>
    <n v="443"/>
    <n v="220"/>
    <n v="247"/>
    <n v="27"/>
    <n v="516"/>
    <n v="201"/>
    <n v="306"/>
    <n v="95"/>
    <n v="1.02"/>
    <n v="0.35"/>
    <x v="11"/>
    <x v="11"/>
    <x v="0"/>
    <x v="0"/>
    <x v="0"/>
    <n v="28.222222222222221"/>
    <x v="0"/>
  </r>
  <r>
    <n v="75"/>
    <s v=""/>
    <n v="108411"/>
    <n v="0"/>
    <n v="0"/>
    <n v="0"/>
    <n v="0"/>
    <n v="0"/>
    <x v="1"/>
    <n v="0.4"/>
    <s v=""/>
    <s v=""/>
    <s v="Dan"/>
    <n v="0"/>
    <x v="354"/>
    <s v=""/>
    <s v="Knock - 75% chance of playing"/>
    <d v="2023-08-07T00:30:06"/>
    <n v="40"/>
    <s v="108411.jpg"/>
    <x v="0"/>
    <s v="Potts"/>
    <x v="7"/>
    <s v=""/>
    <s v=""/>
    <s v="d"/>
    <n v="12"/>
    <n v="102"/>
    <x v="125"/>
    <n v="0"/>
    <n v="0"/>
    <n v="0"/>
    <n v="0"/>
    <n v="0"/>
    <n v="0"/>
    <x v="352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402"/>
    <n v="142"/>
    <n v="389"/>
    <n v="141"/>
    <n v="371"/>
    <n v="137"/>
    <n v="404"/>
    <n v="142"/>
    <n v="3"/>
    <s v=""/>
    <n v="2"/>
    <s v=""/>
    <n v="1"/>
    <s v=""/>
    <n v="0.08"/>
    <n v="6"/>
    <n v="0.03"/>
    <n v="0.11"/>
    <n v="1.31"/>
    <n v="1.1399999999999999"/>
    <n v="539"/>
    <n v="157"/>
    <n v="24"/>
    <n v="9"/>
    <n v="409"/>
    <n v="143"/>
    <n v="303"/>
    <n v="110"/>
    <n v="1.02"/>
    <n v="0.35"/>
    <x v="11"/>
    <x v="11"/>
    <x v="0"/>
    <x v="0"/>
    <x v="1"/>
    <n v="31.75"/>
    <x v="0"/>
  </r>
  <r>
    <n v="75"/>
    <s v=""/>
    <n v="165152"/>
    <n v="0"/>
    <n v="0"/>
    <n v="0"/>
    <n v="0"/>
    <n v="0"/>
    <x v="2"/>
    <n v="0.5"/>
    <s v=""/>
    <s v=""/>
    <s v="Glen"/>
    <n v="0"/>
    <x v="355"/>
    <s v=""/>
    <s v="Knock - 75% chance of playing"/>
    <d v="2023-08-07T00:30:06"/>
    <n v="45"/>
    <s v="165152.jpg"/>
    <x v="0"/>
    <s v="Rea"/>
    <x v="3"/>
    <s v=""/>
    <s v=""/>
    <s v="a"/>
    <n v="12"/>
    <n v="102"/>
    <x v="125"/>
    <n v="0"/>
    <n v="0"/>
    <n v="0"/>
    <n v="0"/>
    <n v="0"/>
    <n v="0"/>
    <x v="353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480"/>
    <n v="188"/>
    <n v="478"/>
    <n v="190"/>
    <n v="468"/>
    <n v="185"/>
    <n v="482"/>
    <n v="188"/>
    <n v="3"/>
    <s v=""/>
    <n v="2"/>
    <s v=""/>
    <n v="1"/>
    <s v=""/>
    <n v="0.08"/>
    <n v="6"/>
    <n v="0.03"/>
    <n v="0.11"/>
    <n v="1.31"/>
    <n v="1.1399999999999999"/>
    <n v="362"/>
    <n v="205"/>
    <n v="166"/>
    <n v="12"/>
    <n v="486"/>
    <n v="192"/>
    <n v="499"/>
    <n v="170"/>
    <n v="1.02"/>
    <n v="0.35"/>
    <x v="11"/>
    <x v="11"/>
    <x v="0"/>
    <x v="0"/>
    <x v="0"/>
    <n v="28.222222222222221"/>
    <x v="0"/>
  </r>
  <r>
    <n v="75"/>
    <s v=""/>
    <n v="77818"/>
    <n v="0"/>
    <n v="0"/>
    <n v="0"/>
    <n v="0"/>
    <n v="0"/>
    <x v="3"/>
    <n v="1.8"/>
    <s v=""/>
    <s v=""/>
    <s v="James"/>
    <n v="0"/>
    <x v="356"/>
    <s v=""/>
    <s v="Knock - 75% chance of playing"/>
    <d v="2023-08-07T00:30:06"/>
    <n v="45"/>
    <s v="77818.jpg"/>
    <x v="0"/>
    <s v="Shea"/>
    <x v="7"/>
    <s v=""/>
    <s v=""/>
    <s v="a"/>
    <n v="12"/>
    <n v="102"/>
    <x v="125"/>
    <n v="0"/>
    <n v="0"/>
    <n v="0"/>
    <n v="0"/>
    <n v="0"/>
    <n v="0"/>
    <x v="354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464"/>
    <n v="63"/>
    <n v="460"/>
    <n v="58"/>
    <n v="446"/>
    <n v="50"/>
    <n v="466"/>
    <n v="63"/>
    <n v="3"/>
    <s v=""/>
    <n v="2"/>
    <s v=""/>
    <n v="1"/>
    <s v=""/>
    <n v="0.08"/>
    <n v="6"/>
    <n v="0.03"/>
    <n v="0.11"/>
    <n v="1.31"/>
    <n v="1.1399999999999999"/>
    <n v="317"/>
    <n v="17"/>
    <n v="121"/>
    <n v="49"/>
    <n v="471"/>
    <n v="63"/>
    <n v="282"/>
    <n v="44"/>
    <n v="1.02"/>
    <n v="0.35"/>
    <x v="11"/>
    <x v="11"/>
    <x v="0"/>
    <x v="0"/>
    <x v="0"/>
    <n v="28.222222222222221"/>
    <x v="0"/>
  </r>
  <r>
    <n v="75"/>
    <s v=""/>
    <n v="242500"/>
    <n v="0"/>
    <n v="0"/>
    <n v="0"/>
    <n v="0"/>
    <n v="0"/>
    <x v="0"/>
    <n v="0.5"/>
    <s v=""/>
    <s v=""/>
    <s v="Joe"/>
    <n v="0"/>
    <x v="357"/>
    <s v=""/>
    <s v="Knock - 75% chance of playing"/>
    <d v="2023-08-07T00:30:06"/>
    <n v="45"/>
    <s v="242500.jpg"/>
    <x v="0"/>
    <s v="Taylor"/>
    <x v="35"/>
    <s v=""/>
    <s v=""/>
    <s v="a"/>
    <n v="12"/>
    <n v="102"/>
    <x v="125"/>
    <n v="0"/>
    <n v="0"/>
    <n v="0"/>
    <n v="0"/>
    <n v="0"/>
    <n v="0"/>
    <x v="182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509"/>
    <n v="48"/>
    <n v="508"/>
    <n v="48"/>
    <n v="499"/>
    <n v="50"/>
    <n v="511"/>
    <n v="50"/>
    <n v="3"/>
    <s v=""/>
    <n v="2"/>
    <s v=""/>
    <n v="1"/>
    <s v=""/>
    <n v="0.08"/>
    <n v="6"/>
    <n v="0.03"/>
    <n v="0.11"/>
    <n v="1.31"/>
    <n v="1.1399999999999999"/>
    <n v="440"/>
    <n v="67"/>
    <n v="244"/>
    <n v="9"/>
    <n v="514"/>
    <n v="50"/>
    <n v="214"/>
    <n v="41"/>
    <n v="1.02"/>
    <n v="0.35"/>
    <x v="11"/>
    <x v="11"/>
    <x v="0"/>
    <x v="0"/>
    <x v="0"/>
    <n v="28.222222222222221"/>
    <x v="0"/>
  </r>
  <r>
    <n v="75"/>
    <s v=""/>
    <n v="232477"/>
    <n v="0"/>
    <n v="0"/>
    <n v="0"/>
    <n v="0"/>
    <n v="0"/>
    <x v="2"/>
    <n v="0"/>
    <s v=""/>
    <s v=""/>
    <s v="Elliot"/>
    <n v="0"/>
    <x v="358"/>
    <s v=""/>
    <s v="Joined Shrewsbury Town on a season-long loan - Unknown return date"/>
    <d v="2023-07-13T13:00:04"/>
    <n v="45"/>
    <s v="232477.jpg"/>
    <x v="0"/>
    <s v="Thorpe"/>
    <x v="14"/>
    <s v=""/>
    <s v=""/>
    <s v="n"/>
    <n v="12"/>
    <n v="102"/>
    <x v="125"/>
    <n v="0"/>
    <n v="0"/>
    <n v="0"/>
    <n v="0"/>
    <n v="0"/>
    <n v="0"/>
    <x v="355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503"/>
    <n v="195"/>
    <n v="502"/>
    <n v="197"/>
    <n v="493"/>
    <n v="192"/>
    <n v="505"/>
    <n v="195"/>
    <n v="3"/>
    <s v=""/>
    <n v="2"/>
    <s v=""/>
    <n v="1"/>
    <s v=""/>
    <n v="0.08"/>
    <n v="6"/>
    <n v="0.03"/>
    <n v="0.11"/>
    <n v="1.31"/>
    <n v="1.1399999999999999"/>
    <n v="431"/>
    <n v="216"/>
    <n v="235"/>
    <n v="23"/>
    <n v="508"/>
    <n v="198"/>
    <n v="600"/>
    <n v="248"/>
    <n v="1.02"/>
    <n v="0.35"/>
    <x v="11"/>
    <x v="11"/>
    <x v="0"/>
    <x v="0"/>
    <x v="0"/>
    <n v="28.222222222222221"/>
    <x v="0"/>
  </r>
  <r>
    <n v="75"/>
    <s v=""/>
    <n v="207722"/>
    <n v="0"/>
    <n v="0"/>
    <n v="0"/>
    <n v="0"/>
    <n v="0"/>
    <x v="3"/>
    <n v="0"/>
    <s v=""/>
    <s v=""/>
    <s v="Jack"/>
    <n v="0"/>
    <x v="359"/>
    <s v=""/>
    <s v="Joined Dundee United on a season-long loan - Expected back 01 Jul"/>
    <d v="2023-07-11T10:00:04"/>
    <n v="40"/>
    <s v="207722.jpg"/>
    <x v="0"/>
    <s v="Walton"/>
    <x v="14"/>
    <s v=""/>
    <s v=""/>
    <s v="u"/>
    <n v="12"/>
    <n v="102"/>
    <x v="125"/>
    <n v="0"/>
    <n v="0"/>
    <n v="0"/>
    <n v="0"/>
    <n v="0"/>
    <n v="0"/>
    <x v="356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421"/>
    <n v="48"/>
    <n v="411"/>
    <n v="38"/>
    <n v="395"/>
    <n v="29"/>
    <n v="423"/>
    <n v="48"/>
    <n v="3"/>
    <s v=""/>
    <n v="2"/>
    <s v=""/>
    <n v="1"/>
    <s v=""/>
    <n v="0.08"/>
    <n v="6"/>
    <n v="0.03"/>
    <n v="0.11"/>
    <n v="1.31"/>
    <n v="1.1399999999999999"/>
    <n v="567"/>
    <n v="57"/>
    <n v="52"/>
    <n v="28"/>
    <n v="428"/>
    <n v="48"/>
    <n v="550"/>
    <n v="69"/>
    <n v="1.02"/>
    <n v="0.35"/>
    <x v="11"/>
    <x v="11"/>
    <x v="0"/>
    <x v="0"/>
    <x v="1"/>
    <n v="31.75"/>
    <x v="0"/>
  </r>
  <r>
    <n v="75"/>
    <s v=""/>
    <n v="223333"/>
    <n v="0"/>
    <n v="0"/>
    <n v="0"/>
    <n v="0"/>
    <n v="0"/>
    <x v="2"/>
    <n v="0.5"/>
    <s v=""/>
    <s v=""/>
    <s v="Louie"/>
    <n v="0"/>
    <x v="360"/>
    <s v=""/>
    <s v="Joined Dundee United on a season-long loan - Expected back 01 Jul"/>
    <d v="2023-07-11T10:00:04"/>
    <n v="45"/>
    <s v="223333.jpg"/>
    <x v="0"/>
    <s v="Watson"/>
    <x v="1"/>
    <s v=""/>
    <s v=""/>
    <s v="a"/>
    <n v="12"/>
    <n v="102"/>
    <x v="125"/>
    <n v="0"/>
    <n v="0"/>
    <n v="0"/>
    <n v="0"/>
    <n v="0"/>
    <n v="0"/>
    <x v="357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497"/>
    <n v="193"/>
    <n v="496"/>
    <n v="195"/>
    <n v="487"/>
    <n v="190"/>
    <n v="499"/>
    <n v="193"/>
    <n v="3"/>
    <s v=""/>
    <n v="2"/>
    <s v=""/>
    <n v="1"/>
    <s v=""/>
    <n v="0.08"/>
    <n v="6"/>
    <n v="0.03"/>
    <n v="0.11"/>
    <n v="1.31"/>
    <n v="1.1399999999999999"/>
    <n v="420"/>
    <n v="214"/>
    <n v="224"/>
    <n v="21"/>
    <n v="502"/>
    <n v="196"/>
    <n v="253"/>
    <n v="80"/>
    <n v="1.02"/>
    <n v="0.35"/>
    <x v="11"/>
    <x v="11"/>
    <x v="0"/>
    <x v="0"/>
    <x v="0"/>
    <n v="28.222222222222221"/>
    <x v="0"/>
  </r>
  <r>
    <n v="75"/>
    <s v=""/>
    <n v="91046"/>
    <n v="0"/>
    <n v="0"/>
    <n v="0"/>
    <n v="0"/>
    <n v="0"/>
    <x v="0"/>
    <n v="0.5"/>
    <s v=""/>
    <s v=""/>
    <s v="Cauley"/>
    <n v="0"/>
    <x v="361"/>
    <s v=""/>
    <s v="Joined Dundee United on a season-long loan - Expected back 01 Jul"/>
    <d v="2023-07-11T10:00:04"/>
    <n v="45"/>
    <s v="91046.jpg"/>
    <x v="0"/>
    <s v="Woodrow"/>
    <x v="34"/>
    <s v=""/>
    <s v=""/>
    <s v="a"/>
    <n v="12"/>
    <n v="102"/>
    <x v="125"/>
    <n v="0"/>
    <n v="0"/>
    <n v="0"/>
    <n v="0"/>
    <n v="0"/>
    <n v="0"/>
    <x v="358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469"/>
    <n v="42"/>
    <n v="465"/>
    <n v="42"/>
    <n v="452"/>
    <n v="44"/>
    <n v="471"/>
    <n v="44"/>
    <n v="3"/>
    <s v=""/>
    <n v="2"/>
    <s v=""/>
    <n v="3"/>
    <s v=""/>
    <n v="0.08"/>
    <n v="6"/>
    <n v="0.03"/>
    <n v="0.11"/>
    <n v="1.31"/>
    <n v="1.1399999999999999"/>
    <n v="329"/>
    <n v="59"/>
    <n v="133"/>
    <n v="1"/>
    <n v="476"/>
    <n v="44"/>
    <n v="194"/>
    <n v="37"/>
    <n v="1.02"/>
    <n v="0.35"/>
    <x v="11"/>
    <x v="11"/>
    <x v="0"/>
    <x v="0"/>
    <x v="0"/>
    <n v="28.222222222222221"/>
    <x v="0"/>
  </r>
  <r>
    <n v="75"/>
    <s v=""/>
    <n v="232351"/>
    <n v="0"/>
    <n v="0"/>
    <n v="0"/>
    <n v="0"/>
    <n v="0"/>
    <x v="1"/>
    <n v="1.5"/>
    <s v=""/>
    <s v=""/>
    <s v="Ryan"/>
    <n v="0"/>
    <x v="362"/>
    <s v=""/>
    <s v="Joined Dundee United on a season-long loan - Expected back 01 Jul"/>
    <d v="2023-07-11T10:00:04"/>
    <n v="45"/>
    <s v="232351.jpg"/>
    <x v="0"/>
    <s v="Giles"/>
    <x v="2"/>
    <s v=""/>
    <s v=""/>
    <s v="a"/>
    <n v="12"/>
    <n v="102"/>
    <x v="125"/>
    <n v="0"/>
    <n v="0"/>
    <n v="0"/>
    <n v="0"/>
    <n v="0"/>
    <n v="0"/>
    <x v="359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502"/>
    <n v="195"/>
    <n v="501"/>
    <n v="195"/>
    <n v="492"/>
    <n v="194"/>
    <n v="504"/>
    <n v="195"/>
    <n v="3"/>
    <s v=""/>
    <n v="2"/>
    <s v=""/>
    <n v="3"/>
    <s v=""/>
    <n v="0.08"/>
    <n v="6"/>
    <n v="0.03"/>
    <n v="0.11"/>
    <n v="1.31"/>
    <n v="1.1399999999999999"/>
    <n v="430"/>
    <n v="124"/>
    <n v="234"/>
    <n v="147"/>
    <n v="507"/>
    <n v="195"/>
    <n v="361"/>
    <n v="135"/>
    <n v="1.02"/>
    <n v="0.35"/>
    <x v="11"/>
    <x v="11"/>
    <x v="0"/>
    <x v="0"/>
    <x v="0"/>
    <n v="28.222222222222221"/>
    <x v="0"/>
  </r>
  <r>
    <n v="75"/>
    <s v=""/>
    <n v="108796"/>
    <n v="0"/>
    <n v="0"/>
    <n v="0"/>
    <n v="0"/>
    <n v="0"/>
    <x v="1"/>
    <n v="1.5"/>
    <s v=""/>
    <s v=""/>
    <s v="Tom"/>
    <n v="0"/>
    <x v="363"/>
    <s v=""/>
    <s v="Joined Dundee United on a season-long loan - Expected back 01 Jul"/>
    <d v="2023-07-11T10:00:04"/>
    <n v="45"/>
    <s v="108796.jpg"/>
    <x v="0"/>
    <s v="Lockyer"/>
    <x v="7"/>
    <s v=""/>
    <s v=""/>
    <s v="a"/>
    <n v="12"/>
    <n v="102"/>
    <x v="125"/>
    <n v="0"/>
    <n v="0"/>
    <n v="0"/>
    <n v="0"/>
    <n v="0"/>
    <n v="0"/>
    <x v="360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471"/>
    <n v="181"/>
    <n v="468"/>
    <n v="181"/>
    <n v="455"/>
    <n v="180"/>
    <n v="473"/>
    <n v="181"/>
    <n v="3"/>
    <s v=""/>
    <n v="2"/>
    <s v=""/>
    <n v="3"/>
    <s v=""/>
    <n v="0.08"/>
    <n v="6"/>
    <n v="0.03"/>
    <n v="0.11"/>
    <n v="1.31"/>
    <n v="1.1399999999999999"/>
    <n v="337"/>
    <n v="61"/>
    <n v="141"/>
    <n v="84"/>
    <n v="478"/>
    <n v="182"/>
    <n v="318"/>
    <n v="119"/>
    <n v="1.02"/>
    <n v="0.35"/>
    <x v="11"/>
    <x v="11"/>
    <x v="0"/>
    <x v="0"/>
    <x v="0"/>
    <n v="28.222222222222221"/>
    <x v="0"/>
  </r>
  <r>
    <n v="75"/>
    <s v=""/>
    <n v="104047"/>
    <n v="0"/>
    <n v="0"/>
    <n v="0"/>
    <n v="0"/>
    <n v="0"/>
    <x v="2"/>
    <n v="1.1000000000000001"/>
    <s v=""/>
    <s v=""/>
    <s v="Pelly Ruddock"/>
    <n v="0"/>
    <x v="364"/>
    <s v=""/>
    <s v="Joined Dundee United on a season-long loan - Expected back 01 Jul"/>
    <d v="2023-07-11T10:00:04"/>
    <n v="50"/>
    <s v="104047.jpg"/>
    <x v="0"/>
    <s v="Mpanzu"/>
    <x v="3"/>
    <s v=""/>
    <s v=""/>
    <s v="a"/>
    <n v="12"/>
    <n v="102"/>
    <x v="125"/>
    <n v="0"/>
    <n v="0"/>
    <n v="0"/>
    <n v="0"/>
    <n v="0"/>
    <n v="0"/>
    <x v="361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563"/>
    <n v="234"/>
    <n v="561"/>
    <n v="234"/>
    <n v="557"/>
    <n v="233"/>
    <n v="564"/>
    <n v="234"/>
    <n v="3"/>
    <s v=""/>
    <n v="2"/>
    <s v=""/>
    <n v="3"/>
    <s v=""/>
    <n v="0.08"/>
    <n v="6"/>
    <n v="0.03"/>
    <n v="0.11"/>
    <n v="1.31"/>
    <n v="1.1399999999999999"/>
    <n v="180"/>
    <n v="116"/>
    <n v="352"/>
    <n v="91"/>
    <n v="564"/>
    <n v="234"/>
    <n v="507"/>
    <n v="174"/>
    <n v="1.02"/>
    <n v="0.35"/>
    <x v="11"/>
    <x v="11"/>
    <x v="0"/>
    <x v="0"/>
    <x v="3"/>
    <n v="25.4"/>
    <x v="0"/>
  </r>
  <r>
    <n v="75"/>
    <s v=""/>
    <n v="222677"/>
    <n v="0"/>
    <n v="0"/>
    <n v="0"/>
    <n v="0"/>
    <n v="0"/>
    <x v="2"/>
    <n v="1.1000000000000001"/>
    <s v=""/>
    <s v=""/>
    <s v="Tahith"/>
    <n v="0"/>
    <x v="365"/>
    <s v=""/>
    <s v="Joined Dundee United on a season-long loan - Expected back 01 Jul"/>
    <d v="2023-07-11T10:00:04"/>
    <n v="50"/>
    <s v="222677.jpg"/>
    <x v="0"/>
    <s v="Chong"/>
    <x v="2"/>
    <s v=""/>
    <s v=""/>
    <s v="a"/>
    <n v="12"/>
    <n v="102"/>
    <x v="125"/>
    <n v="0"/>
    <n v="0"/>
    <n v="0"/>
    <n v="0"/>
    <n v="0"/>
    <n v="0"/>
    <x v="362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585"/>
    <n v="248"/>
    <n v="584"/>
    <n v="248"/>
    <n v="582"/>
    <n v="248"/>
    <n v="586"/>
    <n v="248"/>
    <n v="3"/>
    <s v=""/>
    <n v="2"/>
    <s v=""/>
    <n v="3"/>
    <s v=""/>
    <n v="0.08"/>
    <n v="6"/>
    <n v="0.03"/>
    <n v="0.11"/>
    <n v="1.31"/>
    <n v="1.1399999999999999"/>
    <n v="248"/>
    <n v="160"/>
    <n v="420"/>
    <n v="135"/>
    <n v="586"/>
    <n v="248"/>
    <n v="407"/>
    <n v="130"/>
    <n v="1.02"/>
    <n v="0.35"/>
    <x v="11"/>
    <x v="11"/>
    <x v="0"/>
    <x v="0"/>
    <x v="3"/>
    <n v="25.4"/>
    <x v="0"/>
  </r>
  <r>
    <n v="75"/>
    <s v=""/>
    <n v="476369"/>
    <n v="0"/>
    <n v="0"/>
    <n v="0"/>
    <n v="0"/>
    <n v="0"/>
    <x v="1"/>
    <n v="0.5"/>
    <s v=""/>
    <s v=""/>
    <s v="Issa"/>
    <n v="0"/>
    <x v="366"/>
    <s v=""/>
    <s v="Joined Dundee United on a season-long loan - Expected back 01 Jul"/>
    <d v="2023-07-11T10:00:04"/>
    <n v="40"/>
    <s v="476369.jpg"/>
    <x v="0"/>
    <s v="Kaboré"/>
    <x v="76"/>
    <s v=""/>
    <s v=""/>
    <s v="a"/>
    <n v="12"/>
    <n v="102"/>
    <x v="125"/>
    <n v="0"/>
    <n v="0"/>
    <n v="0"/>
    <n v="0"/>
    <n v="0"/>
    <n v="0"/>
    <x v="363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451"/>
    <n v="171"/>
    <n v="443"/>
    <n v="171"/>
    <n v="428"/>
    <n v="170"/>
    <n v="453"/>
    <n v="171"/>
    <n v="3"/>
    <s v=""/>
    <n v="2"/>
    <s v=""/>
    <n v="3"/>
    <s v=""/>
    <n v="0.08"/>
    <n v="6"/>
    <n v="0.03"/>
    <n v="0.11"/>
    <n v="1.31"/>
    <n v="1.1399999999999999"/>
    <n v="605"/>
    <n v="199"/>
    <n v="90"/>
    <n v="51"/>
    <n v="458"/>
    <n v="172"/>
    <n v="71"/>
    <n v="23"/>
    <n v="1.02"/>
    <n v="0.35"/>
    <x v="11"/>
    <x v="11"/>
    <x v="0"/>
    <x v="0"/>
    <x v="1"/>
    <n v="31.75"/>
    <x v="0"/>
  </r>
  <r>
    <n v="75"/>
    <s v=""/>
    <n v="54738"/>
    <n v="0"/>
    <n v="0"/>
    <n v="0"/>
    <n v="0"/>
    <n v="0"/>
    <x v="3"/>
    <n v="1.8"/>
    <s v=""/>
    <s v=""/>
    <s v="Thomas"/>
    <n v="0"/>
    <x v="367"/>
    <s v=""/>
    <s v="Joined Dundee United on a season-long loan - Expected back 01 Jul"/>
    <d v="2023-07-11T10:00:04"/>
    <n v="45"/>
    <s v="54738.jpg"/>
    <x v="0"/>
    <s v="Kaminski"/>
    <x v="3"/>
    <s v=""/>
    <s v=""/>
    <s v="a"/>
    <n v="12"/>
    <n v="102"/>
    <x v="125"/>
    <n v="0"/>
    <n v="0"/>
    <n v="0"/>
    <n v="0"/>
    <n v="0"/>
    <n v="0"/>
    <x v="364"/>
    <x v="214"/>
    <x v="2"/>
    <x v="2"/>
    <x v="5"/>
    <n v="36"/>
    <n v="1"/>
    <n v="1"/>
    <n v="2"/>
    <n v="3"/>
    <n v="1"/>
    <n v="6"/>
    <x v="3"/>
    <n v="636"/>
    <n v="0"/>
    <n v="0"/>
    <n v="0"/>
    <n v="0"/>
    <n v="32"/>
    <n v="0"/>
    <n v="0"/>
    <n v="0"/>
    <n v="0"/>
    <n v="463"/>
    <n v="62"/>
    <n v="458"/>
    <n v="56"/>
    <n v="444"/>
    <n v="48"/>
    <n v="465"/>
    <n v="62"/>
    <n v="3"/>
    <s v=""/>
    <n v="2"/>
    <s v=""/>
    <n v="3"/>
    <s v=""/>
    <n v="0.08"/>
    <n v="6"/>
    <n v="0.03"/>
    <n v="0.11"/>
    <n v="1.31"/>
    <n v="1.1399999999999999"/>
    <n v="308"/>
    <n v="15"/>
    <n v="112"/>
    <n v="47"/>
    <n v="470"/>
    <n v="62"/>
    <n v="476"/>
    <n v="62"/>
    <n v="1.02"/>
    <n v="0.35"/>
    <x v="11"/>
    <x v="11"/>
    <x v="0"/>
    <x v="0"/>
    <x v="0"/>
    <n v="28.222222222222221"/>
    <x v="0"/>
  </r>
  <r>
    <n v="75"/>
    <s v=""/>
    <n v="211975"/>
    <n v="0"/>
    <n v="0"/>
    <n v="0"/>
    <n v="0"/>
    <n v="0"/>
    <x v="1"/>
    <n v="3.8"/>
    <s v=""/>
    <s v=""/>
    <s v="Manuel"/>
    <n v="0"/>
    <x v="368"/>
    <s v=""/>
    <s v="Joined Dundee United on a season-long loan - Expected back 01 Jul"/>
    <d v="2023-07-11T10:00:04"/>
    <n v="50"/>
    <s v="211975.jpg"/>
    <x v="25"/>
    <s v="Akanji"/>
    <x v="77"/>
    <s v=""/>
    <s v=""/>
    <s v="a"/>
    <n v="13"/>
    <n v="43"/>
    <x v="88"/>
    <n v="0"/>
    <n v="0"/>
    <n v="0"/>
    <n v="0"/>
    <n v="0"/>
    <n v="16.399999999999999"/>
    <x v="365"/>
    <x v="215"/>
    <x v="2"/>
    <x v="2"/>
    <x v="11"/>
    <n v="23"/>
    <n v="1"/>
    <n v="1"/>
    <n v="2"/>
    <n v="2"/>
    <n v="1"/>
    <n v="6"/>
    <x v="5"/>
    <n v="460"/>
    <n v="385.6"/>
    <n v="146.5"/>
    <n v="180"/>
    <n v="71.400000000000006"/>
    <n v="24"/>
    <n v="1.1399999999999999"/>
    <n v="0.99"/>
    <n v="2.13"/>
    <n v="21.7"/>
    <n v="155"/>
    <n v="58"/>
    <n v="186"/>
    <n v="50"/>
    <n v="159"/>
    <n v="26"/>
    <n v="182"/>
    <n v="54"/>
    <n v="3"/>
    <s v=""/>
    <n v="2"/>
    <s v=""/>
    <n v="3"/>
    <s v=""/>
    <n v="0.04"/>
    <n v="6"/>
    <n v="0.04"/>
    <n v="0.08"/>
    <n v="0.86"/>
    <n v="0.91"/>
    <n v="238"/>
    <n v="27"/>
    <n v="410"/>
    <n v="187"/>
    <n v="168"/>
    <n v="60"/>
    <n v="83"/>
    <n v="27"/>
    <n v="0.95"/>
    <n v="0.28000000000000003"/>
    <x v="12"/>
    <x v="12"/>
    <x v="0"/>
    <x v="0"/>
    <x v="3"/>
    <n v="16.399999999999999"/>
    <x v="0"/>
  </r>
  <r>
    <n v="75"/>
    <s v=""/>
    <n v="126184"/>
    <n v="0"/>
    <n v="0"/>
    <n v="0"/>
    <n v="0"/>
    <n v="0"/>
    <x v="1"/>
    <n v="2.8"/>
    <s v=""/>
    <s v=""/>
    <s v="Nathan"/>
    <n v="0"/>
    <x v="369"/>
    <s v=""/>
    <s v="Knock - 75% chance of playing"/>
    <d v="2023-08-07T00:30:06"/>
    <n v="50"/>
    <s v="126184.jpg"/>
    <x v="28"/>
    <s v="Aké"/>
    <x v="78"/>
    <s v=""/>
    <s v=""/>
    <s v="d"/>
    <n v="13"/>
    <n v="43"/>
    <x v="126"/>
    <n v="0"/>
    <n v="0"/>
    <n v="0"/>
    <n v="0"/>
    <n v="0"/>
    <n v="18.399999999999999"/>
    <x v="366"/>
    <x v="216"/>
    <x v="1"/>
    <x v="2"/>
    <x v="3"/>
    <n v="15"/>
    <n v="1"/>
    <n v="1"/>
    <n v="2"/>
    <n v="2"/>
    <n v="1"/>
    <n v="6"/>
    <x v="10"/>
    <n v="419"/>
    <n v="405.2"/>
    <n v="175.9"/>
    <n v="150"/>
    <n v="73.3"/>
    <n v="22"/>
    <n v="1.55"/>
    <n v="1.3"/>
    <n v="2.85"/>
    <n v="16.48"/>
    <n v="144"/>
    <n v="52"/>
    <n v="168"/>
    <n v="43"/>
    <n v="179"/>
    <n v="35"/>
    <n v="175"/>
    <n v="51"/>
    <n v="3"/>
    <s v=""/>
    <n v="2"/>
    <s v=""/>
    <n v="3"/>
    <s v=""/>
    <n v="7.0000000000000007E-2"/>
    <n v="6"/>
    <n v="0.06"/>
    <n v="0.13"/>
    <n v="0.79"/>
    <n v="0.72"/>
    <n v="191"/>
    <n v="21"/>
    <n v="363"/>
    <n v="181"/>
    <n v="95"/>
    <n v="25"/>
    <n v="82"/>
    <n v="26"/>
    <n v="1.06"/>
    <n v="0.43"/>
    <x v="12"/>
    <x v="12"/>
    <x v="0"/>
    <x v="0"/>
    <x v="3"/>
    <n v="18.399999999999999"/>
    <x v="0"/>
  </r>
  <r>
    <n v="75"/>
    <s v=""/>
    <n v="461358"/>
    <n v="0"/>
    <n v="0"/>
    <n v="0"/>
    <n v="0"/>
    <n v="0"/>
    <x v="0"/>
    <n v="3.7"/>
    <s v=""/>
    <s v=""/>
    <s v="Julián"/>
    <n v="0"/>
    <x v="370"/>
    <s v=""/>
    <s v="Knock - 75% chance of playing"/>
    <d v="2023-08-07T00:30:06"/>
    <n v="65"/>
    <s v="461358.jpg"/>
    <x v="43"/>
    <s v="Álvarez"/>
    <x v="58"/>
    <s v=""/>
    <s v=""/>
    <s v="a"/>
    <n v="13"/>
    <n v="43"/>
    <x v="127"/>
    <n v="0"/>
    <n v="0"/>
    <n v="0"/>
    <n v="0"/>
    <n v="0"/>
    <n v="15.8"/>
    <x v="367"/>
    <x v="217"/>
    <x v="12"/>
    <x v="9"/>
    <x v="15"/>
    <n v="16"/>
    <n v="1"/>
    <n v="1"/>
    <n v="2"/>
    <n v="2"/>
    <n v="1"/>
    <n v="6"/>
    <x v="12"/>
    <n v="393"/>
    <n v="434.2"/>
    <n v="286.5"/>
    <n v="569"/>
    <n v="129"/>
    <n v="13"/>
    <n v="6.79"/>
    <n v="1.63"/>
    <n v="8.42"/>
    <n v="17.14"/>
    <n v="127"/>
    <n v="11"/>
    <n v="112"/>
    <n v="9"/>
    <n v="47"/>
    <n v="15"/>
    <n v="76"/>
    <n v="12"/>
    <n v="3"/>
    <s v=""/>
    <n v="2"/>
    <s v=""/>
    <n v="3"/>
    <s v=""/>
    <n v="0.42"/>
    <n v="6"/>
    <n v="0.1"/>
    <n v="0.52"/>
    <n v="1.07"/>
    <n v="0.99"/>
    <n v="55"/>
    <n v="19"/>
    <n v="576"/>
    <n v="63"/>
    <n v="113"/>
    <n v="15"/>
    <n v="94"/>
    <n v="19"/>
    <n v="0.81"/>
    <n v="0.31"/>
    <x v="12"/>
    <x v="12"/>
    <x v="0"/>
    <x v="0"/>
    <x v="9"/>
    <n v="15.846153846153847"/>
    <x v="0"/>
  </r>
  <r>
    <n v="75"/>
    <s v=""/>
    <n v="165809"/>
    <n v="0"/>
    <n v="0"/>
    <n v="0"/>
    <n v="0"/>
    <n v="0"/>
    <x v="2"/>
    <n v="3.8"/>
    <s v=""/>
    <s v=""/>
    <s v="Bernardo"/>
    <n v="0"/>
    <x v="371"/>
    <s v=""/>
    <s v="Knock - 75% chance of playing"/>
    <d v="2023-08-07T00:30:06"/>
    <n v="65"/>
    <s v="165809.jpg"/>
    <x v="18"/>
    <s v="Veiga de Carvalho e Silva"/>
    <x v="77"/>
    <s v=""/>
    <s v=""/>
    <s v="a"/>
    <n v="13"/>
    <n v="43"/>
    <x v="109"/>
    <n v="0"/>
    <n v="0"/>
    <n v="0"/>
    <n v="0"/>
    <n v="0"/>
    <n v="16.3"/>
    <x v="368"/>
    <x v="218"/>
    <x v="7"/>
    <x v="12"/>
    <x v="11"/>
    <n v="24"/>
    <n v="1"/>
    <n v="1"/>
    <n v="2"/>
    <n v="5"/>
    <n v="1"/>
    <n v="6"/>
    <x v="10"/>
    <n v="427"/>
    <n v="492"/>
    <n v="515"/>
    <n v="424"/>
    <n v="143.1"/>
    <n v="24"/>
    <n v="2.09"/>
    <n v="3.83"/>
    <n v="5.92"/>
    <n v="23.24"/>
    <n v="104"/>
    <n v="48"/>
    <n v="51"/>
    <n v="43"/>
    <n v="73"/>
    <n v="52"/>
    <n v="69"/>
    <n v="51"/>
    <n v="3"/>
    <s v=""/>
    <n v="2"/>
    <s v=""/>
    <n v="3"/>
    <s v=""/>
    <n v="0.09"/>
    <n v="6"/>
    <n v="0.16"/>
    <n v="0.25"/>
    <n v="0.95"/>
    <n v="0.98"/>
    <n v="47"/>
    <n v="27"/>
    <n v="568"/>
    <n v="230"/>
    <n v="132"/>
    <n v="56"/>
    <n v="85"/>
    <n v="30"/>
    <n v="0.98"/>
    <n v="0.28999999999999998"/>
    <x v="12"/>
    <x v="12"/>
    <x v="0"/>
    <x v="0"/>
    <x v="9"/>
    <n v="16.307692307692307"/>
    <x v="0"/>
  </r>
  <r>
    <n v="75"/>
    <s v=""/>
    <n v="477555"/>
    <n v="0"/>
    <n v="0"/>
    <n v="0"/>
    <n v="0"/>
    <n v="0"/>
    <x v="2"/>
    <n v="2.5"/>
    <s v=""/>
    <s v=""/>
    <s v="Oscar"/>
    <n v="0"/>
    <x v="372"/>
    <s v=""/>
    <s v="Knock - 75% chance of playing"/>
    <d v="2023-08-07T00:30:06"/>
    <n v="45"/>
    <s v="477555.jpg"/>
    <x v="0"/>
    <s v="Bobb"/>
    <x v="14"/>
    <s v=""/>
    <s v=""/>
    <s v="a"/>
    <n v="13"/>
    <n v="43"/>
    <x v="109"/>
    <n v="0"/>
    <n v="0"/>
    <n v="0"/>
    <n v="0"/>
    <n v="0"/>
    <n v="0"/>
    <x v="369"/>
    <x v="218"/>
    <x v="7"/>
    <x v="12"/>
    <x v="11"/>
    <n v="24"/>
    <n v="1"/>
    <n v="1"/>
    <n v="2"/>
    <n v="5"/>
    <n v="1"/>
    <n v="6"/>
    <x v="10"/>
    <n v="427"/>
    <n v="0"/>
    <n v="0"/>
    <n v="0"/>
    <n v="0"/>
    <n v="24"/>
    <n v="0"/>
    <n v="0"/>
    <n v="0"/>
    <n v="0"/>
    <n v="534"/>
    <n v="211"/>
    <n v="532"/>
    <n v="212"/>
    <n v="525"/>
    <n v="210"/>
    <n v="535"/>
    <n v="211"/>
    <n v="3"/>
    <s v=""/>
    <n v="2"/>
    <s v=""/>
    <n v="3"/>
    <s v=""/>
    <n v="0.09"/>
    <n v="6"/>
    <n v="0.16"/>
    <n v="0.25"/>
    <n v="0.95"/>
    <n v="0.98"/>
    <n v="485"/>
    <n v="241"/>
    <n v="289"/>
    <n v="48"/>
    <n v="537"/>
    <n v="213"/>
    <n v="567"/>
    <n v="219"/>
    <n v="0.98"/>
    <n v="0.28999999999999998"/>
    <x v="12"/>
    <x v="12"/>
    <x v="0"/>
    <x v="0"/>
    <x v="0"/>
    <n v="23.555555555555557"/>
    <x v="0"/>
  </r>
  <r>
    <n v="75"/>
    <s v=""/>
    <n v="121145"/>
    <n v="0"/>
    <n v="0"/>
    <n v="0"/>
    <n v="0"/>
    <n v="0"/>
    <x v="1"/>
    <n v="4.4000000000000004"/>
    <s v=""/>
    <s v=""/>
    <s v="João"/>
    <n v="0"/>
    <x v="373"/>
    <s v=""/>
    <s v="Knock - 75% chance of playing"/>
    <d v="2023-08-07T00:30:06"/>
    <n v="60"/>
    <s v="121145.jpg"/>
    <x v="15"/>
    <s v="Cancelo"/>
    <x v="20"/>
    <s v=""/>
    <s v=""/>
    <s v="a"/>
    <n v="13"/>
    <n v="43"/>
    <x v="128"/>
    <n v="0"/>
    <n v="0"/>
    <n v="0"/>
    <n v="0"/>
    <n v="0"/>
    <n v="12.2"/>
    <x v="370"/>
    <x v="219"/>
    <x v="5"/>
    <x v="1"/>
    <x v="14"/>
    <n v="16"/>
    <n v="1"/>
    <n v="1"/>
    <n v="2"/>
    <n v="3"/>
    <n v="1"/>
    <n v="6"/>
    <x v="23"/>
    <n v="304"/>
    <n v="277"/>
    <n v="266.39999999999998"/>
    <n v="276"/>
    <n v="81.2"/>
    <n v="16"/>
    <n v="0.83"/>
    <n v="1.53"/>
    <n v="2.36"/>
    <n v="13.34"/>
    <n v="208"/>
    <n v="78"/>
    <n v="118"/>
    <n v="25"/>
    <n v="115"/>
    <n v="12"/>
    <n v="152"/>
    <n v="37"/>
    <n v="3"/>
    <s v=""/>
    <n v="2"/>
    <s v=""/>
    <n v="3"/>
    <s v=""/>
    <n v="0.06"/>
    <n v="6"/>
    <n v="0.11"/>
    <n v="0.17"/>
    <n v="0.94"/>
    <n v="1.1299999999999999"/>
    <n v="64"/>
    <n v="5"/>
    <n v="544"/>
    <n v="203"/>
    <n v="29"/>
    <n v="3"/>
    <n v="77"/>
    <n v="25"/>
    <n v="1.1299999999999999"/>
    <n v="0.42"/>
    <x v="12"/>
    <x v="12"/>
    <x v="0"/>
    <x v="0"/>
    <x v="8"/>
    <n v="12.166666666666666"/>
    <x v="0"/>
  </r>
  <r>
    <n v="75"/>
    <s v=""/>
    <n v="17601"/>
    <n v="0"/>
    <n v="0"/>
    <n v="0"/>
    <n v="0"/>
    <n v="0"/>
    <x v="3"/>
    <n v="2.5"/>
    <s v=""/>
    <s v=""/>
    <s v="Scott"/>
    <n v="0"/>
    <x v="374"/>
    <s v=""/>
    <s v="Knock - 75% chance of playing"/>
    <d v="2023-08-07T00:30:06"/>
    <n v="40"/>
    <s v="17601.jpg"/>
    <x v="0"/>
    <s v="Carson"/>
    <x v="3"/>
    <s v=""/>
    <s v=""/>
    <s v="a"/>
    <n v="13"/>
    <n v="43"/>
    <x v="128"/>
    <n v="0"/>
    <n v="0"/>
    <n v="0"/>
    <n v="0"/>
    <n v="0"/>
    <n v="0"/>
    <x v="371"/>
    <x v="219"/>
    <x v="5"/>
    <x v="1"/>
    <x v="14"/>
    <n v="16"/>
    <n v="1"/>
    <n v="1"/>
    <n v="2"/>
    <n v="3"/>
    <n v="1"/>
    <n v="6"/>
    <x v="23"/>
    <n v="304"/>
    <n v="0"/>
    <n v="0"/>
    <n v="0"/>
    <n v="0"/>
    <n v="16"/>
    <n v="0"/>
    <n v="0"/>
    <n v="0"/>
    <n v="0"/>
    <n v="390"/>
    <n v="31"/>
    <n v="371"/>
    <n v="12"/>
    <n v="353"/>
    <n v="3"/>
    <n v="392"/>
    <n v="31"/>
    <n v="3"/>
    <s v=""/>
    <n v="2"/>
    <s v=""/>
    <n v="3"/>
    <s v=""/>
    <n v="0.06"/>
    <n v="6"/>
    <n v="0.11"/>
    <n v="0.17"/>
    <n v="0.94"/>
    <n v="1.1299999999999999"/>
    <n v="517"/>
    <n v="31"/>
    <n v="2"/>
    <n v="2"/>
    <n v="397"/>
    <n v="31"/>
    <n v="488"/>
    <n v="63"/>
    <n v="1.1299999999999999"/>
    <n v="0.42"/>
    <x v="12"/>
    <x v="12"/>
    <x v="0"/>
    <x v="0"/>
    <x v="1"/>
    <n v="18.25"/>
    <x v="0"/>
  </r>
  <r>
    <n v="75"/>
    <s v=""/>
    <n v="463210"/>
    <n v="0"/>
    <n v="0"/>
    <n v="0"/>
    <n v="0"/>
    <n v="0"/>
    <x v="2"/>
    <n v="0"/>
    <s v=""/>
    <s v=""/>
    <s v="Shea"/>
    <n v="0"/>
    <x v="375"/>
    <s v=""/>
    <s v="Permanent Transfer to Southampton"/>
    <d v="2023-07-11T10:00:10"/>
    <n v="45"/>
    <s v="463210.jpg"/>
    <x v="9"/>
    <s v="Charles"/>
    <x v="14"/>
    <s v=""/>
    <s v=""/>
    <s v="u"/>
    <n v="13"/>
    <n v="43"/>
    <x v="10"/>
    <n v="0"/>
    <n v="0"/>
    <n v="0"/>
    <n v="0"/>
    <n v="0"/>
    <n v="0.2"/>
    <x v="372"/>
    <x v="220"/>
    <x v="5"/>
    <x v="1"/>
    <x v="14"/>
    <n v="1"/>
    <n v="1"/>
    <n v="1"/>
    <n v="2"/>
    <n v="3"/>
    <n v="1"/>
    <n v="6"/>
    <x v="23"/>
    <n v="3"/>
    <n v="13.8"/>
    <n v="0.9"/>
    <n v="0"/>
    <n v="1.5"/>
    <n v="1"/>
    <n v="0"/>
    <n v="0"/>
    <n v="0"/>
    <n v="0.05"/>
    <n v="365"/>
    <n v="165"/>
    <n v="360"/>
    <n v="176"/>
    <n v="521"/>
    <n v="207"/>
    <n v="374"/>
    <n v="171"/>
    <n v="3"/>
    <s v=""/>
    <n v="2"/>
    <s v=""/>
    <n v="3"/>
    <s v=""/>
    <n v="0.06"/>
    <n v="6"/>
    <n v="0.11"/>
    <n v="0.17"/>
    <n v="0.17"/>
    <n v="3.33"/>
    <n v="477"/>
    <n v="236"/>
    <n v="281"/>
    <n v="43"/>
    <n v="375"/>
    <n v="171"/>
    <n v="616"/>
    <n v="261"/>
    <n v="3.33"/>
    <n v="0.42"/>
    <x v="12"/>
    <x v="12"/>
    <x v="0"/>
    <x v="0"/>
    <x v="0"/>
    <n v="0.22222222222222221"/>
    <x v="0"/>
  </r>
  <r>
    <n v="100"/>
    <s v=""/>
    <n v="61366"/>
    <n v="0"/>
    <n v="0"/>
    <n v="0"/>
    <n v="0"/>
    <n v="0"/>
    <x v="2"/>
    <n v="4.9000000000000004"/>
    <s v=""/>
    <s v=""/>
    <s v="Kevin"/>
    <n v="0"/>
    <x v="376"/>
    <s v=""/>
    <s v="Permanent Transfer to Southampton"/>
    <d v="2023-07-05T17:30:04"/>
    <n v="105"/>
    <s v="61366.jpg"/>
    <x v="12"/>
    <s v="De Bruyne"/>
    <x v="79"/>
    <s v=""/>
    <s v=""/>
    <s v="a"/>
    <n v="13"/>
    <n v="43"/>
    <x v="129"/>
    <n v="0"/>
    <n v="0"/>
    <n v="0"/>
    <n v="0"/>
    <n v="0"/>
    <n v="17.399999999999999"/>
    <x v="373"/>
    <x v="221"/>
    <x v="3"/>
    <x v="14"/>
    <x v="10"/>
    <n v="23"/>
    <n v="1"/>
    <n v="1"/>
    <n v="2"/>
    <n v="1"/>
    <n v="1"/>
    <n v="6"/>
    <x v="26"/>
    <n v="742"/>
    <n v="897.8"/>
    <n v="1476.7"/>
    <n v="598"/>
    <n v="297.60000000000002"/>
    <n v="28"/>
    <n v="5.34"/>
    <n v="13.69"/>
    <n v="19.03"/>
    <n v="19.88"/>
    <n v="15"/>
    <n v="6"/>
    <n v="3"/>
    <n v="2"/>
    <n v="42"/>
    <n v="29"/>
    <n v="8"/>
    <n v="6"/>
    <n v="2"/>
    <s v=""/>
    <n v="1"/>
    <s v=""/>
    <n v="4"/>
    <s v=""/>
    <n v="0.2"/>
    <n v="6"/>
    <n v="0.51"/>
    <n v="0.71"/>
    <n v="0.74"/>
    <n v="0.86"/>
    <n v="4"/>
    <n v="2"/>
    <n v="613"/>
    <n v="260"/>
    <n v="7"/>
    <n v="4"/>
    <n v="28"/>
    <n v="8"/>
    <n v="1.04"/>
    <n v="0.37"/>
    <x v="12"/>
    <x v="12"/>
    <x v="0"/>
    <x v="0"/>
    <x v="11"/>
    <n v="17.428571428571427"/>
    <x v="0"/>
  </r>
  <r>
    <n v="100"/>
    <s v=""/>
    <n v="171314"/>
    <n v="0"/>
    <n v="0"/>
    <n v="0"/>
    <n v="0"/>
    <n v="0"/>
    <x v="1"/>
    <n v="4.0999999999999996"/>
    <s v=""/>
    <s v=""/>
    <s v="Rúben"/>
    <n v="0"/>
    <x v="377"/>
    <s v=""/>
    <s v="Permanent Transfer to Southampton"/>
    <d v="2023-07-05T17:30:04"/>
    <n v="55"/>
    <s v="171314.jpg"/>
    <x v="18"/>
    <s v="Gato Alves Dias"/>
    <x v="80"/>
    <s v=""/>
    <s v=""/>
    <s v="a"/>
    <n v="13"/>
    <n v="43"/>
    <x v="97"/>
    <n v="0"/>
    <n v="0"/>
    <n v="0"/>
    <n v="0"/>
    <n v="0"/>
    <n v="14.5"/>
    <x v="374"/>
    <x v="222"/>
    <x v="3"/>
    <x v="14"/>
    <x v="3"/>
    <n v="16"/>
    <n v="1"/>
    <n v="1"/>
    <n v="2"/>
    <n v="3"/>
    <n v="1"/>
    <n v="6"/>
    <x v="6"/>
    <n v="432"/>
    <n v="416.8"/>
    <n v="83.7"/>
    <n v="124"/>
    <n v="62.5"/>
    <n v="22"/>
    <n v="1.36"/>
    <n v="0.34"/>
    <n v="1.7"/>
    <n v="17.36"/>
    <n v="135"/>
    <n v="48"/>
    <n v="253"/>
    <n v="86"/>
    <n v="198"/>
    <n v="52"/>
    <n v="198"/>
    <n v="63"/>
    <n v="2"/>
    <s v=""/>
    <n v="1"/>
    <s v=""/>
    <n v="4"/>
    <s v=""/>
    <n v="0.06"/>
    <n v="6"/>
    <n v="0.02"/>
    <n v="0.08"/>
    <n v="0.78"/>
    <n v="0.72"/>
    <n v="106"/>
    <n v="8"/>
    <n v="495"/>
    <n v="198"/>
    <n v="128"/>
    <n v="39"/>
    <n v="55"/>
    <n v="19"/>
    <n v="0.99"/>
    <n v="0.41"/>
    <x v="12"/>
    <x v="12"/>
    <x v="0"/>
    <x v="0"/>
    <x v="2"/>
    <n v="14.545454545454545"/>
    <x v="0"/>
  </r>
  <r>
    <n v="100"/>
    <s v=""/>
    <n v="220394"/>
    <n v="0"/>
    <n v="0"/>
    <n v="0"/>
    <n v="0"/>
    <n v="0"/>
    <x v="2"/>
    <n v="2.5"/>
    <s v=""/>
    <s v=""/>
    <s v="Tommy"/>
    <n v="0"/>
    <x v="378"/>
    <s v=""/>
    <s v="Permanent Transfer to Southampton"/>
    <d v="2023-07-05T17:30:04"/>
    <n v="45"/>
    <s v="220394.jpg"/>
    <x v="0"/>
    <s v="Doyle"/>
    <x v="14"/>
    <s v=""/>
    <s v=""/>
    <s v="a"/>
    <n v="13"/>
    <n v="43"/>
    <x v="97"/>
    <n v="0"/>
    <n v="0"/>
    <n v="0"/>
    <n v="0"/>
    <n v="0"/>
    <n v="0"/>
    <x v="375"/>
    <x v="222"/>
    <x v="3"/>
    <x v="14"/>
    <x v="3"/>
    <n v="16"/>
    <n v="1"/>
    <n v="1"/>
    <n v="2"/>
    <n v="3"/>
    <n v="1"/>
    <n v="6"/>
    <x v="6"/>
    <n v="432"/>
    <n v="0"/>
    <n v="0"/>
    <n v="0"/>
    <n v="0"/>
    <n v="22"/>
    <n v="0"/>
    <n v="0"/>
    <n v="0"/>
    <n v="0"/>
    <n v="494"/>
    <n v="191"/>
    <n v="493"/>
    <n v="193"/>
    <n v="484"/>
    <n v="188"/>
    <n v="496"/>
    <n v="191"/>
    <n v="2"/>
    <s v=""/>
    <n v="1"/>
    <s v=""/>
    <n v="4"/>
    <s v=""/>
    <n v="0.06"/>
    <n v="6"/>
    <n v="0.02"/>
    <n v="0.08"/>
    <n v="0.78"/>
    <n v="0.72"/>
    <n v="413"/>
    <n v="212"/>
    <n v="217"/>
    <n v="19"/>
    <n v="500"/>
    <n v="195"/>
    <n v="589"/>
    <n v="240"/>
    <n v="0.99"/>
    <n v="0.41"/>
    <x v="12"/>
    <x v="12"/>
    <x v="0"/>
    <x v="0"/>
    <x v="0"/>
    <n v="17.777777777777779"/>
    <x v="0"/>
  </r>
  <r>
    <n v="100"/>
    <s v=""/>
    <n v="121160"/>
    <n v="0"/>
    <n v="0"/>
    <n v="0"/>
    <n v="0"/>
    <n v="0"/>
    <x v="3"/>
    <n v="5.5"/>
    <s v=""/>
    <s v=""/>
    <s v="Ederson"/>
    <n v="0"/>
    <x v="379"/>
    <s v=""/>
    <s v="Permanent Transfer to Southampton"/>
    <d v="2023-07-05T17:30:04"/>
    <n v="55"/>
    <s v="121160.jpg"/>
    <x v="28"/>
    <s v="Santana de Moraes"/>
    <x v="81"/>
    <s v=""/>
    <s v=""/>
    <s v="a"/>
    <n v="13"/>
    <n v="43"/>
    <x v="122"/>
    <n v="0"/>
    <n v="0"/>
    <n v="0"/>
    <n v="0"/>
    <n v="0"/>
    <n v="22"/>
    <x v="376"/>
    <x v="44"/>
    <x v="3"/>
    <x v="2"/>
    <x v="5"/>
    <n v="32"/>
    <n v="1"/>
    <n v="1"/>
    <n v="2"/>
    <n v="3"/>
    <n v="1"/>
    <n v="46"/>
    <x v="13"/>
    <n v="581"/>
    <n v="508.4"/>
    <n v="13.1"/>
    <n v="0"/>
    <n v="52.1"/>
    <n v="35"/>
    <n v="0"/>
    <n v="0.22"/>
    <n v="0.22"/>
    <n v="28.08"/>
    <n v="99"/>
    <n v="14"/>
    <n v="337"/>
    <n v="5"/>
    <n v="600"/>
    <n v="72"/>
    <n v="224"/>
    <n v="14"/>
    <n v="2"/>
    <s v=""/>
    <n v="1"/>
    <s v=""/>
    <n v="4"/>
    <s v=""/>
    <n v="0.06"/>
    <n v="1.31"/>
    <n v="0.01"/>
    <n v="0.01"/>
    <n v="0.8"/>
    <n v="0.91"/>
    <n v="93"/>
    <n v="3"/>
    <n v="482"/>
    <n v="72"/>
    <n v="96"/>
    <n v="19"/>
    <n v="26"/>
    <n v="4"/>
    <n v="1"/>
    <n v="0.31"/>
    <x v="12"/>
    <x v="12"/>
    <x v="0"/>
    <x v="0"/>
    <x v="2"/>
    <n v="22"/>
    <x v="0"/>
  </r>
  <r>
    <n v="100"/>
    <s v=""/>
    <n v="209244"/>
    <n v="0"/>
    <n v="0"/>
    <n v="0"/>
    <n v="0"/>
    <n v="0"/>
    <x v="2"/>
    <n v="4.0999999999999996"/>
    <s v=""/>
    <s v=""/>
    <s v="Phil"/>
    <n v="0"/>
    <x v="380"/>
    <s v=""/>
    <s v="Permanent Transfer to Southampton"/>
    <d v="2023-07-05T17:30:04"/>
    <n v="75"/>
    <s v="209244.jpg"/>
    <x v="38"/>
    <s v="Foden"/>
    <x v="82"/>
    <s v=""/>
    <s v=""/>
    <s v="a"/>
    <n v="13"/>
    <n v="43"/>
    <x v="34"/>
    <n v="0"/>
    <n v="0"/>
    <n v="0"/>
    <n v="0"/>
    <n v="0"/>
    <n v="18.899999999999999"/>
    <x v="377"/>
    <x v="223"/>
    <x v="4"/>
    <x v="3"/>
    <x v="15"/>
    <n v="16"/>
    <n v="1"/>
    <n v="1"/>
    <n v="2"/>
    <n v="1"/>
    <n v="1"/>
    <n v="46"/>
    <x v="2"/>
    <n v="517"/>
    <n v="684.8"/>
    <n v="707.4"/>
    <n v="717"/>
    <n v="210.9"/>
    <n v="22"/>
    <n v="5.75"/>
    <n v="4.7300000000000004"/>
    <n v="10.48"/>
    <n v="17.62"/>
    <n v="47"/>
    <n v="22"/>
    <n v="29"/>
    <n v="23"/>
    <n v="29"/>
    <n v="18"/>
    <n v="26"/>
    <n v="19"/>
    <n v="3"/>
    <s v=""/>
    <n v="4"/>
    <s v=""/>
    <n v="4"/>
    <s v=""/>
    <n v="0.28000000000000003"/>
    <n v="1.31"/>
    <n v="0.23"/>
    <n v="0.51"/>
    <n v="0.87"/>
    <n v="0.79"/>
    <n v="21"/>
    <n v="13"/>
    <n v="594"/>
    <n v="250"/>
    <n v="25"/>
    <n v="11"/>
    <n v="39"/>
    <n v="13"/>
    <n v="1.08"/>
    <n v="0.25"/>
    <x v="12"/>
    <x v="12"/>
    <x v="0"/>
    <x v="0"/>
    <x v="4"/>
    <n v="18.933333333333334"/>
    <x v="0"/>
  </r>
  <r>
    <n v="100"/>
    <s v=""/>
    <n v="114283"/>
    <n v="0"/>
    <n v="0"/>
    <n v="0"/>
    <n v="0"/>
    <n v="0"/>
    <x v="2"/>
    <n v="4.0999999999999996"/>
    <s v=""/>
    <s v=""/>
    <s v="Jack"/>
    <n v="0"/>
    <x v="381"/>
    <s v=""/>
    <s v="Permanent Transfer to Southampton"/>
    <d v="2023-07-05T17:30:04"/>
    <n v="75"/>
    <s v="114283.jpg"/>
    <x v="15"/>
    <s v="Grealish"/>
    <x v="83"/>
    <s v=""/>
    <s v=""/>
    <s v="a"/>
    <n v="13"/>
    <n v="43"/>
    <x v="122"/>
    <n v="0"/>
    <n v="0"/>
    <n v="0"/>
    <n v="0"/>
    <n v="0"/>
    <n v="16.100000000000001"/>
    <x v="378"/>
    <x v="224"/>
    <x v="10"/>
    <x v="10"/>
    <x v="10"/>
    <n v="16"/>
    <n v="1"/>
    <n v="1"/>
    <n v="2"/>
    <n v="4"/>
    <n v="1"/>
    <n v="46"/>
    <x v="10"/>
    <n v="490"/>
    <n v="515.79999999999995"/>
    <n v="721.3"/>
    <n v="683"/>
    <n v="191.7"/>
    <n v="23"/>
    <n v="4.5"/>
    <n v="6.74"/>
    <n v="11.24"/>
    <n v="14.46"/>
    <n v="97"/>
    <n v="45"/>
    <n v="27"/>
    <n v="21"/>
    <n v="32"/>
    <n v="21"/>
    <n v="35"/>
    <n v="26"/>
    <n v="4"/>
    <s v=""/>
    <n v="4"/>
    <s v=""/>
    <n v="4"/>
    <s v=""/>
    <n v="0.2"/>
    <n v="1.31"/>
    <n v="0.3"/>
    <n v="0.5"/>
    <n v="0.63"/>
    <n v="0.7"/>
    <n v="18"/>
    <n v="11"/>
    <n v="591"/>
    <n v="248"/>
    <n v="32"/>
    <n v="15"/>
    <n v="56"/>
    <n v="15"/>
    <n v="1.01"/>
    <n v="0.44"/>
    <x v="12"/>
    <x v="12"/>
    <x v="0"/>
    <x v="0"/>
    <x v="4"/>
    <n v="16.133333333333333"/>
    <x v="0"/>
  </r>
  <r>
    <n v="100"/>
    <s v=""/>
    <n v="223094"/>
    <n v="0"/>
    <n v="0"/>
    <n v="0"/>
    <n v="0"/>
    <n v="0"/>
    <x v="0"/>
    <n v="5.5"/>
    <s v=""/>
    <s v=""/>
    <s v="Erling"/>
    <n v="0"/>
    <x v="382"/>
    <s v=""/>
    <s v="Permanent Transfer to Southampton"/>
    <d v="2023-07-05T17:30:04"/>
    <n v="140"/>
    <s v="223094.jpg"/>
    <x v="45"/>
    <s v="Haaland"/>
    <x v="84"/>
    <s v=""/>
    <s v=""/>
    <s v="a"/>
    <n v="13"/>
    <n v="43"/>
    <x v="130"/>
    <n v="0"/>
    <n v="0"/>
    <n v="0"/>
    <n v="0"/>
    <n v="0"/>
    <n v="19.399999999999999"/>
    <x v="379"/>
    <x v="225"/>
    <x v="16"/>
    <x v="4"/>
    <x v="4"/>
    <n v="26"/>
    <n v="1"/>
    <n v="1"/>
    <n v="2"/>
    <n v="5"/>
    <n v="1"/>
    <n v="46"/>
    <x v="27"/>
    <n v="1040"/>
    <n v="1390"/>
    <n v="371"/>
    <n v="1825"/>
    <n v="358.1"/>
    <n v="33"/>
    <n v="28.54"/>
    <n v="3.11"/>
    <n v="31.65"/>
    <n v="25.24"/>
    <n v="1"/>
    <n v="1"/>
    <n v="88"/>
    <n v="6"/>
    <n v="1"/>
    <n v="1"/>
    <n v="4"/>
    <n v="2"/>
    <n v="4"/>
    <s v=""/>
    <n v="4"/>
    <s v=""/>
    <n v="1"/>
    <s v=""/>
    <n v="0.93"/>
    <n v="1.31"/>
    <n v="0.1"/>
    <n v="1.03"/>
    <n v="0.82"/>
    <n v="0.85"/>
    <n v="1"/>
    <n v="1"/>
    <n v="616"/>
    <n v="77"/>
    <n v="1"/>
    <n v="1"/>
    <n v="1"/>
    <n v="1"/>
    <n v="1.07"/>
    <n v="0.42"/>
    <x v="12"/>
    <x v="12"/>
    <x v="0"/>
    <x v="0"/>
    <x v="12"/>
    <n v="19.428571428571427"/>
    <x v="0"/>
  </r>
  <r>
    <n v="100"/>
    <s v=""/>
    <n v="91651"/>
    <n v="0"/>
    <n v="0"/>
    <n v="0"/>
    <n v="0"/>
    <n v="0"/>
    <x v="2"/>
    <n v="3.1"/>
    <s v=""/>
    <s v=""/>
    <s v="Mateo"/>
    <n v="0"/>
    <x v="383"/>
    <s v=""/>
    <s v="Permanent Transfer to Southampton"/>
    <d v="2023-07-05T17:30:04"/>
    <n v="50"/>
    <s v="91651.jpg"/>
    <x v="27"/>
    <s v="Kovačić"/>
    <x v="28"/>
    <s v=""/>
    <s v=""/>
    <s v="a"/>
    <n v="13"/>
    <n v="43"/>
    <x v="113"/>
    <n v="0"/>
    <n v="0"/>
    <n v="0"/>
    <n v="0"/>
    <n v="0"/>
    <n v="10.6"/>
    <x v="380"/>
    <x v="226"/>
    <x v="1"/>
    <x v="1"/>
    <x v="12"/>
    <n v="25"/>
    <n v="1"/>
    <n v="1"/>
    <n v="2"/>
    <n v="8"/>
    <n v="1"/>
    <n v="46"/>
    <x v="1"/>
    <n v="289"/>
    <n v="295.8"/>
    <n v="365.8"/>
    <n v="114"/>
    <n v="77.900000000000006"/>
    <n v="17"/>
    <n v="1.79"/>
    <n v="2.04"/>
    <n v="3.83"/>
    <n v="24"/>
    <n v="192"/>
    <n v="88"/>
    <n v="89"/>
    <n v="67"/>
    <n v="208"/>
    <n v="115"/>
    <n v="159"/>
    <n v="92"/>
    <n v="4"/>
    <s v=""/>
    <n v="4"/>
    <s v=""/>
    <n v="1"/>
    <s v=""/>
    <n v="0.09"/>
    <n v="1.31"/>
    <n v="0.11"/>
    <n v="0.2"/>
    <n v="1.27"/>
    <n v="1.32"/>
    <n v="176"/>
    <n v="113"/>
    <n v="348"/>
    <n v="88"/>
    <n v="261"/>
    <n v="103"/>
    <n v="151"/>
    <n v="52"/>
    <n v="0.9"/>
    <n v="0.21"/>
    <x v="12"/>
    <x v="12"/>
    <x v="0"/>
    <x v="0"/>
    <x v="3"/>
    <n v="10.6"/>
    <x v="0"/>
  </r>
  <r>
    <n v="100"/>
    <s v=""/>
    <n v="146941"/>
    <n v="0"/>
    <n v="0"/>
    <n v="0"/>
    <n v="0"/>
    <n v="0"/>
    <x v="1"/>
    <n v="3.8"/>
    <s v=""/>
    <s v=""/>
    <s v="Aymeric"/>
    <n v="0"/>
    <x v="384"/>
    <s v=""/>
    <s v="Permanent Transfer to Southampton"/>
    <d v="2023-07-05T17:30:04"/>
    <n v="50"/>
    <s v="146941.jpg"/>
    <x v="43"/>
    <s v="Laporte"/>
    <x v="26"/>
    <s v=""/>
    <s v=""/>
    <s v="a"/>
    <n v="13"/>
    <n v="43"/>
    <x v="3"/>
    <n v="0"/>
    <n v="0"/>
    <n v="0"/>
    <n v="0"/>
    <n v="0"/>
    <n v="8"/>
    <x v="381"/>
    <x v="227"/>
    <x v="1"/>
    <x v="1"/>
    <x v="12"/>
    <n v="10"/>
    <n v="1"/>
    <n v="1"/>
    <n v="2"/>
    <n v="8"/>
    <n v="1"/>
    <n v="46"/>
    <x v="15"/>
    <n v="210"/>
    <n v="183"/>
    <n v="111.2"/>
    <n v="73"/>
    <n v="36.6"/>
    <n v="11"/>
    <n v="0.49"/>
    <n v="0.44"/>
    <n v="0.93"/>
    <n v="11.77"/>
    <n v="256"/>
    <n v="101"/>
    <n v="221"/>
    <n v="67"/>
    <n v="253"/>
    <n v="85"/>
    <n v="272"/>
    <n v="96"/>
    <n v="4"/>
    <s v=""/>
    <n v="4"/>
    <s v=""/>
    <n v="1"/>
    <s v=""/>
    <n v="0.04"/>
    <n v="1.31"/>
    <n v="0.04"/>
    <n v="0.08"/>
    <n v="1.07"/>
    <n v="0.91"/>
    <n v="194"/>
    <n v="22"/>
    <n v="366"/>
    <n v="182"/>
    <n v="110"/>
    <n v="29"/>
    <n v="247"/>
    <n v="85"/>
    <n v="1"/>
    <n v="0.36"/>
    <x v="12"/>
    <x v="12"/>
    <x v="0"/>
    <x v="0"/>
    <x v="3"/>
    <n v="8"/>
    <x v="0"/>
  </r>
  <r>
    <n v="100"/>
    <s v=""/>
    <n v="477064"/>
    <n v="0"/>
    <n v="0"/>
    <n v="0"/>
    <n v="0"/>
    <n v="0"/>
    <x v="1"/>
    <n v="3.5"/>
    <s v=""/>
    <s v=""/>
    <s v="Rico"/>
    <n v="0"/>
    <x v="385"/>
    <s v=""/>
    <s v="Permanent Transfer to Southampton"/>
    <d v="2023-07-05T17:30:04"/>
    <n v="45"/>
    <s v="477064.jpg"/>
    <x v="11"/>
    <s v="Lewis"/>
    <x v="7"/>
    <s v=""/>
    <s v=""/>
    <s v="a"/>
    <n v="13"/>
    <n v="43"/>
    <x v="62"/>
    <n v="0"/>
    <n v="0"/>
    <n v="0"/>
    <n v="0"/>
    <n v="0"/>
    <n v="6.4"/>
    <x v="382"/>
    <x v="228"/>
    <x v="1"/>
    <x v="1"/>
    <x v="1"/>
    <n v="8"/>
    <n v="1"/>
    <n v="1"/>
    <n v="2"/>
    <n v="1"/>
    <n v="1"/>
    <n v="46"/>
    <x v="15"/>
    <n v="168"/>
    <n v="129.4"/>
    <n v="189.3"/>
    <n v="44"/>
    <n v="36.299999999999997"/>
    <n v="10"/>
    <n v="0.21"/>
    <n v="1.63"/>
    <n v="1.84"/>
    <n v="8.9"/>
    <n v="287"/>
    <n v="114"/>
    <n v="155"/>
    <n v="39"/>
    <n v="291"/>
    <n v="107"/>
    <n v="273"/>
    <n v="97"/>
    <n v="4"/>
    <s v=""/>
    <n v="4"/>
    <s v=""/>
    <n v="1"/>
    <s v=""/>
    <n v="0.02"/>
    <n v="1.31"/>
    <n v="0.16"/>
    <n v="0.18"/>
    <n v="0.89"/>
    <n v="0.8"/>
    <n v="484"/>
    <n v="142"/>
    <n v="288"/>
    <n v="165"/>
    <n v="237"/>
    <n v="91"/>
    <n v="301"/>
    <n v="109"/>
    <n v="1"/>
    <n v="0.2"/>
    <x v="12"/>
    <x v="12"/>
    <x v="0"/>
    <x v="0"/>
    <x v="0"/>
    <n v="6.4444444444444446"/>
    <x v="0"/>
  </r>
  <r>
    <n v="100"/>
    <s v=""/>
    <n v="103025"/>
    <n v="0"/>
    <n v="0"/>
    <n v="0"/>
    <n v="0"/>
    <n v="0"/>
    <x v="2"/>
    <n v="0"/>
    <s v=""/>
    <s v=""/>
    <s v="Riyad"/>
    <n v="0"/>
    <x v="386"/>
    <s v=""/>
    <s v="Permanent transfer to Al-Ahli"/>
    <d v="2023-07-31T08:05:47"/>
    <n v="75"/>
    <s v="103025.jpg"/>
    <x v="41"/>
    <s v="Mahrez"/>
    <x v="1"/>
    <s v=""/>
    <s v=""/>
    <s v="u"/>
    <n v="13"/>
    <n v="43"/>
    <x v="45"/>
    <n v="0"/>
    <n v="0"/>
    <n v="0"/>
    <n v="0"/>
    <n v="0"/>
    <n v="16.8"/>
    <x v="383"/>
    <x v="229"/>
    <x v="10"/>
    <x v="6"/>
    <x v="14"/>
    <n v="23"/>
    <n v="1"/>
    <n v="1"/>
    <n v="2"/>
    <n v="2"/>
    <n v="1"/>
    <n v="46"/>
    <x v="18"/>
    <n v="470"/>
    <n v="540"/>
    <n v="803.1"/>
    <n v="524"/>
    <n v="186.5"/>
    <n v="22"/>
    <n v="5.4"/>
    <n v="5.22"/>
    <n v="10.62"/>
    <n v="18.28"/>
    <n v="90"/>
    <n v="41"/>
    <n v="20"/>
    <n v="17"/>
    <n v="52"/>
    <n v="36"/>
    <n v="38"/>
    <n v="29"/>
    <n v="4"/>
    <s v=""/>
    <n v="4"/>
    <s v=""/>
    <n v="1"/>
    <s v=""/>
    <n v="0.25"/>
    <n v="1.31"/>
    <n v="0.25"/>
    <n v="0.5"/>
    <n v="0.86"/>
    <n v="1.08"/>
    <n v="17"/>
    <n v="10"/>
    <n v="590"/>
    <n v="247"/>
    <n v="37"/>
    <n v="18"/>
    <n v="270"/>
    <n v="86"/>
    <n v="1.04"/>
    <n v="0.28000000000000003"/>
    <x v="12"/>
    <x v="12"/>
    <x v="0"/>
    <x v="0"/>
    <x v="4"/>
    <n v="16.8"/>
    <x v="0"/>
  </r>
  <r>
    <n v="100"/>
    <s v=""/>
    <n v="432714"/>
    <n v="0"/>
    <n v="0"/>
    <n v="0"/>
    <n v="0"/>
    <n v="0"/>
    <x v="2"/>
    <n v="2.5"/>
    <s v=""/>
    <s v=""/>
    <s v="James"/>
    <n v="0"/>
    <x v="387"/>
    <s v=""/>
    <s v="Permanent transfer to Al-Ahli"/>
    <d v="2023-07-31T08:05:47"/>
    <n v="45"/>
    <s v="432714.jpg"/>
    <x v="0"/>
    <s v="McAtee"/>
    <x v="3"/>
    <s v=""/>
    <s v=""/>
    <s v="a"/>
    <n v="13"/>
    <n v="43"/>
    <x v="45"/>
    <n v="0"/>
    <n v="0"/>
    <n v="0"/>
    <n v="0"/>
    <n v="0"/>
    <n v="0"/>
    <x v="343"/>
    <x v="229"/>
    <x v="10"/>
    <x v="6"/>
    <x v="14"/>
    <n v="23"/>
    <n v="1"/>
    <n v="1"/>
    <n v="2"/>
    <n v="2"/>
    <n v="1"/>
    <n v="46"/>
    <x v="18"/>
    <n v="470"/>
    <n v="0"/>
    <n v="0"/>
    <n v="0"/>
    <n v="0"/>
    <n v="22"/>
    <n v="0"/>
    <n v="0"/>
    <n v="0"/>
    <n v="0"/>
    <n v="521"/>
    <n v="204"/>
    <n v="519"/>
    <n v="205"/>
    <n v="511"/>
    <n v="201"/>
    <n v="523"/>
    <n v="204"/>
    <n v="4"/>
    <s v=""/>
    <n v="4"/>
    <s v=""/>
    <n v="1"/>
    <s v=""/>
    <n v="0.25"/>
    <n v="1.31"/>
    <n v="0.25"/>
    <n v="0.5"/>
    <n v="0.86"/>
    <n v="1.08"/>
    <n v="457"/>
    <n v="228"/>
    <n v="261"/>
    <n v="35"/>
    <n v="525"/>
    <n v="206"/>
    <n v="536"/>
    <n v="197"/>
    <n v="1.04"/>
    <n v="0.28000000000000003"/>
    <x v="12"/>
    <x v="12"/>
    <x v="0"/>
    <x v="0"/>
    <x v="0"/>
    <n v="28"/>
    <x v="0"/>
  </r>
  <r>
    <n v="100"/>
    <s v=""/>
    <n v="88248"/>
    <n v="0"/>
    <n v="0"/>
    <n v="0"/>
    <n v="0"/>
    <n v="0"/>
    <x v="3"/>
    <n v="2.5"/>
    <s v=""/>
    <s v=""/>
    <s v="Stefan"/>
    <n v="0"/>
    <x v="388"/>
    <s v=""/>
    <s v="Permanent transfer to Al-Ahli"/>
    <d v="2023-07-31T08:05:47"/>
    <n v="40"/>
    <s v="88248.jpg"/>
    <x v="46"/>
    <s v="Ortega Moreno"/>
    <x v="34"/>
    <s v=""/>
    <s v=""/>
    <s v="a"/>
    <n v="13"/>
    <n v="43"/>
    <x v="18"/>
    <n v="0"/>
    <n v="0"/>
    <n v="0"/>
    <n v="0"/>
    <n v="0"/>
    <n v="5.8"/>
    <x v="384"/>
    <x v="230"/>
    <x v="10"/>
    <x v="6"/>
    <x v="1"/>
    <n v="1"/>
    <n v="1"/>
    <n v="1"/>
    <n v="2"/>
    <n v="2"/>
    <n v="1"/>
    <n v="14"/>
    <x v="5"/>
    <n v="90"/>
    <n v="116.8"/>
    <n v="0"/>
    <n v="0"/>
    <n v="11.7"/>
    <n v="3"/>
    <n v="0"/>
    <n v="0"/>
    <n v="0"/>
    <n v="4.12"/>
    <n v="292"/>
    <n v="21"/>
    <n v="384"/>
    <n v="23"/>
    <n v="366"/>
    <n v="14"/>
    <n v="336"/>
    <n v="21"/>
    <n v="4"/>
    <s v=""/>
    <n v="4"/>
    <s v=""/>
    <n v="1"/>
    <s v=""/>
    <n v="0.25"/>
    <n v="4.67"/>
    <n v="0.25"/>
    <n v="0.5"/>
    <n v="1.37"/>
    <n v="0.33"/>
    <n v="532"/>
    <n v="42"/>
    <n v="17"/>
    <n v="13"/>
    <n v="2"/>
    <n v="1"/>
    <n v="197"/>
    <n v="30"/>
    <n v="1"/>
    <n v="0.67"/>
    <x v="12"/>
    <x v="12"/>
    <x v="0"/>
    <x v="0"/>
    <x v="1"/>
    <n v="5.75"/>
    <x v="0"/>
  </r>
  <r>
    <n v="100"/>
    <s v=""/>
    <n v="244851"/>
    <n v="0"/>
    <n v="0"/>
    <n v="0"/>
    <n v="0"/>
    <n v="0"/>
    <x v="2"/>
    <n v="3.1"/>
    <s v=""/>
    <s v=""/>
    <s v="Cole"/>
    <n v="0"/>
    <x v="389"/>
    <s v=""/>
    <s v="Permanent transfer to Al-Ahli"/>
    <d v="2023-07-31T08:05:47"/>
    <n v="50"/>
    <s v="244851.jpg"/>
    <x v="16"/>
    <s v="Palmer"/>
    <x v="2"/>
    <s v=""/>
    <s v=""/>
    <s v="a"/>
    <n v="13"/>
    <n v="43"/>
    <x v="94"/>
    <n v="0"/>
    <n v="0"/>
    <n v="0"/>
    <n v="0"/>
    <n v="0"/>
    <n v="3.8"/>
    <x v="385"/>
    <x v="231"/>
    <x v="10"/>
    <x v="2"/>
    <x v="7"/>
    <n v="4"/>
    <n v="1"/>
    <n v="1"/>
    <n v="2"/>
    <n v="1"/>
    <n v="1"/>
    <n v="14"/>
    <x v="5"/>
    <n v="76"/>
    <n v="73"/>
    <n v="88.7"/>
    <n v="155"/>
    <n v="31.9"/>
    <n v="2"/>
    <n v="0.36"/>
    <n v="0.49"/>
    <n v="0.85"/>
    <n v="7.13"/>
    <n v="321"/>
    <n v="143"/>
    <n v="248"/>
    <n v="136"/>
    <n v="174"/>
    <n v="109"/>
    <n v="282"/>
    <n v="131"/>
    <n v="4"/>
    <s v=""/>
    <n v="4"/>
    <s v=""/>
    <n v="1"/>
    <s v=""/>
    <n v="0.09"/>
    <n v="4.67"/>
    <n v="0.12"/>
    <n v="0.21"/>
    <n v="1.79"/>
    <n v="1.01"/>
    <n v="261"/>
    <n v="168"/>
    <n v="433"/>
    <n v="143"/>
    <n v="336"/>
    <n v="148"/>
    <n v="379"/>
    <n v="119"/>
    <n v="0.5"/>
    <n v="0.25"/>
    <x v="12"/>
    <x v="12"/>
    <x v="0"/>
    <x v="0"/>
    <x v="3"/>
    <n v="3.8"/>
    <x v="0"/>
  </r>
  <r>
    <n v="100"/>
    <s v=""/>
    <n v="482769"/>
    <n v="0"/>
    <n v="0"/>
    <n v="0"/>
    <n v="0"/>
    <n v="0"/>
    <x v="2"/>
    <n v="2.5"/>
    <s v=""/>
    <s v=""/>
    <s v="Máximo"/>
    <n v="0"/>
    <x v="390"/>
    <s v=""/>
    <s v="Permanent transfer to Al-Ahli"/>
    <d v="2023-07-31T08:05:47"/>
    <n v="45"/>
    <s v="482769.jpg"/>
    <x v="9"/>
    <s v="Perrone"/>
    <x v="14"/>
    <s v=""/>
    <s v=""/>
    <s v="a"/>
    <n v="13"/>
    <n v="43"/>
    <x v="10"/>
    <n v="0"/>
    <n v="0"/>
    <n v="0"/>
    <n v="0"/>
    <n v="0"/>
    <n v="0.2"/>
    <x v="386"/>
    <x v="76"/>
    <x v="10"/>
    <x v="2"/>
    <x v="7"/>
    <n v="1"/>
    <n v="1"/>
    <n v="1"/>
    <n v="2"/>
    <n v="1"/>
    <n v="1"/>
    <n v="14"/>
    <x v="5"/>
    <n v="4"/>
    <n v="1"/>
    <n v="2.6"/>
    <n v="4"/>
    <n v="0.8"/>
    <n v="2"/>
    <n v="0"/>
    <n v="0.01"/>
    <n v="0.01"/>
    <n v="0.19"/>
    <n v="385"/>
    <n v="179"/>
    <n v="349"/>
    <n v="172"/>
    <n v="346"/>
    <n v="172"/>
    <n v="382"/>
    <n v="177"/>
    <n v="4"/>
    <s v=""/>
    <n v="4"/>
    <s v=""/>
    <n v="1"/>
    <s v=""/>
    <n v="0.09"/>
    <n v="4.67"/>
    <n v="0.05"/>
    <n v="0.05"/>
    <n v="0.95"/>
    <n v="5"/>
    <n v="492"/>
    <n v="247"/>
    <n v="296"/>
    <n v="54"/>
    <n v="377"/>
    <n v="173"/>
    <n v="582"/>
    <n v="234"/>
    <n v="0.5"/>
    <n v="0.25"/>
    <x v="12"/>
    <x v="12"/>
    <x v="0"/>
    <x v="0"/>
    <x v="0"/>
    <n v="0.22222222222222221"/>
    <x v="0"/>
  </r>
  <r>
    <n v="100"/>
    <s v=""/>
    <n v="155405"/>
    <n v="0"/>
    <n v="0"/>
    <n v="0"/>
    <n v="0"/>
    <n v="0"/>
    <x v="2"/>
    <n v="3.1"/>
    <s v=""/>
    <s v=""/>
    <s v="Kalvin"/>
    <n v="0"/>
    <x v="391"/>
    <s v=""/>
    <s v="Permanent transfer to Al-Ahli"/>
    <d v="2023-07-31T08:05:47"/>
    <n v="50"/>
    <s v="155405.jpg"/>
    <x v="1"/>
    <s v="Phillips"/>
    <x v="3"/>
    <s v=""/>
    <s v=""/>
    <s v="a"/>
    <n v="13"/>
    <n v="43"/>
    <x v="59"/>
    <n v="0"/>
    <n v="0"/>
    <n v="0"/>
    <n v="0"/>
    <n v="0"/>
    <n v="2.8"/>
    <x v="325"/>
    <x v="112"/>
    <x v="10"/>
    <x v="2"/>
    <x v="7"/>
    <n v="3"/>
    <n v="1"/>
    <n v="1"/>
    <n v="2"/>
    <n v="1"/>
    <n v="1"/>
    <n v="14"/>
    <x v="5"/>
    <n v="68"/>
    <n v="50"/>
    <n v="54.4"/>
    <n v="22"/>
    <n v="12.7"/>
    <n v="2"/>
    <n v="0.28000000000000003"/>
    <n v="0.11"/>
    <n v="0.39"/>
    <n v="5.05"/>
    <n v="343"/>
    <n v="153"/>
    <n v="285"/>
    <n v="150"/>
    <n v="317"/>
    <n v="159"/>
    <n v="333"/>
    <n v="154"/>
    <n v="4"/>
    <s v=""/>
    <n v="4"/>
    <s v=""/>
    <n v="1"/>
    <s v=""/>
    <n v="0.09"/>
    <n v="4.67"/>
    <n v="0.03"/>
    <n v="0.12"/>
    <n v="1.56"/>
    <n v="0.93"/>
    <n v="202"/>
    <n v="129"/>
    <n v="374"/>
    <n v="104"/>
    <n v="353"/>
    <n v="159"/>
    <n v="533"/>
    <n v="195"/>
    <n v="0.62"/>
    <n v="0.31"/>
    <x v="12"/>
    <x v="12"/>
    <x v="0"/>
    <x v="0"/>
    <x v="3"/>
    <n v="2.8"/>
    <x v="0"/>
  </r>
  <r>
    <n v="100"/>
    <s v=""/>
    <n v="220566"/>
    <n v="0"/>
    <n v="0"/>
    <n v="0"/>
    <n v="0"/>
    <n v="0"/>
    <x v="2"/>
    <n v="3.5"/>
    <s v=""/>
    <s v=""/>
    <s v="Rodrigo"/>
    <n v="0"/>
    <x v="392"/>
    <s v=""/>
    <s v="Permanent transfer to Al-Ahli"/>
    <d v="2023-07-31T08:05:47"/>
    <n v="55"/>
    <s v="220566.jpg"/>
    <x v="19"/>
    <s v="Hernandez"/>
    <x v="53"/>
    <s v=""/>
    <s v=""/>
    <s v="a"/>
    <n v="13"/>
    <n v="43"/>
    <x v="131"/>
    <n v="0"/>
    <n v="0"/>
    <n v="0"/>
    <n v="0"/>
    <n v="0"/>
    <n v="19.600000000000001"/>
    <x v="387"/>
    <x v="232"/>
    <x v="5"/>
    <x v="12"/>
    <x v="5"/>
    <n v="26"/>
    <n v="1"/>
    <n v="1"/>
    <n v="2"/>
    <n v="5"/>
    <n v="1"/>
    <n v="14"/>
    <x v="21"/>
    <n v="606"/>
    <n v="716"/>
    <n v="555.9"/>
    <n v="493"/>
    <n v="176.9"/>
    <n v="34"/>
    <n v="4.53"/>
    <n v="3.49"/>
    <n v="8.02"/>
    <n v="25.24"/>
    <n v="39"/>
    <n v="16"/>
    <n v="44"/>
    <n v="37"/>
    <n v="57"/>
    <n v="40"/>
    <n v="42"/>
    <n v="31"/>
    <n v="4"/>
    <s v=""/>
    <n v="4"/>
    <s v=""/>
    <n v="1"/>
    <s v=""/>
    <n v="0.14000000000000001"/>
    <n v="4.67"/>
    <n v="0.11"/>
    <n v="0.25"/>
    <n v="0.78"/>
    <n v="0.8"/>
    <n v="126"/>
    <n v="80"/>
    <n v="515"/>
    <n v="199"/>
    <n v="143"/>
    <n v="59"/>
    <n v="116"/>
    <n v="43"/>
    <n v="1.05"/>
    <n v="0.34"/>
    <x v="12"/>
    <x v="12"/>
    <x v="0"/>
    <x v="0"/>
    <x v="2"/>
    <n v="19.636363636363637"/>
    <x v="0"/>
  </r>
  <r>
    <n v="100"/>
    <s v=""/>
    <n v="437468"/>
    <n v="0"/>
    <n v="0"/>
    <n v="0"/>
    <n v="0"/>
    <n v="0"/>
    <x v="1"/>
    <n v="2.5"/>
    <s v=""/>
    <s v=""/>
    <s v="Sergio"/>
    <n v="0"/>
    <x v="393"/>
    <s v=""/>
    <s v="Permanent transfer to Al-Ahli"/>
    <d v="2023-07-31T08:05:47"/>
    <n v="40"/>
    <s v="437468.jpg"/>
    <x v="2"/>
    <s v="Gómez"/>
    <x v="23"/>
    <s v=""/>
    <s v=""/>
    <s v="a"/>
    <n v="13"/>
    <n v="43"/>
    <x v="6"/>
    <n v="0"/>
    <n v="0"/>
    <n v="0"/>
    <n v="0"/>
    <n v="0"/>
    <n v="5.2"/>
    <x v="388"/>
    <x v="233"/>
    <x v="5"/>
    <x v="2"/>
    <x v="7"/>
    <n v="6"/>
    <n v="1"/>
    <n v="1"/>
    <n v="2"/>
    <n v="5"/>
    <n v="1"/>
    <n v="14"/>
    <x v="6"/>
    <n v="83"/>
    <n v="76.2"/>
    <n v="80.5"/>
    <n v="30"/>
    <n v="18.7"/>
    <n v="2"/>
    <n v="0.37"/>
    <n v="1.05"/>
    <n v="1.42"/>
    <n v="5.9"/>
    <n v="317"/>
    <n v="121"/>
    <n v="256"/>
    <n v="87"/>
    <n v="304"/>
    <n v="113"/>
    <n v="317"/>
    <n v="118"/>
    <n v="4"/>
    <s v=""/>
    <n v="4"/>
    <s v=""/>
    <n v="1"/>
    <s v=""/>
    <n v="0.1"/>
    <n v="4.67"/>
    <n v="0.28000000000000003"/>
    <n v="0.38"/>
    <n v="1.56"/>
    <n v="1.59"/>
    <n v="593"/>
    <n v="188"/>
    <n v="78"/>
    <n v="40"/>
    <n v="278"/>
    <n v="103"/>
    <n v="161"/>
    <n v="54"/>
    <n v="0.53"/>
    <n v="0.26"/>
    <x v="12"/>
    <x v="12"/>
    <x v="0"/>
    <x v="0"/>
    <x v="1"/>
    <n v="5.25"/>
    <x v="0"/>
  </r>
  <r>
    <n v="100"/>
    <s v=""/>
    <n v="164484"/>
    <n v="0"/>
    <n v="0"/>
    <n v="0"/>
    <n v="0"/>
    <n v="0"/>
    <x v="3"/>
    <n v="2.5"/>
    <s v=""/>
    <s v=""/>
    <s v="Zack"/>
    <n v="0"/>
    <x v="394"/>
    <s v=""/>
    <s v="Permanent transfer to Al-Ahli"/>
    <d v="2023-07-31T08:05:47"/>
    <n v="40"/>
    <s v="164484.jpg"/>
    <x v="0"/>
    <s v="Steffen"/>
    <x v="2"/>
    <s v=""/>
    <s v=""/>
    <s v="a"/>
    <n v="13"/>
    <n v="43"/>
    <x v="6"/>
    <n v="0"/>
    <n v="0"/>
    <n v="0"/>
    <n v="0"/>
    <n v="0"/>
    <n v="0"/>
    <x v="389"/>
    <x v="233"/>
    <x v="5"/>
    <x v="2"/>
    <x v="7"/>
    <n v="6"/>
    <n v="1"/>
    <n v="1"/>
    <n v="2"/>
    <n v="5"/>
    <n v="1"/>
    <n v="14"/>
    <x v="6"/>
    <n v="83"/>
    <n v="0"/>
    <n v="0"/>
    <n v="0"/>
    <n v="0"/>
    <n v="2"/>
    <n v="0"/>
    <n v="0"/>
    <n v="0"/>
    <n v="0"/>
    <n v="413"/>
    <n v="45"/>
    <n v="402"/>
    <n v="34"/>
    <n v="385"/>
    <n v="25"/>
    <n v="415"/>
    <n v="45"/>
    <n v="4"/>
    <s v=""/>
    <n v="4"/>
    <s v=""/>
    <n v="1"/>
    <s v=""/>
    <n v="0.1"/>
    <n v="4.67"/>
    <n v="0.28000000000000003"/>
    <n v="0.38"/>
    <n v="1.56"/>
    <n v="1.59"/>
    <n v="554"/>
    <n v="53"/>
    <n v="39"/>
    <n v="24"/>
    <n v="420"/>
    <n v="45"/>
    <n v="406"/>
    <n v="58"/>
    <n v="0.53"/>
    <n v="0.26"/>
    <x v="12"/>
    <x v="12"/>
    <x v="0"/>
    <x v="0"/>
    <x v="1"/>
    <n v="5.25"/>
    <x v="0"/>
  </r>
  <r>
    <n v="100"/>
    <s v=""/>
    <n v="97299"/>
    <n v="0"/>
    <n v="0"/>
    <n v="0"/>
    <n v="0"/>
    <n v="0"/>
    <x v="1"/>
    <n v="4.0999999999999996"/>
    <s v=""/>
    <s v=""/>
    <s v="John"/>
    <n v="0"/>
    <x v="395"/>
    <s v=""/>
    <s v="Permanent transfer to Al-Ahli"/>
    <d v="2023-07-31T08:05:47"/>
    <n v="55"/>
    <s v="97299.jpg"/>
    <x v="35"/>
    <s v="Stones"/>
    <x v="85"/>
    <s v=""/>
    <s v=""/>
    <s v="a"/>
    <n v="13"/>
    <n v="43"/>
    <x v="52"/>
    <n v="0"/>
    <n v="0"/>
    <n v="0"/>
    <n v="0"/>
    <n v="0"/>
    <n v="16.899999999999999"/>
    <x v="390"/>
    <x v="115"/>
    <x v="5"/>
    <x v="1"/>
    <x v="11"/>
    <n v="17"/>
    <n v="1"/>
    <n v="1"/>
    <n v="2"/>
    <n v="2"/>
    <n v="1"/>
    <n v="14"/>
    <x v="3"/>
    <n v="422"/>
    <n v="396"/>
    <n v="164.1"/>
    <n v="135"/>
    <n v="69.599999999999994"/>
    <n v="21"/>
    <n v="1.03"/>
    <n v="0.97"/>
    <n v="2"/>
    <n v="13.56"/>
    <n v="151"/>
    <n v="55"/>
    <n v="176"/>
    <n v="46"/>
    <n v="189"/>
    <n v="43"/>
    <n v="186"/>
    <n v="55"/>
    <n v="4"/>
    <s v=""/>
    <n v="4"/>
    <s v=""/>
    <n v="1"/>
    <s v=""/>
    <n v="0.05"/>
    <n v="4.67"/>
    <n v="0.05"/>
    <n v="0.1"/>
    <n v="0.66"/>
    <n v="0.83"/>
    <n v="87"/>
    <n v="6"/>
    <n v="476"/>
    <n v="196"/>
    <n v="48"/>
    <n v="6"/>
    <n v="8"/>
    <n v="3"/>
    <n v="1.02"/>
    <n v="0.34"/>
    <x v="12"/>
    <x v="12"/>
    <x v="0"/>
    <x v="0"/>
    <x v="2"/>
    <n v="16.90909090909091"/>
    <x v="0"/>
  </r>
  <r>
    <n v="100"/>
    <s v=""/>
    <n v="58621"/>
    <n v="0"/>
    <n v="0"/>
    <n v="0"/>
    <n v="0"/>
    <n v="0"/>
    <x v="1"/>
    <n v="3.8"/>
    <s v=""/>
    <s v=""/>
    <s v="Kyle"/>
    <n v="0"/>
    <x v="396"/>
    <s v=""/>
    <s v="Permanent transfer to Al-Ahli"/>
    <d v="2023-07-31T08:05:47"/>
    <n v="50"/>
    <s v="58621.jpg"/>
    <x v="13"/>
    <s v="Walker"/>
    <x v="57"/>
    <s v=""/>
    <s v=""/>
    <s v="a"/>
    <n v="13"/>
    <n v="43"/>
    <x v="56"/>
    <n v="0"/>
    <n v="0"/>
    <n v="0"/>
    <n v="0"/>
    <n v="0"/>
    <n v="13.8"/>
    <x v="391"/>
    <x v="234"/>
    <x v="5"/>
    <x v="1"/>
    <x v="11"/>
    <n v="20"/>
    <n v="1"/>
    <n v="1"/>
    <n v="2"/>
    <n v="3"/>
    <n v="1"/>
    <n v="14"/>
    <x v="3"/>
    <n v="376"/>
    <n v="236.8"/>
    <n v="199.4"/>
    <n v="42"/>
    <n v="47.7"/>
    <n v="22"/>
    <n v="0.39"/>
    <n v="1.32"/>
    <n v="1.71"/>
    <n v="20.07"/>
    <n v="224"/>
    <n v="82"/>
    <n v="153"/>
    <n v="38"/>
    <n v="293"/>
    <n v="108"/>
    <n v="238"/>
    <n v="82"/>
    <n v="4"/>
    <s v=""/>
    <n v="4"/>
    <s v=""/>
    <n v="1"/>
    <s v=""/>
    <n v="0.02"/>
    <n v="4.67"/>
    <n v="0.06"/>
    <n v="0.08"/>
    <n v="0.92"/>
    <n v="0.92"/>
    <n v="160"/>
    <n v="15"/>
    <n v="332"/>
    <n v="175"/>
    <n v="185"/>
    <n v="71"/>
    <n v="112"/>
    <n v="37"/>
    <n v="1.01"/>
    <n v="0.32"/>
    <x v="12"/>
    <x v="12"/>
    <x v="0"/>
    <x v="0"/>
    <x v="3"/>
    <n v="13.8"/>
    <x v="0"/>
  </r>
  <r>
    <n v="100"/>
    <s v=""/>
    <n v="477424"/>
    <n v="0"/>
    <n v="0"/>
    <n v="0"/>
    <n v="0"/>
    <n v="0"/>
    <x v="1"/>
    <n v="3.8"/>
    <s v=""/>
    <s v=""/>
    <s v="Joško"/>
    <n v="0"/>
    <x v="397"/>
    <s v=""/>
    <s v="Permanent transfer to Al-Ahli"/>
    <d v="2023-07-31T08:05:47"/>
    <n v="50"/>
    <s v="477424.jpg"/>
    <x v="0"/>
    <s v="Gvardiol"/>
    <x v="36"/>
    <s v=""/>
    <s v=""/>
    <s v="a"/>
    <n v="13"/>
    <n v="43"/>
    <x v="56"/>
    <n v="0"/>
    <n v="0"/>
    <n v="0"/>
    <n v="0"/>
    <n v="0"/>
    <n v="0"/>
    <x v="392"/>
    <x v="234"/>
    <x v="5"/>
    <x v="1"/>
    <x v="11"/>
    <n v="20"/>
    <n v="1"/>
    <n v="1"/>
    <n v="2"/>
    <n v="3"/>
    <n v="1"/>
    <n v="14"/>
    <x v="3"/>
    <n v="376"/>
    <n v="0"/>
    <n v="0"/>
    <n v="0"/>
    <n v="0"/>
    <n v="22"/>
    <n v="0"/>
    <n v="0"/>
    <n v="0"/>
    <n v="0"/>
    <n v="592"/>
    <n v="206"/>
    <n v="592"/>
    <n v="206"/>
    <n v="589"/>
    <n v="206"/>
    <n v="592"/>
    <n v="206"/>
    <n v="4"/>
    <s v=""/>
    <n v="4"/>
    <s v=""/>
    <n v="1"/>
    <s v=""/>
    <n v="0.02"/>
    <n v="4.67"/>
    <n v="0.06"/>
    <n v="0.08"/>
    <n v="0.92"/>
    <n v="0.92"/>
    <n v="284"/>
    <n v="35"/>
    <n v="456"/>
    <n v="195"/>
    <n v="592"/>
    <n v="206"/>
    <n v="134"/>
    <n v="45"/>
    <n v="1.01"/>
    <n v="0.32"/>
    <x v="12"/>
    <x v="12"/>
    <x v="0"/>
    <x v="0"/>
    <x v="3"/>
    <n v="13.8"/>
    <x v="0"/>
  </r>
  <r>
    <n v="100"/>
    <s v=""/>
    <n v="184341"/>
    <n v="0"/>
    <n v="0"/>
    <n v="0"/>
    <n v="0"/>
    <n v="0"/>
    <x v="2"/>
    <n v="3"/>
    <s v=""/>
    <s v=""/>
    <s v="Mason"/>
    <n v="0"/>
    <x v="398"/>
    <s v=""/>
    <s v="Permanent transfer to Al-Ahli"/>
    <d v="2023-07-31T08:05:47"/>
    <n v="70"/>
    <s v="184341.jpg"/>
    <x v="31"/>
    <s v="Mount"/>
    <x v="48"/>
    <s v=""/>
    <s v=""/>
    <s v="a"/>
    <n v="14"/>
    <n v="1"/>
    <x v="88"/>
    <n v="0"/>
    <n v="0"/>
    <n v="0"/>
    <n v="0"/>
    <n v="0"/>
    <n v="11.7"/>
    <x v="393"/>
    <x v="235"/>
    <x v="2"/>
    <x v="11"/>
    <x v="8"/>
    <n v="21"/>
    <n v="1"/>
    <n v="1"/>
    <n v="2"/>
    <n v="4"/>
    <n v="1"/>
    <n v="14"/>
    <x v="13"/>
    <n v="277"/>
    <n v="331.4"/>
    <n v="463.1"/>
    <n v="376"/>
    <n v="117.2"/>
    <n v="20"/>
    <n v="1.97"/>
    <n v="2.81"/>
    <n v="4.78"/>
    <n v="23.53"/>
    <n v="177"/>
    <n v="79"/>
    <n v="60"/>
    <n v="51"/>
    <n v="88"/>
    <n v="61"/>
    <n v="93"/>
    <n v="64"/>
    <n v="4"/>
    <s v=""/>
    <n v="4"/>
    <s v=""/>
    <n v="1"/>
    <s v=""/>
    <n v="0.11"/>
    <n v="4.67"/>
    <n v="0.15"/>
    <n v="0.26"/>
    <n v="1.29"/>
    <n v="1.1499999999999999"/>
    <n v="32"/>
    <n v="19"/>
    <n v="582"/>
    <n v="241"/>
    <n v="107"/>
    <n v="46"/>
    <n v="75"/>
    <n v="26"/>
    <n v="1.0900000000000001"/>
    <n v="0.44"/>
    <x v="13"/>
    <x v="13"/>
    <x v="0"/>
    <x v="0"/>
    <x v="7"/>
    <n v="11.714285714285714"/>
    <x v="0"/>
  </r>
  <r>
    <n v="100"/>
    <s v=""/>
    <n v="152590"/>
    <n v="0"/>
    <n v="0"/>
    <n v="0"/>
    <n v="0"/>
    <n v="0"/>
    <x v="1"/>
    <n v="0"/>
    <s v=""/>
    <s v=""/>
    <s v="Alex"/>
    <n v="0"/>
    <x v="399"/>
    <s v=""/>
    <s v="Permanent transfer to Al Nassr"/>
    <d v="2023-07-24T10:56:30"/>
    <n v="45"/>
    <s v="152590.jpg"/>
    <x v="0"/>
    <s v="Telles"/>
    <x v="14"/>
    <s v=""/>
    <s v=""/>
    <s v="u"/>
    <n v="14"/>
    <n v="1"/>
    <x v="88"/>
    <n v="0"/>
    <n v="0"/>
    <n v="0"/>
    <n v="0"/>
    <n v="0"/>
    <n v="0"/>
    <x v="394"/>
    <x v="235"/>
    <x v="2"/>
    <x v="11"/>
    <x v="8"/>
    <n v="21"/>
    <n v="1"/>
    <n v="1"/>
    <n v="2"/>
    <n v="4"/>
    <n v="1"/>
    <n v="14"/>
    <x v="13"/>
    <n v="277"/>
    <n v="0"/>
    <n v="0"/>
    <n v="0"/>
    <n v="0"/>
    <n v="20"/>
    <n v="0"/>
    <n v="0"/>
    <n v="0"/>
    <n v="0"/>
    <n v="475"/>
    <n v="183"/>
    <n v="473"/>
    <n v="183"/>
    <n v="462"/>
    <n v="182"/>
    <n v="477"/>
    <n v="183"/>
    <n v="4"/>
    <s v=""/>
    <n v="4"/>
    <s v=""/>
    <n v="1"/>
    <s v=""/>
    <n v="0.11"/>
    <n v="4.67"/>
    <n v="0.15"/>
    <n v="0.26"/>
    <n v="1.29"/>
    <n v="1.1499999999999999"/>
    <n v="353"/>
    <n v="72"/>
    <n v="157"/>
    <n v="95"/>
    <n v="481"/>
    <n v="183"/>
    <n v="560"/>
    <n v="203"/>
    <n v="1.0900000000000001"/>
    <n v="0.44"/>
    <x v="13"/>
    <x v="13"/>
    <x v="0"/>
    <x v="0"/>
    <x v="0"/>
    <n v="18.222222222222221"/>
    <x v="0"/>
  </r>
  <r>
    <n v="100"/>
    <s v=""/>
    <n v="493250"/>
    <n v="0"/>
    <n v="0"/>
    <n v="0"/>
    <n v="0"/>
    <n v="0"/>
    <x v="2"/>
    <n v="0"/>
    <s v=""/>
    <s v=""/>
    <s v="Amad"/>
    <n v="0"/>
    <x v="400"/>
    <s v=""/>
    <s v="Knee injury - Unknown return date"/>
    <d v="2023-08-07T18:30:06"/>
    <n v="45"/>
    <s v="493250.jpg"/>
    <x v="0"/>
    <s v="Diallo"/>
    <x v="2"/>
    <s v=""/>
    <s v=""/>
    <s v="i"/>
    <n v="14"/>
    <n v="1"/>
    <x v="88"/>
    <n v="0"/>
    <n v="0"/>
    <n v="0"/>
    <n v="0"/>
    <n v="0"/>
    <n v="0"/>
    <x v="395"/>
    <x v="235"/>
    <x v="2"/>
    <x v="11"/>
    <x v="8"/>
    <n v="21"/>
    <n v="1"/>
    <n v="1"/>
    <n v="2"/>
    <n v="4"/>
    <n v="1"/>
    <n v="14"/>
    <x v="13"/>
    <n v="277"/>
    <n v="0"/>
    <n v="0"/>
    <n v="0"/>
    <n v="0"/>
    <n v="20"/>
    <n v="0"/>
    <n v="0"/>
    <n v="0"/>
    <n v="0"/>
    <n v="544"/>
    <n v="217"/>
    <n v="541"/>
    <n v="217"/>
    <n v="536"/>
    <n v="216"/>
    <n v="545"/>
    <n v="217"/>
    <n v="4"/>
    <s v=""/>
    <n v="4"/>
    <s v=""/>
    <n v="1"/>
    <s v=""/>
    <n v="0.11"/>
    <n v="4.67"/>
    <n v="0.15"/>
    <n v="0.26"/>
    <n v="1.29"/>
    <n v="1.1499999999999999"/>
    <n v="502"/>
    <n v="251"/>
    <n v="306"/>
    <n v="58"/>
    <n v="546"/>
    <n v="218"/>
    <n v="411"/>
    <n v="132"/>
    <n v="1.0900000000000001"/>
    <n v="0.44"/>
    <x v="13"/>
    <x v="13"/>
    <x v="0"/>
    <x v="0"/>
    <x v="0"/>
    <n v="18.222222222222221"/>
    <x v="0"/>
  </r>
  <r>
    <n v="100"/>
    <s v=""/>
    <n v="467169"/>
    <n v="0"/>
    <n v="0"/>
    <n v="0"/>
    <n v="0"/>
    <n v="0"/>
    <x v="2"/>
    <n v="3"/>
    <s v=""/>
    <s v=""/>
    <s v="Antony Matheus"/>
    <n v="0"/>
    <x v="401"/>
    <s v=""/>
    <s v="Knee injury - Unknown return date"/>
    <d v="2023-08-07T18:30:06"/>
    <n v="70"/>
    <s v="467169.jpg"/>
    <x v="43"/>
    <s v="dos Santos"/>
    <x v="36"/>
    <s v=""/>
    <s v=""/>
    <s v="a"/>
    <n v="14"/>
    <n v="1"/>
    <x v="88"/>
    <n v="0"/>
    <n v="0"/>
    <n v="0"/>
    <n v="0"/>
    <n v="0"/>
    <n v="11.7"/>
    <x v="396"/>
    <x v="236"/>
    <x v="7"/>
    <x v="1"/>
    <x v="6"/>
    <n v="21"/>
    <n v="1"/>
    <n v="1"/>
    <n v="2"/>
    <n v="5"/>
    <n v="1"/>
    <n v="14"/>
    <x v="16"/>
    <n v="262"/>
    <n v="322"/>
    <n v="421"/>
    <n v="633"/>
    <n v="137.1"/>
    <n v="23"/>
    <n v="6.65"/>
    <n v="2.42"/>
    <n v="9.07"/>
    <n v="25.37"/>
    <n v="179"/>
    <n v="80"/>
    <n v="70"/>
    <n v="57"/>
    <n v="38"/>
    <n v="27"/>
    <n v="71"/>
    <n v="53"/>
    <n v="4"/>
    <s v=""/>
    <n v="4"/>
    <s v=""/>
    <n v="1"/>
    <s v=""/>
    <n v="0.33"/>
    <n v="4.67"/>
    <n v="0.12"/>
    <n v="0.45"/>
    <n v="1.27"/>
    <n v="1.05"/>
    <n v="37"/>
    <n v="24"/>
    <n v="587"/>
    <n v="246"/>
    <n v="114"/>
    <n v="49"/>
    <n v="136"/>
    <n v="48"/>
    <n v="1.1499999999999999"/>
    <n v="0.6"/>
    <x v="13"/>
    <x v="13"/>
    <x v="0"/>
    <x v="0"/>
    <x v="7"/>
    <n v="11.714285714285714"/>
    <x v="0"/>
  </r>
  <r>
    <n v="100"/>
    <s v=""/>
    <n v="141746"/>
    <n v="0"/>
    <n v="0"/>
    <n v="0"/>
    <n v="0"/>
    <n v="0"/>
    <x v="2"/>
    <n v="3.4"/>
    <s v=""/>
    <s v=""/>
    <s v="Bruno"/>
    <n v="0"/>
    <x v="402"/>
    <s v=""/>
    <s v="Knee injury - Unknown return date"/>
    <d v="2023-08-07T18:30:06"/>
    <n v="85"/>
    <s v="141746.jpg"/>
    <x v="6"/>
    <s v="Borges Fernandes"/>
    <x v="86"/>
    <s v=""/>
    <s v=""/>
    <s v="a"/>
    <n v="14"/>
    <n v="1"/>
    <x v="132"/>
    <n v="0"/>
    <n v="0"/>
    <n v="0"/>
    <n v="0"/>
    <n v="0"/>
    <n v="20.7"/>
    <x v="397"/>
    <x v="237"/>
    <x v="9"/>
    <x v="4"/>
    <x v="16"/>
    <n v="39"/>
    <n v="1"/>
    <n v="1"/>
    <n v="2"/>
    <n v="6"/>
    <n v="1"/>
    <n v="14"/>
    <x v="25"/>
    <n v="748"/>
    <n v="1004.2"/>
    <n v="1603.7"/>
    <n v="982"/>
    <n v="359.3"/>
    <n v="37"/>
    <n v="9.33"/>
    <n v="10.7"/>
    <n v="20.03"/>
    <n v="49.13"/>
    <n v="8"/>
    <n v="3"/>
    <n v="2"/>
    <n v="1"/>
    <n v="16"/>
    <n v="7"/>
    <n v="3"/>
    <n v="2"/>
    <n v="2"/>
    <s v=""/>
    <n v="3"/>
    <s v=""/>
    <n v="1"/>
    <s v=""/>
    <n v="0.25"/>
    <n v="4.67"/>
    <n v="0.28999999999999998"/>
    <n v="0.54"/>
    <n v="1.33"/>
    <n v="1.06"/>
    <n v="7"/>
    <n v="5"/>
    <n v="608"/>
    <n v="255"/>
    <n v="15"/>
    <n v="7"/>
    <n v="11"/>
    <n v="4"/>
    <n v="1"/>
    <n v="0.49"/>
    <x v="13"/>
    <x v="13"/>
    <x v="0"/>
    <x v="0"/>
    <x v="6"/>
    <n v="20.705882352941178"/>
    <x v="0"/>
  </r>
  <r>
    <n v="100"/>
    <s v=""/>
    <n v="232937"/>
    <n v="0"/>
    <n v="0"/>
    <n v="0"/>
    <n v="0"/>
    <n v="0"/>
    <x v="1"/>
    <n v="1.5"/>
    <s v=""/>
    <s v=""/>
    <s v="Brandon"/>
    <n v="0"/>
    <x v="403"/>
    <s v=""/>
    <s v="Knee injury - Unknown return date"/>
    <d v="2023-08-07T18:30:06"/>
    <n v="40"/>
    <s v="232937.jpg"/>
    <x v="0"/>
    <s v="Williams"/>
    <x v="2"/>
    <s v=""/>
    <s v=""/>
    <s v="a"/>
    <n v="14"/>
    <n v="1"/>
    <x v="132"/>
    <n v="0"/>
    <n v="0"/>
    <n v="0"/>
    <n v="0"/>
    <n v="0"/>
    <n v="0"/>
    <x v="398"/>
    <x v="237"/>
    <x v="9"/>
    <x v="4"/>
    <x v="16"/>
    <n v="39"/>
    <n v="1"/>
    <n v="1"/>
    <n v="2"/>
    <n v="6"/>
    <n v="1"/>
    <n v="14"/>
    <x v="25"/>
    <n v="748"/>
    <n v="0"/>
    <n v="0"/>
    <n v="0"/>
    <n v="0"/>
    <n v="37"/>
    <n v="0"/>
    <n v="0"/>
    <n v="0"/>
    <n v="0"/>
    <n v="432"/>
    <n v="156"/>
    <n v="423"/>
    <n v="155"/>
    <n v="408"/>
    <n v="154"/>
    <n v="434"/>
    <n v="156"/>
    <n v="2"/>
    <s v=""/>
    <n v="3"/>
    <s v=""/>
    <n v="1"/>
    <s v=""/>
    <n v="0.25"/>
    <n v="4.67"/>
    <n v="0.28999999999999998"/>
    <n v="0.54"/>
    <n v="1.33"/>
    <n v="1.06"/>
    <n v="582"/>
    <n v="180"/>
    <n v="67"/>
    <n v="32"/>
    <n v="439"/>
    <n v="157"/>
    <n v="354"/>
    <n v="131"/>
    <n v="1"/>
    <n v="0.49"/>
    <x v="13"/>
    <x v="13"/>
    <x v="0"/>
    <x v="0"/>
    <x v="1"/>
    <n v="44"/>
    <x v="0"/>
  </r>
  <r>
    <n v="100"/>
    <s v=""/>
    <n v="197365"/>
    <n v="0"/>
    <n v="0"/>
    <n v="0"/>
    <n v="0"/>
    <n v="0"/>
    <x v="1"/>
    <n v="1.5"/>
    <s v=""/>
    <s v=""/>
    <s v="Eric"/>
    <n v="0"/>
    <x v="404"/>
    <s v=""/>
    <s v="Knee injury - Unknown return date"/>
    <d v="2023-08-07T18:30:06"/>
    <n v="40"/>
    <s v="197365.jpg"/>
    <x v="0"/>
    <s v="Bailly"/>
    <x v="2"/>
    <s v=""/>
    <s v=""/>
    <s v="a"/>
    <n v="14"/>
    <n v="1"/>
    <x v="132"/>
    <n v="0"/>
    <n v="0"/>
    <n v="0"/>
    <n v="0"/>
    <n v="0"/>
    <n v="0"/>
    <x v="399"/>
    <x v="237"/>
    <x v="9"/>
    <x v="4"/>
    <x v="16"/>
    <n v="39"/>
    <n v="1"/>
    <n v="1"/>
    <n v="2"/>
    <n v="6"/>
    <n v="1"/>
    <n v="14"/>
    <x v="25"/>
    <n v="748"/>
    <n v="0"/>
    <n v="0"/>
    <n v="0"/>
    <n v="0"/>
    <n v="37"/>
    <n v="0"/>
    <n v="0"/>
    <n v="0"/>
    <n v="0"/>
    <n v="418"/>
    <n v="149"/>
    <n v="407"/>
    <n v="148"/>
    <n v="390"/>
    <n v="145"/>
    <n v="420"/>
    <n v="149"/>
    <n v="2"/>
    <s v=""/>
    <n v="3"/>
    <s v=""/>
    <n v="1"/>
    <s v=""/>
    <n v="0.25"/>
    <n v="4.67"/>
    <n v="0.28999999999999998"/>
    <n v="0.54"/>
    <n v="1.33"/>
    <n v="1.06"/>
    <n v="561"/>
    <n v="168"/>
    <n v="46"/>
    <n v="20"/>
    <n v="425"/>
    <n v="150"/>
    <n v="344"/>
    <n v="127"/>
    <n v="1"/>
    <n v="0.49"/>
    <x v="13"/>
    <x v="13"/>
    <x v="0"/>
    <x v="0"/>
    <x v="1"/>
    <n v="44"/>
    <x v="0"/>
  </r>
  <r>
    <n v="100"/>
    <s v=""/>
    <n v="61256"/>
    <n v="0"/>
    <n v="0"/>
    <n v="0"/>
    <n v="0"/>
    <n v="0"/>
    <x v="2"/>
    <n v="2.5"/>
    <s v=""/>
    <s v=""/>
    <s v="Carlos Henrique"/>
    <n v="0"/>
    <x v="405"/>
    <s v=""/>
    <s v="Knee injury - Unknown return date"/>
    <d v="2023-08-07T18:30:06"/>
    <n v="55"/>
    <s v="61256.jpg"/>
    <x v="18"/>
    <s v="Casimiro"/>
    <x v="77"/>
    <s v=""/>
    <s v=""/>
    <s v="a"/>
    <n v="14"/>
    <n v="1"/>
    <x v="110"/>
    <n v="0"/>
    <n v="0"/>
    <n v="0"/>
    <n v="0"/>
    <n v="0"/>
    <n v="15.8"/>
    <x v="400"/>
    <x v="25"/>
    <x v="7"/>
    <x v="9"/>
    <x v="10"/>
    <n v="22"/>
    <n v="1"/>
    <n v="1"/>
    <n v="2"/>
    <n v="7"/>
    <n v="2"/>
    <n v="14"/>
    <x v="23"/>
    <n v="389"/>
    <n v="644"/>
    <n v="418.8"/>
    <n v="299"/>
    <n v="136.30000000000001"/>
    <n v="24"/>
    <n v="3.49"/>
    <n v="3.82"/>
    <n v="7.31"/>
    <n v="29.3"/>
    <n v="61"/>
    <n v="26"/>
    <n v="72"/>
    <n v="58"/>
    <n v="104"/>
    <n v="70"/>
    <n v="72"/>
    <n v="54"/>
    <n v="2"/>
    <s v=""/>
    <n v="3"/>
    <s v=""/>
    <n v="1"/>
    <s v=""/>
    <n v="0.15"/>
    <n v="4.67"/>
    <n v="0.16"/>
    <n v="0.31"/>
    <n v="1.24"/>
    <n v="0.93"/>
    <n v="83"/>
    <n v="51"/>
    <n v="472"/>
    <n v="170"/>
    <n v="127"/>
    <n v="53"/>
    <n v="84"/>
    <n v="29"/>
    <n v="1.02"/>
    <n v="0.42"/>
    <x v="13"/>
    <x v="13"/>
    <x v="0"/>
    <x v="0"/>
    <x v="2"/>
    <n v="15.818181818181818"/>
    <x v="0"/>
  </r>
  <r>
    <n v="100"/>
    <s v=""/>
    <n v="216051"/>
    <n v="0"/>
    <n v="0"/>
    <n v="0"/>
    <n v="0"/>
    <n v="0"/>
    <x v="1"/>
    <n v="2.8"/>
    <s v=""/>
    <s v=""/>
    <s v="Diogo"/>
    <n v="0"/>
    <x v="406"/>
    <s v=""/>
    <s v="Knee injury - Unknown return date"/>
    <d v="2023-08-07T18:30:06"/>
    <n v="50"/>
    <s v="216051.jpg"/>
    <x v="24"/>
    <s v="Dalot Teixeira"/>
    <x v="87"/>
    <s v=""/>
    <s v=""/>
    <s v="a"/>
    <n v="14"/>
    <n v="1"/>
    <x v="5"/>
    <n v="0"/>
    <n v="0"/>
    <n v="0"/>
    <n v="0"/>
    <n v="0"/>
    <n v="20.399999999999999"/>
    <x v="401"/>
    <x v="238"/>
    <x v="1"/>
    <x v="1"/>
    <x v="10"/>
    <n v="34"/>
    <n v="1"/>
    <n v="1"/>
    <n v="2"/>
    <n v="6"/>
    <n v="2"/>
    <n v="14"/>
    <x v="11"/>
    <n v="502"/>
    <n v="483.8"/>
    <n v="421.4"/>
    <n v="283"/>
    <n v="118.8"/>
    <n v="24"/>
    <n v="2.4900000000000002"/>
    <n v="1.53"/>
    <n v="4.0199999999999996"/>
    <n v="34.270000000000003"/>
    <n v="108"/>
    <n v="36"/>
    <n v="69"/>
    <n v="10"/>
    <n v="111"/>
    <n v="11"/>
    <n v="91"/>
    <n v="15"/>
    <n v="2"/>
    <s v=""/>
    <n v="3"/>
    <s v=""/>
    <n v="1"/>
    <s v=""/>
    <n v="0.1"/>
    <n v="4.67"/>
    <n v="0.06"/>
    <n v="0.16"/>
    <n v="1.43"/>
    <n v="1.42"/>
    <n v="241"/>
    <n v="28"/>
    <n v="413"/>
    <n v="188"/>
    <n v="56"/>
    <n v="11"/>
    <n v="120"/>
    <n v="39"/>
    <n v="1"/>
    <n v="0.42"/>
    <x v="13"/>
    <x v="13"/>
    <x v="0"/>
    <x v="0"/>
    <x v="3"/>
    <n v="20.399999999999999"/>
    <x v="0"/>
  </r>
  <r>
    <n v="100"/>
    <s v=""/>
    <n v="80607"/>
    <n v="0"/>
    <n v="0"/>
    <n v="0"/>
    <n v="0"/>
    <n v="0"/>
    <x v="2"/>
    <n v="2.7"/>
    <s v=""/>
    <s v=""/>
    <s v="Christian"/>
    <n v="0"/>
    <x v="407"/>
    <s v=""/>
    <s v="Knee injury - Unknown return date"/>
    <d v="2023-08-07T18:30:06"/>
    <n v="60"/>
    <s v="80607.jpg"/>
    <x v="8"/>
    <s v="Eriksen"/>
    <x v="26"/>
    <s v=""/>
    <s v=""/>
    <s v="a"/>
    <n v="14"/>
    <n v="1"/>
    <x v="127"/>
    <n v="0"/>
    <n v="0"/>
    <n v="0"/>
    <n v="0"/>
    <n v="0"/>
    <n v="17.2"/>
    <x v="402"/>
    <x v="239"/>
    <x v="1"/>
    <x v="4"/>
    <x v="4"/>
    <n v="25"/>
    <n v="1"/>
    <n v="1"/>
    <n v="2"/>
    <n v="3"/>
    <n v="2"/>
    <n v="14"/>
    <x v="13"/>
    <n v="426"/>
    <n v="425.4"/>
    <n v="575.20000000000005"/>
    <n v="344"/>
    <n v="134.4"/>
    <n v="25"/>
    <n v="4.79"/>
    <n v="3.49"/>
    <n v="8.2799999999999994"/>
    <n v="26.02"/>
    <n v="132"/>
    <n v="60"/>
    <n v="40"/>
    <n v="33"/>
    <n v="94"/>
    <n v="64"/>
    <n v="73"/>
    <n v="55"/>
    <n v="1"/>
    <s v=""/>
    <n v="1"/>
    <s v=""/>
    <n v="1"/>
    <s v=""/>
    <n v="0.21"/>
    <n v="4.67"/>
    <n v="0.15"/>
    <n v="0.36"/>
    <n v="1.1399999999999999"/>
    <n v="1.1000000000000001"/>
    <n v="59"/>
    <n v="35"/>
    <n v="539"/>
    <n v="213"/>
    <n v="78"/>
    <n v="34"/>
    <n v="233"/>
    <n v="74"/>
    <n v="1.1000000000000001"/>
    <n v="0.56999999999999995"/>
    <x v="13"/>
    <x v="13"/>
    <x v="0"/>
    <x v="0"/>
    <x v="8"/>
    <n v="17.166666666666668"/>
    <x v="0"/>
  </r>
  <r>
    <n v="100"/>
    <s v=""/>
    <n v="515501"/>
    <n v="0"/>
    <n v="0"/>
    <n v="0"/>
    <n v="0"/>
    <n v="0"/>
    <x v="1"/>
    <n v="1.5"/>
    <s v=""/>
    <s v=""/>
    <s v="Álvaro"/>
    <n v="0"/>
    <x v="408"/>
    <s v=""/>
    <s v="Knee injury - Unknown return date"/>
    <d v="2023-08-07T18:30:06"/>
    <n v="40"/>
    <s v="515501.jpg"/>
    <x v="0"/>
    <s v="Fernández Carreras"/>
    <x v="7"/>
    <s v=""/>
    <s v=""/>
    <s v="a"/>
    <n v="14"/>
    <n v="1"/>
    <x v="127"/>
    <n v="0"/>
    <n v="0"/>
    <n v="0"/>
    <n v="0"/>
    <n v="0"/>
    <n v="0"/>
    <x v="403"/>
    <x v="239"/>
    <x v="1"/>
    <x v="4"/>
    <x v="4"/>
    <n v="25"/>
    <n v="1"/>
    <n v="1"/>
    <n v="2"/>
    <n v="3"/>
    <n v="2"/>
    <n v="14"/>
    <x v="13"/>
    <n v="426"/>
    <n v="0"/>
    <n v="0"/>
    <n v="0"/>
    <n v="0"/>
    <n v="25"/>
    <n v="0"/>
    <n v="0"/>
    <n v="0"/>
    <n v="0"/>
    <n v="460"/>
    <n v="178"/>
    <n v="453"/>
    <n v="178"/>
    <n v="438"/>
    <n v="177"/>
    <n v="462"/>
    <n v="178"/>
    <n v="1"/>
    <s v=""/>
    <n v="1"/>
    <s v=""/>
    <n v="1"/>
    <s v=""/>
    <n v="0.21"/>
    <n v="4.67"/>
    <n v="0.15"/>
    <n v="0.36"/>
    <n v="1.1399999999999999"/>
    <n v="1.1000000000000001"/>
    <n v="615"/>
    <n v="206"/>
    <n v="100"/>
    <n v="58"/>
    <n v="467"/>
    <n v="179"/>
    <n v="298"/>
    <n v="107"/>
    <n v="1.1000000000000001"/>
    <n v="0.56999999999999995"/>
    <x v="13"/>
    <x v="13"/>
    <x v="0"/>
    <x v="0"/>
    <x v="1"/>
    <n v="25.75"/>
    <x v="0"/>
  </r>
  <r>
    <n v="100"/>
    <s v=""/>
    <n v="101582"/>
    <n v="0"/>
    <n v="0"/>
    <n v="0"/>
    <n v="0"/>
    <n v="0"/>
    <x v="2"/>
    <n v="2.1"/>
    <s v=""/>
    <s v=""/>
    <s v="Frederico"/>
    <n v="0"/>
    <x v="409"/>
    <s v=""/>
    <s v="Knee injury - Unknown return date"/>
    <d v="2023-08-07T18:30:06"/>
    <n v="50"/>
    <s v="101582.jpg"/>
    <x v="2"/>
    <s v="Rodrigues de Paula Santos"/>
    <x v="2"/>
    <s v=""/>
    <s v=""/>
    <s v="a"/>
    <n v="14"/>
    <n v="1"/>
    <x v="120"/>
    <n v="0"/>
    <n v="0"/>
    <n v="0"/>
    <n v="0"/>
    <n v="0"/>
    <n v="12.4"/>
    <x v="404"/>
    <x v="240"/>
    <x v="5"/>
    <x v="9"/>
    <x v="12"/>
    <n v="22"/>
    <n v="1"/>
    <n v="1"/>
    <n v="2"/>
    <n v="6"/>
    <n v="2"/>
    <n v="14"/>
    <x v="1"/>
    <n v="272"/>
    <n v="316.2"/>
    <n v="393.7"/>
    <n v="225"/>
    <n v="93.4"/>
    <n v="12"/>
    <n v="2.0299999999999998"/>
    <n v="1.77"/>
    <n v="3.8"/>
    <n v="21.86"/>
    <n v="180"/>
    <n v="81"/>
    <n v="80"/>
    <n v="64"/>
    <n v="137"/>
    <n v="89"/>
    <n v="129"/>
    <n v="80"/>
    <n v="1"/>
    <s v=""/>
    <n v="1"/>
    <s v=""/>
    <n v="1"/>
    <s v=""/>
    <n v="0.15"/>
    <n v="4.67"/>
    <n v="0.13"/>
    <n v="0.28000000000000003"/>
    <n v="1.6"/>
    <n v="1.61"/>
    <n v="179"/>
    <n v="115"/>
    <n v="351"/>
    <n v="90"/>
    <n v="284"/>
    <n v="119"/>
    <n v="400"/>
    <n v="129"/>
    <n v="0.88"/>
    <n v="0.28999999999999998"/>
    <x v="13"/>
    <x v="13"/>
    <x v="0"/>
    <x v="0"/>
    <x v="3"/>
    <n v="12.4"/>
    <x v="0"/>
  </r>
  <r>
    <n v="100"/>
    <s v=""/>
    <n v="493105"/>
    <n v="0"/>
    <n v="0"/>
    <n v="0"/>
    <n v="0"/>
    <n v="0"/>
    <x v="2"/>
    <n v="2.1"/>
    <s v=""/>
    <s v=""/>
    <s v="Alejandro"/>
    <n v="0"/>
    <x v="410"/>
    <s v=""/>
    <s v="Knee injury - Unknown return date"/>
    <d v="2023-08-07T18:30:06"/>
    <n v="50"/>
    <s v="493105.jpg"/>
    <x v="11"/>
    <s v="Garnacho"/>
    <x v="9"/>
    <s v=""/>
    <s v=""/>
    <s v="a"/>
    <n v="14"/>
    <n v="1"/>
    <x v="95"/>
    <n v="0"/>
    <n v="0"/>
    <n v="0"/>
    <n v="0"/>
    <n v="0"/>
    <n v="7.8"/>
    <x v="405"/>
    <x v="241"/>
    <x v="2"/>
    <x v="1"/>
    <x v="12"/>
    <n v="13"/>
    <n v="1"/>
    <n v="1"/>
    <n v="2"/>
    <n v="3"/>
    <n v="2"/>
    <n v="14"/>
    <x v="1"/>
    <n v="81"/>
    <n v="157.6"/>
    <n v="61.7"/>
    <n v="287"/>
    <n v="50.7"/>
    <n v="5"/>
    <n v="2.97"/>
    <n v="0.95"/>
    <n v="3.92"/>
    <n v="8.02"/>
    <n v="265"/>
    <n v="116"/>
    <n v="276"/>
    <n v="145"/>
    <n v="109"/>
    <n v="72"/>
    <n v="227"/>
    <n v="108"/>
    <n v="1"/>
    <s v=""/>
    <n v="1"/>
    <s v=""/>
    <n v="1"/>
    <s v=""/>
    <n v="0.48"/>
    <n v="4.67"/>
    <n v="0.15"/>
    <n v="0.63"/>
    <n v="1.3"/>
    <n v="2.1"/>
    <n v="287"/>
    <n v="185"/>
    <n v="459"/>
    <n v="160"/>
    <n v="244"/>
    <n v="98"/>
    <n v="110"/>
    <n v="40"/>
    <n v="0.81"/>
    <n v="0.28999999999999998"/>
    <x v="13"/>
    <x v="13"/>
    <x v="0"/>
    <x v="0"/>
    <x v="3"/>
    <n v="7.8"/>
    <x v="0"/>
  </r>
  <r>
    <n v="100"/>
    <s v=""/>
    <n v="465527"/>
    <n v="0"/>
    <n v="0"/>
    <n v="0"/>
    <n v="0"/>
    <n v="0"/>
    <x v="2"/>
    <n v="1.5"/>
    <s v=""/>
    <s v=""/>
    <s v="Hannibal"/>
    <n v="0"/>
    <x v="411"/>
    <s v=""/>
    <s v="Knee injury - Unknown return date"/>
    <d v="2023-08-07T18:30:06"/>
    <n v="45"/>
    <s v="465527.jpg"/>
    <x v="0"/>
    <s v="Mejbri"/>
    <x v="3"/>
    <s v=""/>
    <s v=""/>
    <s v="a"/>
    <n v="14"/>
    <n v="1"/>
    <x v="95"/>
    <n v="0"/>
    <n v="0"/>
    <n v="0"/>
    <n v="0"/>
    <n v="0"/>
    <n v="0"/>
    <x v="406"/>
    <x v="241"/>
    <x v="2"/>
    <x v="1"/>
    <x v="12"/>
    <n v="13"/>
    <n v="1"/>
    <n v="1"/>
    <n v="2"/>
    <n v="3"/>
    <n v="2"/>
    <n v="14"/>
    <x v="1"/>
    <n v="81"/>
    <n v="0"/>
    <n v="0"/>
    <n v="0"/>
    <n v="0"/>
    <n v="5"/>
    <n v="0"/>
    <n v="0"/>
    <n v="0"/>
    <n v="0"/>
    <n v="531"/>
    <n v="209"/>
    <n v="529"/>
    <n v="210"/>
    <n v="522"/>
    <n v="208"/>
    <n v="532"/>
    <n v="209"/>
    <n v="1"/>
    <s v=""/>
    <n v="1"/>
    <s v=""/>
    <n v="1"/>
    <s v=""/>
    <n v="0.48"/>
    <n v="4.67"/>
    <n v="0.15"/>
    <n v="0.63"/>
    <n v="1.3"/>
    <n v="2.1"/>
    <n v="478"/>
    <n v="237"/>
    <n v="282"/>
    <n v="44"/>
    <n v="534"/>
    <n v="211"/>
    <n v="521"/>
    <n v="185"/>
    <n v="0.81"/>
    <n v="0.28999999999999998"/>
    <x v="13"/>
    <x v="13"/>
    <x v="0"/>
    <x v="0"/>
    <x v="0"/>
    <n v="8.6666666666666661"/>
    <x v="0"/>
  </r>
  <r>
    <n v="100"/>
    <s v=""/>
    <n v="21205"/>
    <n v="0"/>
    <n v="0"/>
    <n v="0"/>
    <n v="0"/>
    <n v="0"/>
    <x v="3"/>
    <n v="1.5"/>
    <s v=""/>
    <s v=""/>
    <s v="Tom"/>
    <n v="0"/>
    <x v="412"/>
    <s v=""/>
    <s v="Knee injury - Unknown return date"/>
    <d v="2023-08-07T18:30:06"/>
    <n v="40"/>
    <s v="21205.jpg"/>
    <x v="0"/>
    <s v="Heaton"/>
    <x v="7"/>
    <s v=""/>
    <s v=""/>
    <s v="a"/>
    <n v="14"/>
    <n v="1"/>
    <x v="95"/>
    <n v="0"/>
    <n v="0"/>
    <n v="0"/>
    <n v="0"/>
    <n v="0"/>
    <n v="0"/>
    <x v="407"/>
    <x v="241"/>
    <x v="2"/>
    <x v="1"/>
    <x v="12"/>
    <n v="13"/>
    <n v="1"/>
    <n v="1"/>
    <n v="2"/>
    <n v="3"/>
    <n v="2"/>
    <n v="14"/>
    <x v="1"/>
    <n v="81"/>
    <n v="0"/>
    <n v="0"/>
    <n v="0"/>
    <n v="0"/>
    <n v="5"/>
    <n v="0"/>
    <n v="0"/>
    <n v="0"/>
    <n v="0"/>
    <n v="391"/>
    <n v="32"/>
    <n v="373"/>
    <n v="14"/>
    <n v="355"/>
    <n v="5"/>
    <n v="393"/>
    <n v="32"/>
    <n v="1"/>
    <s v=""/>
    <n v="1"/>
    <s v=""/>
    <n v="1"/>
    <s v=""/>
    <n v="0.48"/>
    <n v="4.67"/>
    <n v="0.15"/>
    <n v="0.63"/>
    <n v="1.3"/>
    <n v="2.1"/>
    <n v="519"/>
    <n v="33"/>
    <n v="4"/>
    <n v="4"/>
    <n v="398"/>
    <n v="32"/>
    <n v="316"/>
    <n v="50"/>
    <n v="0.81"/>
    <n v="0.28999999999999998"/>
    <x v="13"/>
    <x v="13"/>
    <x v="0"/>
    <x v="0"/>
    <x v="1"/>
    <n v="9.75"/>
    <x v="0"/>
  </r>
  <r>
    <n v="100"/>
    <s v=""/>
    <n v="172649"/>
    <n v="0"/>
    <n v="0"/>
    <n v="0"/>
    <n v="0"/>
    <n v="0"/>
    <x v="3"/>
    <n v="2.8"/>
    <s v=""/>
    <s v=""/>
    <s v="Dean"/>
    <n v="0"/>
    <x v="413"/>
    <s v=""/>
    <s v="Knee injury - Unknown return date"/>
    <d v="2023-08-07T18:30:06"/>
    <n v="45"/>
    <s v="172649.jpg"/>
    <x v="47"/>
    <s v="Henderson"/>
    <x v="22"/>
    <s v=""/>
    <s v=""/>
    <s v="a"/>
    <n v="14"/>
    <n v="1"/>
    <x v="88"/>
    <n v="0"/>
    <n v="0"/>
    <n v="0"/>
    <n v="0"/>
    <n v="0"/>
    <n v="18.2"/>
    <x v="318"/>
    <x v="242"/>
    <x v="2"/>
    <x v="1"/>
    <x v="14"/>
    <n v="31"/>
    <n v="1"/>
    <n v="2"/>
    <n v="2"/>
    <n v="2"/>
    <n v="2"/>
    <n v="54"/>
    <x v="14"/>
    <n v="367"/>
    <n v="474.4"/>
    <n v="0"/>
    <n v="0"/>
    <n v="47.5"/>
    <n v="18"/>
    <n v="0"/>
    <n v="0.01"/>
    <n v="0.01"/>
    <n v="26.97"/>
    <n v="113"/>
    <n v="15"/>
    <n v="480"/>
    <n v="63"/>
    <n v="470"/>
    <n v="57"/>
    <n v="239"/>
    <n v="15"/>
    <n v="1"/>
    <s v=""/>
    <n v="1"/>
    <s v=""/>
    <n v="1"/>
    <s v=""/>
    <n v="0.48"/>
    <n v="3"/>
    <n v="0.15"/>
    <n v="0.63"/>
    <n v="1.5"/>
    <n v="1.72"/>
    <n v="370"/>
    <n v="24"/>
    <n v="174"/>
    <n v="56"/>
    <n v="17"/>
    <n v="3"/>
    <n v="202"/>
    <n v="31"/>
    <n v="1"/>
    <n v="0.33"/>
    <x v="13"/>
    <x v="13"/>
    <x v="0"/>
    <x v="0"/>
    <x v="0"/>
    <n v="18.222222222222221"/>
    <x v="0"/>
  </r>
  <r>
    <n v="100"/>
    <s v=""/>
    <n v="184667"/>
    <n v="0"/>
    <n v="0"/>
    <n v="0"/>
    <n v="0"/>
    <n v="0"/>
    <x v="1"/>
    <n v="2.5"/>
    <s v=""/>
    <s v=""/>
    <s v="Victor"/>
    <n v="0"/>
    <x v="414"/>
    <s v=""/>
    <s v="Knee injury - Unknown return date"/>
    <d v="2023-08-07T18:30:06"/>
    <n v="45"/>
    <s v="184667.jpg"/>
    <x v="4"/>
    <s v="Lindelöf"/>
    <x v="2"/>
    <s v=""/>
    <s v=""/>
    <s v="a"/>
    <n v="14"/>
    <n v="1"/>
    <x v="30"/>
    <n v="0"/>
    <n v="0"/>
    <n v="0"/>
    <n v="0"/>
    <n v="0"/>
    <n v="12.7"/>
    <x v="408"/>
    <x v="243"/>
    <x v="2"/>
    <x v="1"/>
    <x v="14"/>
    <n v="16"/>
    <n v="1"/>
    <n v="2"/>
    <n v="2"/>
    <n v="1"/>
    <n v="2"/>
    <n v="54"/>
    <x v="15"/>
    <n v="327"/>
    <n v="280.39999999999998"/>
    <n v="54.7"/>
    <n v="19"/>
    <n v="35.6"/>
    <n v="14"/>
    <n v="0.25"/>
    <n v="0.39"/>
    <n v="0.64"/>
    <n v="19.97"/>
    <n v="205"/>
    <n v="75"/>
    <n v="283"/>
    <n v="100"/>
    <n v="322"/>
    <n v="122"/>
    <n v="274"/>
    <n v="98"/>
    <n v="1"/>
    <s v=""/>
    <n v="1"/>
    <s v=""/>
    <n v="1"/>
    <s v=""/>
    <n v="0.02"/>
    <n v="3"/>
    <n v="0.03"/>
    <n v="0.05"/>
    <n v="1.32"/>
    <n v="1.06"/>
    <n v="378"/>
    <n v="87"/>
    <n v="182"/>
    <n v="110"/>
    <n v="150"/>
    <n v="51"/>
    <n v="368"/>
    <n v="138"/>
    <n v="0.93"/>
    <n v="0.4"/>
    <x v="13"/>
    <x v="13"/>
    <x v="0"/>
    <x v="0"/>
    <x v="0"/>
    <n v="12.666666666666666"/>
    <x v="0"/>
  </r>
  <r>
    <n v="100"/>
    <s v=""/>
    <n v="95658"/>
    <n v="0"/>
    <n v="0"/>
    <n v="0"/>
    <n v="0"/>
    <n v="0"/>
    <x v="1"/>
    <n v="2.5"/>
    <s v=""/>
    <s v=""/>
    <s v="Harry"/>
    <n v="0"/>
    <x v="415"/>
    <s v=""/>
    <s v="Knee injury - Unknown return date"/>
    <d v="2023-08-07T18:30:06"/>
    <n v="45"/>
    <s v="95658.jpg"/>
    <x v="36"/>
    <s v="Maguire"/>
    <x v="2"/>
    <s v=""/>
    <s v=""/>
    <s v="a"/>
    <n v="14"/>
    <n v="1"/>
    <x v="95"/>
    <n v="0"/>
    <n v="0"/>
    <n v="0"/>
    <n v="0"/>
    <n v="0"/>
    <n v="8.6999999999999993"/>
    <x v="409"/>
    <x v="213"/>
    <x v="2"/>
    <x v="1"/>
    <x v="15"/>
    <n v="7"/>
    <n v="1"/>
    <n v="2"/>
    <n v="2"/>
    <n v="4"/>
    <n v="2"/>
    <n v="54"/>
    <x v="1"/>
    <n v="201"/>
    <n v="193"/>
    <n v="20.8"/>
    <n v="55"/>
    <n v="26.9"/>
    <n v="8"/>
    <n v="0.34"/>
    <n v="0.04"/>
    <n v="0.38"/>
    <n v="10.79"/>
    <n v="251"/>
    <n v="98"/>
    <n v="320"/>
    <n v="119"/>
    <n v="270"/>
    <n v="97"/>
    <n v="300"/>
    <n v="108"/>
    <n v="1"/>
    <s v=""/>
    <n v="1"/>
    <s v=""/>
    <n v="1"/>
    <s v=""/>
    <n v="0.04"/>
    <n v="3"/>
    <n v="0.03"/>
    <n v="0.04"/>
    <n v="1.27"/>
    <n v="0.83"/>
    <n v="331"/>
    <n v="56"/>
    <n v="135"/>
    <n v="79"/>
    <n v="204"/>
    <n v="78"/>
    <n v="326"/>
    <n v="122"/>
    <n v="0.94"/>
    <n v="0.59"/>
    <x v="13"/>
    <x v="13"/>
    <x v="0"/>
    <x v="0"/>
    <x v="0"/>
    <n v="8.6666666666666661"/>
    <x v="0"/>
  </r>
  <r>
    <n v="100"/>
    <s v=""/>
    <n v="516895"/>
    <n v="0"/>
    <n v="0"/>
    <n v="0"/>
    <n v="0"/>
    <n v="0"/>
    <x v="2"/>
    <n v="0"/>
    <s v=""/>
    <s v=""/>
    <s v="Kobbie"/>
    <n v="0"/>
    <x v="416"/>
    <s v=""/>
    <s v="Ankle injury - Unknown return date"/>
    <d v="2023-08-07T00:30:06"/>
    <n v="45"/>
    <s v="516895.jpg"/>
    <x v="9"/>
    <s v="Mainoo"/>
    <x v="3"/>
    <s v=""/>
    <s v=""/>
    <s v="i"/>
    <n v="14"/>
    <n v="1"/>
    <x v="10"/>
    <n v="0"/>
    <n v="0"/>
    <n v="0"/>
    <n v="0"/>
    <n v="0"/>
    <n v="0.2"/>
    <x v="410"/>
    <x v="47"/>
    <x v="2"/>
    <x v="1"/>
    <x v="15"/>
    <n v="7"/>
    <n v="1"/>
    <n v="2"/>
    <n v="2"/>
    <n v="4"/>
    <n v="2"/>
    <n v="54"/>
    <x v="1"/>
    <n v="2"/>
    <n v="5.8"/>
    <n v="0.8"/>
    <n v="6"/>
    <n v="1.3"/>
    <n v="8"/>
    <n v="0"/>
    <n v="7.0000000000000007E-2"/>
    <n v="7.0000000000000007E-2"/>
    <n v="0.25"/>
    <n v="376"/>
    <n v="173"/>
    <n v="361"/>
    <n v="177"/>
    <n v="339"/>
    <n v="166"/>
    <n v="375"/>
    <n v="172"/>
    <n v="1"/>
    <s v=""/>
    <n v="1"/>
    <s v=""/>
    <n v="1"/>
    <s v=""/>
    <n v="0.04"/>
    <n v="3"/>
    <n v="0.63"/>
    <n v="0.63"/>
    <n v="2.25"/>
    <n v="0.83"/>
    <n v="508"/>
    <n v="256"/>
    <n v="312"/>
    <n v="63"/>
    <n v="380"/>
    <n v="176"/>
    <n v="496"/>
    <n v="168"/>
    <n v="0.94"/>
    <n v="0.59"/>
    <x v="13"/>
    <x v="13"/>
    <x v="0"/>
    <x v="0"/>
    <x v="0"/>
    <n v="0.22222222222222221"/>
    <x v="0"/>
  </r>
  <r>
    <n v="25"/>
    <s v=""/>
    <n v="222690"/>
    <n v="0"/>
    <n v="0"/>
    <n v="0"/>
    <n v="0"/>
    <n v="0"/>
    <x v="1"/>
    <n v="0.6"/>
    <s v=""/>
    <s v=""/>
    <s v="Tyrell"/>
    <n v="0"/>
    <x v="417"/>
    <s v=""/>
    <s v="Knock - 25% chance of playing"/>
    <d v="2023-08-07T00:30:06"/>
    <n v="45"/>
    <s v="222690.jpg"/>
    <x v="25"/>
    <s v="Malacia"/>
    <x v="2"/>
    <s v=""/>
    <s v=""/>
    <s v="d"/>
    <n v="14"/>
    <n v="1"/>
    <x v="120"/>
    <n v="0"/>
    <n v="0"/>
    <n v="0"/>
    <n v="0"/>
    <n v="0"/>
    <n v="13.8"/>
    <x v="411"/>
    <x v="244"/>
    <x v="2"/>
    <x v="1"/>
    <x v="11"/>
    <n v="14"/>
    <n v="1"/>
    <n v="2"/>
    <n v="2"/>
    <n v="6"/>
    <n v="2"/>
    <n v="54"/>
    <x v="13"/>
    <n v="287"/>
    <n v="223.6"/>
    <n v="148.80000000000001"/>
    <n v="79"/>
    <n v="45.3"/>
    <n v="14"/>
    <n v="0.23"/>
    <n v="0.71"/>
    <n v="0.94"/>
    <n v="19.21"/>
    <n v="233"/>
    <n v="91"/>
    <n v="185"/>
    <n v="49"/>
    <n v="244"/>
    <n v="82"/>
    <n v="245"/>
    <n v="84"/>
    <n v="1"/>
    <s v=""/>
    <n v="1"/>
    <s v=""/>
    <n v="1"/>
    <s v=""/>
    <n v="0.01"/>
    <n v="3"/>
    <n v="0.05"/>
    <n v="0.06"/>
    <n v="1.24"/>
    <n v="0.91"/>
    <n v="419"/>
    <n v="116"/>
    <n v="223"/>
    <n v="139"/>
    <n v="165"/>
    <n v="58"/>
    <n v="375"/>
    <n v="143"/>
    <n v="0.91"/>
    <n v="0.45"/>
    <x v="13"/>
    <x v="13"/>
    <x v="0"/>
    <x v="0"/>
    <x v="0"/>
    <n v="13.777777777777779"/>
    <x v="0"/>
  </r>
  <r>
    <n v="25"/>
    <s v=""/>
    <n v="148225"/>
    <n v="0"/>
    <n v="0"/>
    <n v="0"/>
    <n v="0"/>
    <n v="0"/>
    <x v="0"/>
    <n v="0.7"/>
    <s v=""/>
    <s v=""/>
    <s v="Anthony"/>
    <n v="0"/>
    <x v="418"/>
    <s v=""/>
    <s v="Hamstring injury - 25% chance of playing"/>
    <d v="2023-08-07T00:30:06"/>
    <n v="65"/>
    <s v="148225.jpg"/>
    <x v="18"/>
    <s v="Martial"/>
    <x v="26"/>
    <s v=""/>
    <s v=""/>
    <s v="d"/>
    <n v="14"/>
    <n v="1"/>
    <x v="93"/>
    <n v="0"/>
    <n v="0"/>
    <n v="0"/>
    <n v="0"/>
    <n v="0"/>
    <n v="10.199999999999999"/>
    <x v="412"/>
    <x v="79"/>
    <x v="11"/>
    <x v="9"/>
    <x v="11"/>
    <n v="8"/>
    <n v="1"/>
    <n v="2"/>
    <n v="2"/>
    <n v="6"/>
    <n v="2"/>
    <n v="54"/>
    <x v="16"/>
    <n v="230"/>
    <n v="305.60000000000002"/>
    <n v="179.5"/>
    <n v="376"/>
    <n v="85.5"/>
    <n v="11"/>
    <n v="6.03"/>
    <n v="1.46"/>
    <n v="7.49"/>
    <n v="13.57"/>
    <n v="189"/>
    <n v="19"/>
    <n v="165"/>
    <n v="19"/>
    <n v="87"/>
    <n v="22"/>
    <n v="142"/>
    <n v="20"/>
    <n v="1"/>
    <s v=""/>
    <n v="1"/>
    <s v=""/>
    <n v="2"/>
    <s v=""/>
    <n v="0.56000000000000005"/>
    <n v="3"/>
    <n v="0.14000000000000001"/>
    <n v="0.7"/>
    <n v="1.26"/>
    <n v="0.74"/>
    <n v="45"/>
    <n v="16"/>
    <n v="566"/>
    <n v="60"/>
    <n v="131"/>
    <n v="16"/>
    <n v="235"/>
    <n v="45"/>
    <n v="1.02"/>
    <n v="0.65"/>
    <x v="13"/>
    <x v="13"/>
    <x v="0"/>
    <x v="0"/>
    <x v="9"/>
    <n v="10.153846153846153"/>
    <x v="0"/>
  </r>
  <r>
    <n v="25"/>
    <s v=""/>
    <n v="221820"/>
    <n v="0"/>
    <n v="0"/>
    <n v="0"/>
    <n v="0"/>
    <n v="0"/>
    <x v="1"/>
    <n v="2.8"/>
    <s v=""/>
    <s v=""/>
    <s v="Lisandro"/>
    <n v="0"/>
    <x v="419"/>
    <s v=""/>
    <s v="Hamstring injury - 25% chance of playing"/>
    <d v="2023-08-07T00:30:06"/>
    <n v="50"/>
    <s v="221820.jpg"/>
    <x v="19"/>
    <s v="Martínez"/>
    <x v="88"/>
    <s v=""/>
    <s v=""/>
    <s v="a"/>
    <n v="14"/>
    <n v="1"/>
    <x v="63"/>
    <n v="0"/>
    <n v="0"/>
    <n v="0"/>
    <n v="0"/>
    <n v="0"/>
    <n v="16.2"/>
    <x v="50"/>
    <x v="245"/>
    <x v="1"/>
    <x v="9"/>
    <x v="3"/>
    <n v="33"/>
    <n v="1"/>
    <n v="2"/>
    <n v="2"/>
    <n v="6"/>
    <n v="2"/>
    <n v="54"/>
    <x v="9"/>
    <n v="481"/>
    <n v="571.79999999999995"/>
    <n v="110.4"/>
    <n v="82"/>
    <n v="76.7"/>
    <n v="24"/>
    <n v="0.46"/>
    <n v="1.02"/>
    <n v="1.48"/>
    <n v="32.520000000000003"/>
    <n v="79"/>
    <n v="24"/>
    <n v="223"/>
    <n v="69"/>
    <n v="238"/>
    <n v="77"/>
    <n v="164"/>
    <n v="44"/>
    <n v="1"/>
    <s v=""/>
    <n v="1"/>
    <s v=""/>
    <n v="2"/>
    <s v=""/>
    <n v="0.02"/>
    <n v="3"/>
    <n v="0.04"/>
    <n v="0.06"/>
    <n v="1.39"/>
    <n v="1.41"/>
    <n v="247"/>
    <n v="30"/>
    <n v="419"/>
    <n v="190"/>
    <n v="139"/>
    <n v="45"/>
    <n v="57"/>
    <n v="20"/>
    <n v="1.02"/>
    <n v="0.38"/>
    <x v="13"/>
    <x v="13"/>
    <x v="0"/>
    <x v="0"/>
    <x v="3"/>
    <n v="16.2"/>
    <x v="0"/>
  </r>
  <r>
    <n v="25"/>
    <s v=""/>
    <n v="195851"/>
    <n v="0"/>
    <n v="0"/>
    <n v="0"/>
    <n v="0"/>
    <n v="0"/>
    <x v="2"/>
    <n v="2.1"/>
    <s v=""/>
    <s v=""/>
    <s v="Scott"/>
    <n v="0"/>
    <x v="420"/>
    <s v=""/>
    <s v="Hamstring injury - 25% chance of playing"/>
    <d v="2023-08-07T00:30:06"/>
    <n v="50"/>
    <s v="195851.jpg"/>
    <x v="5"/>
    <s v="McTominay"/>
    <x v="3"/>
    <s v=""/>
    <s v=""/>
    <s v="a"/>
    <n v="14"/>
    <n v="1"/>
    <x v="100"/>
    <n v="0"/>
    <n v="0"/>
    <n v="0"/>
    <n v="0"/>
    <n v="0"/>
    <n v="7.2"/>
    <x v="413"/>
    <x v="246"/>
    <x v="1"/>
    <x v="9"/>
    <x v="12"/>
    <n v="20"/>
    <n v="1"/>
    <n v="2"/>
    <n v="2"/>
    <n v="8"/>
    <n v="2"/>
    <n v="54"/>
    <x v="1"/>
    <n v="146"/>
    <n v="247"/>
    <n v="123.2"/>
    <n v="156"/>
    <n v="52.2"/>
    <n v="10"/>
    <n v="1.96"/>
    <n v="0.99"/>
    <n v="2.95"/>
    <n v="22.38"/>
    <n v="219"/>
    <n v="100"/>
    <n v="204"/>
    <n v="123"/>
    <n v="173"/>
    <n v="108"/>
    <n v="223"/>
    <n v="106"/>
    <n v="1"/>
    <s v=""/>
    <n v="1"/>
    <s v=""/>
    <n v="2"/>
    <s v=""/>
    <n v="0.15"/>
    <n v="3"/>
    <n v="0.08"/>
    <n v="0.23"/>
    <n v="1.75"/>
    <n v="1.57"/>
    <n v="226"/>
    <n v="149"/>
    <n v="398"/>
    <n v="124"/>
    <n v="322"/>
    <n v="140"/>
    <n v="495"/>
    <n v="167"/>
    <n v="0.78"/>
    <n v="0.31"/>
    <x v="13"/>
    <x v="13"/>
    <x v="0"/>
    <x v="0"/>
    <x v="3"/>
    <n v="7.2"/>
    <x v="0"/>
  </r>
  <r>
    <n v="25"/>
    <s v=""/>
    <n v="244856"/>
    <n v="0"/>
    <n v="0"/>
    <n v="0"/>
    <n v="0"/>
    <n v="0"/>
    <x v="1"/>
    <n v="1.5"/>
    <s v=""/>
    <s v=""/>
    <s v="Teden"/>
    <n v="0"/>
    <x v="421"/>
    <s v=""/>
    <s v="Hamstring injury - 25% chance of playing"/>
    <d v="2023-08-07T00:30:06"/>
    <n v="40"/>
    <s v="244856.jpg"/>
    <x v="0"/>
    <s v="Mengi"/>
    <x v="3"/>
    <s v=""/>
    <s v=""/>
    <s v="a"/>
    <n v="14"/>
    <n v="1"/>
    <x v="100"/>
    <n v="0"/>
    <n v="0"/>
    <n v="0"/>
    <n v="0"/>
    <n v="0"/>
    <n v="0"/>
    <x v="414"/>
    <x v="246"/>
    <x v="1"/>
    <x v="9"/>
    <x v="12"/>
    <n v="20"/>
    <n v="1"/>
    <n v="2"/>
    <n v="2"/>
    <n v="8"/>
    <n v="2"/>
    <n v="54"/>
    <x v="1"/>
    <n v="146"/>
    <n v="0"/>
    <n v="0"/>
    <n v="0"/>
    <n v="0"/>
    <n v="10"/>
    <n v="0"/>
    <n v="0"/>
    <n v="0"/>
    <n v="0"/>
    <n v="438"/>
    <n v="160"/>
    <n v="429"/>
    <n v="159"/>
    <n v="414"/>
    <n v="158"/>
    <n v="440"/>
    <n v="160"/>
    <n v="1"/>
    <s v=""/>
    <n v="1"/>
    <s v=""/>
    <n v="2"/>
    <s v=""/>
    <n v="0.15"/>
    <n v="3"/>
    <n v="0.08"/>
    <n v="0.23"/>
    <n v="1.75"/>
    <n v="1.57"/>
    <n v="588"/>
    <n v="184"/>
    <n v="73"/>
    <n v="36"/>
    <n v="445"/>
    <n v="161"/>
    <n v="472"/>
    <n v="187"/>
    <n v="0.78"/>
    <n v="0.31"/>
    <x v="13"/>
    <x v="13"/>
    <x v="0"/>
    <x v="0"/>
    <x v="1"/>
    <n v="9"/>
    <x v="0"/>
  </r>
  <r>
    <n v="25"/>
    <s v=""/>
    <n v="488404"/>
    <n v="0"/>
    <n v="0"/>
    <n v="0"/>
    <n v="0"/>
    <n v="0"/>
    <x v="2"/>
    <n v="1.5"/>
    <s v=""/>
    <s v=""/>
    <s v="Facundo"/>
    <n v="0"/>
    <x v="422"/>
    <s v=""/>
    <s v="Hamstring injury - 25% chance of playing"/>
    <d v="2023-08-07T00:30:06"/>
    <n v="45"/>
    <s v="488404.jpg"/>
    <x v="9"/>
    <s v="Pellistri Rebollo"/>
    <x v="3"/>
    <s v=""/>
    <s v=""/>
    <s v="a"/>
    <n v="14"/>
    <n v="1"/>
    <x v="32"/>
    <n v="0"/>
    <n v="0"/>
    <n v="0"/>
    <n v="0"/>
    <n v="0"/>
    <n v="0.9"/>
    <x v="415"/>
    <x v="156"/>
    <x v="1"/>
    <x v="9"/>
    <x v="12"/>
    <n v="1"/>
    <n v="1"/>
    <n v="2"/>
    <n v="2"/>
    <n v="8"/>
    <n v="2"/>
    <n v="54"/>
    <x v="1"/>
    <n v="14"/>
    <n v="7.4"/>
    <n v="1.8"/>
    <n v="2"/>
    <n v="1"/>
    <n v="10"/>
    <n v="0"/>
    <n v="0.02"/>
    <n v="0.02"/>
    <n v="0.78"/>
    <n v="372"/>
    <n v="170"/>
    <n v="352"/>
    <n v="174"/>
    <n v="351"/>
    <n v="175"/>
    <n v="378"/>
    <n v="174"/>
    <n v="1"/>
    <s v=""/>
    <n v="1"/>
    <s v=""/>
    <n v="2"/>
    <s v=""/>
    <n v="0.15"/>
    <n v="3"/>
    <n v="0.03"/>
    <n v="0.03"/>
    <n v="1.17"/>
    <n v="1.5"/>
    <n v="497"/>
    <n v="249"/>
    <n v="301"/>
    <n v="56"/>
    <n v="378"/>
    <n v="174"/>
    <n v="428"/>
    <n v="139"/>
    <n v="0.78"/>
    <n v="0.31"/>
    <x v="13"/>
    <x v="13"/>
    <x v="0"/>
    <x v="0"/>
    <x v="0"/>
    <n v="0.88888888888888884"/>
    <x v="0"/>
  </r>
  <r>
    <n v="25"/>
    <s v=""/>
    <n v="90152"/>
    <n v="0"/>
    <n v="0"/>
    <n v="0"/>
    <n v="0"/>
    <n v="0"/>
    <x v="1"/>
    <n v="2.8"/>
    <s v=""/>
    <s v=""/>
    <s v="Raphaël"/>
    <n v="0"/>
    <x v="423"/>
    <s v=""/>
    <s v="Hamstring injury - 25% chance of playing"/>
    <d v="2023-08-07T00:30:06"/>
    <n v="50"/>
    <s v="90152.jpg"/>
    <x v="33"/>
    <s v="Varane"/>
    <x v="63"/>
    <s v=""/>
    <s v=""/>
    <s v="a"/>
    <n v="14"/>
    <n v="1"/>
    <x v="105"/>
    <n v="0"/>
    <n v="0"/>
    <n v="0"/>
    <n v="0"/>
    <n v="0"/>
    <n v="15.4"/>
    <x v="416"/>
    <x v="247"/>
    <x v="1"/>
    <x v="9"/>
    <x v="10"/>
    <n v="22"/>
    <n v="1"/>
    <n v="2"/>
    <n v="2"/>
    <n v="1"/>
    <n v="2"/>
    <n v="54"/>
    <x v="1"/>
    <n v="392"/>
    <n v="387"/>
    <n v="74"/>
    <n v="124"/>
    <n v="58.8"/>
    <n v="22"/>
    <n v="0.75"/>
    <n v="0.51"/>
    <n v="1.26"/>
    <n v="27.27"/>
    <n v="153"/>
    <n v="57"/>
    <n v="266"/>
    <n v="93"/>
    <n v="197"/>
    <n v="51"/>
    <n v="209"/>
    <n v="69"/>
    <n v="1"/>
    <s v=""/>
    <n v="1"/>
    <s v=""/>
    <n v="2"/>
    <s v=""/>
    <n v="0.04"/>
    <n v="3"/>
    <n v="0.02"/>
    <n v="0.06"/>
    <n v="1.28"/>
    <n v="1.04"/>
    <n v="175"/>
    <n v="18"/>
    <n v="347"/>
    <n v="178"/>
    <n v="121"/>
    <n v="36"/>
    <n v="133"/>
    <n v="44"/>
    <n v="1.04"/>
    <n v="0.47"/>
    <x v="13"/>
    <x v="13"/>
    <x v="0"/>
    <x v="0"/>
    <x v="3"/>
    <n v="15.4"/>
    <x v="0"/>
  </r>
  <r>
    <n v="25"/>
    <s v=""/>
    <n v="176297"/>
    <n v="0"/>
    <n v="0"/>
    <n v="0"/>
    <n v="0"/>
    <n v="0"/>
    <x v="2"/>
    <n v="3.5"/>
    <s v=""/>
    <s v=""/>
    <s v="Marcus"/>
    <n v="0"/>
    <x v="424"/>
    <s v=""/>
    <s v="Hamstring injury - 25% chance of playing"/>
    <d v="2023-08-07T00:30:06"/>
    <n v="90"/>
    <s v="176297.jpg"/>
    <x v="48"/>
    <s v="Rashford"/>
    <x v="89"/>
    <s v=""/>
    <s v=""/>
    <s v="a"/>
    <n v="14"/>
    <n v="1"/>
    <x v="133"/>
    <n v="0"/>
    <n v="0"/>
    <n v="0"/>
    <n v="0"/>
    <n v="0"/>
    <n v="22.8"/>
    <x v="417"/>
    <x v="248"/>
    <x v="17"/>
    <x v="3"/>
    <x v="4"/>
    <n v="39"/>
    <n v="1"/>
    <n v="2"/>
    <n v="2"/>
    <n v="2"/>
    <n v="2"/>
    <n v="54"/>
    <x v="24"/>
    <n v="530"/>
    <n v="892.2"/>
    <n v="462.5"/>
    <n v="1466"/>
    <n v="282.2"/>
    <n v="32"/>
    <n v="15.27"/>
    <n v="2.86"/>
    <n v="18.13"/>
    <n v="43.46"/>
    <n v="16"/>
    <n v="7"/>
    <n v="61"/>
    <n v="52"/>
    <n v="4"/>
    <n v="2"/>
    <n v="10"/>
    <n v="7"/>
    <n v="1"/>
    <s v=""/>
    <n v="2"/>
    <s v=""/>
    <n v="3"/>
    <s v=""/>
    <n v="0.48"/>
    <n v="3"/>
    <n v="0.09"/>
    <n v="0.56999999999999995"/>
    <n v="1.36"/>
    <n v="1.22"/>
    <n v="6"/>
    <n v="4"/>
    <n v="612"/>
    <n v="259"/>
    <n v="5"/>
    <n v="2"/>
    <n v="4"/>
    <n v="2"/>
    <n v="1"/>
    <n v="0.41"/>
    <x v="13"/>
    <x v="13"/>
    <x v="0"/>
    <x v="0"/>
    <x v="13"/>
    <n v="22.777777777777779"/>
    <x v="0"/>
  </r>
  <r>
    <n v="25"/>
    <s v=""/>
    <n v="209243"/>
    <n v="0"/>
    <n v="0"/>
    <n v="0"/>
    <n v="0"/>
    <n v="0"/>
    <x v="2"/>
    <n v="3"/>
    <s v=""/>
    <s v=""/>
    <s v="Jadon"/>
    <n v="0"/>
    <x v="425"/>
    <s v=""/>
    <s v="Hamstring injury - 25% chance of playing"/>
    <d v="2023-08-07T00:30:06"/>
    <n v="70"/>
    <s v="209243.jpg"/>
    <x v="35"/>
    <s v="Sancho"/>
    <x v="25"/>
    <s v=""/>
    <s v=""/>
    <s v="a"/>
    <n v="14"/>
    <n v="1"/>
    <x v="134"/>
    <n v="0"/>
    <n v="0"/>
    <n v="0"/>
    <n v="0"/>
    <n v="0"/>
    <n v="15"/>
    <x v="418"/>
    <x v="249"/>
    <x v="11"/>
    <x v="9"/>
    <x v="4"/>
    <n v="18"/>
    <n v="1"/>
    <n v="2"/>
    <n v="2"/>
    <n v="2"/>
    <n v="2"/>
    <n v="54"/>
    <x v="13"/>
    <n v="375"/>
    <n v="433.8"/>
    <n v="571.6"/>
    <n v="426"/>
    <n v="143.19999999999999"/>
    <n v="21"/>
    <n v="4.0199999999999996"/>
    <n v="4.13"/>
    <n v="8.15"/>
    <n v="24.95"/>
    <n v="129"/>
    <n v="58"/>
    <n v="41"/>
    <n v="34"/>
    <n v="71"/>
    <n v="51"/>
    <n v="68"/>
    <n v="50"/>
    <n v="1"/>
    <s v=""/>
    <n v="2"/>
    <s v=""/>
    <n v="3"/>
    <s v=""/>
    <n v="0.21"/>
    <n v="3"/>
    <n v="0.22"/>
    <n v="0.43"/>
    <n v="1.33"/>
    <n v="0.96"/>
    <n v="33"/>
    <n v="20"/>
    <n v="583"/>
    <n v="242"/>
    <n v="52"/>
    <n v="24"/>
    <n v="146"/>
    <n v="50"/>
    <n v="1.1200000000000001"/>
    <n v="0.7"/>
    <x v="13"/>
    <x v="13"/>
    <x v="0"/>
    <x v="0"/>
    <x v="7"/>
    <n v="15"/>
    <x v="0"/>
  </r>
  <r>
    <n v="25"/>
    <s v=""/>
    <n v="106760"/>
    <n v="0"/>
    <n v="0"/>
    <n v="0"/>
    <n v="0"/>
    <n v="0"/>
    <x v="1"/>
    <n v="3.1"/>
    <s v=""/>
    <s v=""/>
    <s v="Luke"/>
    <n v="0"/>
    <x v="426"/>
    <s v=""/>
    <s v="Hamstring injury - 25% chance of playing"/>
    <d v="2023-08-07T00:30:06"/>
    <n v="55"/>
    <s v="106760.jpg"/>
    <x v="35"/>
    <s v="Shaw"/>
    <x v="4"/>
    <s v=""/>
    <s v=""/>
    <s v="a"/>
    <n v="14"/>
    <n v="1"/>
    <x v="107"/>
    <n v="0"/>
    <n v="0"/>
    <n v="0"/>
    <n v="0"/>
    <n v="0"/>
    <n v="22.5"/>
    <x v="419"/>
    <x v="250"/>
    <x v="1"/>
    <x v="11"/>
    <x v="6"/>
    <n v="35"/>
    <n v="1"/>
    <n v="2"/>
    <n v="2"/>
    <n v="8"/>
    <n v="2"/>
    <n v="54"/>
    <x v="19"/>
    <n v="626"/>
    <n v="572.79999999999995"/>
    <n v="547.70000000000005"/>
    <n v="118"/>
    <n v="124.2"/>
    <n v="30"/>
    <n v="1.0900000000000001"/>
    <n v="2.9"/>
    <n v="3.99"/>
    <n v="37.85"/>
    <n v="78"/>
    <n v="23"/>
    <n v="45"/>
    <n v="7"/>
    <n v="204"/>
    <n v="57"/>
    <n v="82"/>
    <n v="12"/>
    <n v="3"/>
    <s v=""/>
    <n v="4"/>
    <s v=""/>
    <n v="3"/>
    <s v=""/>
    <n v="0.04"/>
    <n v="3"/>
    <n v="0.1"/>
    <n v="0.14000000000000001"/>
    <n v="1.33"/>
    <n v="1.23"/>
    <n v="90"/>
    <n v="7"/>
    <n v="479"/>
    <n v="197"/>
    <n v="49"/>
    <n v="7"/>
    <n v="9"/>
    <n v="4"/>
    <n v="1.06"/>
    <n v="0.42"/>
    <x v="13"/>
    <x v="13"/>
    <x v="0"/>
    <x v="0"/>
    <x v="2"/>
    <n v="22.545454545454547"/>
    <x v="0"/>
  </r>
  <r>
    <n v="25"/>
    <s v=""/>
    <n v="472464"/>
    <n v="0"/>
    <n v="0"/>
    <n v="0"/>
    <n v="0"/>
    <n v="0"/>
    <x v="0"/>
    <n v="1.5"/>
    <s v=""/>
    <s v=""/>
    <s v="Shola"/>
    <n v="0"/>
    <x v="427"/>
    <s v=""/>
    <s v="Hamstring injury - 25% chance of playing"/>
    <d v="2023-08-07T00:30:06"/>
    <n v="45"/>
    <s v="472464.jpg"/>
    <x v="0"/>
    <s v="Shoretire"/>
    <x v="2"/>
    <s v=""/>
    <s v=""/>
    <s v="a"/>
    <n v="14"/>
    <n v="1"/>
    <x v="107"/>
    <n v="0"/>
    <n v="0"/>
    <n v="0"/>
    <n v="0"/>
    <n v="0"/>
    <n v="0"/>
    <x v="420"/>
    <x v="250"/>
    <x v="1"/>
    <x v="11"/>
    <x v="6"/>
    <n v="35"/>
    <n v="1"/>
    <n v="2"/>
    <n v="2"/>
    <n v="8"/>
    <n v="2"/>
    <n v="54"/>
    <x v="19"/>
    <n v="626"/>
    <n v="0"/>
    <n v="0"/>
    <n v="0"/>
    <n v="0"/>
    <n v="30"/>
    <n v="0"/>
    <n v="0"/>
    <n v="0"/>
    <n v="0"/>
    <n v="532"/>
    <n v="53"/>
    <n v="530"/>
    <n v="53"/>
    <n v="523"/>
    <n v="54"/>
    <n v="533"/>
    <n v="54"/>
    <n v="3"/>
    <s v=""/>
    <n v="4"/>
    <s v=""/>
    <n v="3"/>
    <s v=""/>
    <n v="0.04"/>
    <n v="3"/>
    <n v="0.1"/>
    <n v="0.14000000000000001"/>
    <n v="1.33"/>
    <n v="1.23"/>
    <n v="480"/>
    <n v="74"/>
    <n v="284"/>
    <n v="16"/>
    <n v="535"/>
    <n v="54"/>
    <n v="401"/>
    <n v="62"/>
    <n v="1.06"/>
    <n v="0.42"/>
    <x v="13"/>
    <x v="13"/>
    <x v="0"/>
    <x v="0"/>
    <x v="0"/>
    <n v="27.555555555555557"/>
    <x v="0"/>
  </r>
  <r>
    <n v="25"/>
    <s v=""/>
    <n v="180184"/>
    <n v="0"/>
    <n v="0"/>
    <n v="0"/>
    <n v="0"/>
    <n v="0"/>
    <x v="2"/>
    <n v="2.1"/>
    <s v=""/>
    <s v=""/>
    <s v="Donny"/>
    <n v="0"/>
    <x v="428"/>
    <s v=""/>
    <s v="Hamstring injury - 25% chance of playing"/>
    <d v="2023-08-07T00:30:06"/>
    <n v="50"/>
    <s v="180184.jpg"/>
    <x v="39"/>
    <s v="van de Beek"/>
    <x v="3"/>
    <s v=""/>
    <s v=""/>
    <s v="a"/>
    <n v="14"/>
    <n v="1"/>
    <x v="102"/>
    <n v="0"/>
    <n v="0"/>
    <n v="0"/>
    <n v="0"/>
    <n v="0"/>
    <n v="1.6"/>
    <x v="421"/>
    <x v="179"/>
    <x v="1"/>
    <x v="11"/>
    <x v="6"/>
    <n v="3"/>
    <n v="1"/>
    <n v="2"/>
    <n v="2"/>
    <n v="8"/>
    <n v="2"/>
    <n v="54"/>
    <x v="19"/>
    <n v="21"/>
    <n v="11.2"/>
    <n v="40.200000000000003"/>
    <n v="54"/>
    <n v="10.5"/>
    <n v="2"/>
    <n v="0.1"/>
    <n v="0.14000000000000001"/>
    <n v="0.24"/>
    <n v="1.58"/>
    <n v="368"/>
    <n v="166"/>
    <n v="293"/>
    <n v="153"/>
    <n v="278"/>
    <n v="140"/>
    <n v="341"/>
    <n v="157"/>
    <n v="3"/>
    <s v=""/>
    <n v="4"/>
    <s v=""/>
    <n v="3"/>
    <s v=""/>
    <n v="0.06"/>
    <n v="3"/>
    <n v="0.08"/>
    <n v="0.14000000000000001"/>
    <n v="0.88"/>
    <n v="1.67"/>
    <n v="219"/>
    <n v="144"/>
    <n v="391"/>
    <n v="119"/>
    <n v="356"/>
    <n v="161"/>
    <n v="524"/>
    <n v="188"/>
    <n v="1.1100000000000001"/>
    <n v="0.42"/>
    <x v="13"/>
    <x v="13"/>
    <x v="0"/>
    <x v="0"/>
    <x v="3"/>
    <n v="1.6"/>
    <x v="0"/>
  </r>
  <r>
    <n v="25"/>
    <s v=""/>
    <n v="214590"/>
    <n v="0"/>
    <n v="0"/>
    <n v="0"/>
    <n v="0"/>
    <n v="0"/>
    <x v="1"/>
    <n v="2.5"/>
    <s v=""/>
    <s v=""/>
    <s v="Aaron"/>
    <n v="0"/>
    <x v="429"/>
    <s v=""/>
    <s v="Hamstring injury - 25% chance of playing"/>
    <d v="2023-08-07T00:30:06"/>
    <n v="45"/>
    <s v="214590.jpg"/>
    <x v="28"/>
    <s v="Wan-Bissaka"/>
    <x v="36"/>
    <s v=""/>
    <s v=""/>
    <s v="a"/>
    <n v="14"/>
    <n v="1"/>
    <x v="135"/>
    <n v="0"/>
    <n v="0"/>
    <n v="0"/>
    <n v="0"/>
    <n v="0"/>
    <n v="14.9"/>
    <x v="422"/>
    <x v="251"/>
    <x v="1"/>
    <x v="11"/>
    <x v="8"/>
    <n v="10"/>
    <n v="1"/>
    <n v="2"/>
    <n v="2"/>
    <n v="2"/>
    <n v="2"/>
    <n v="54"/>
    <x v="15"/>
    <n v="308"/>
    <n v="290.39999999999998"/>
    <n v="221.9"/>
    <n v="143"/>
    <n v="65.5"/>
    <n v="16"/>
    <n v="1.19"/>
    <n v="0.91"/>
    <n v="2.1"/>
    <n v="19.170000000000002"/>
    <n v="196"/>
    <n v="72"/>
    <n v="142"/>
    <n v="34"/>
    <n v="186"/>
    <n v="41"/>
    <n v="195"/>
    <n v="61"/>
    <n v="3"/>
    <s v=""/>
    <n v="4"/>
    <s v=""/>
    <n v="3"/>
    <s v=""/>
    <n v="7.0000000000000007E-2"/>
    <n v="3"/>
    <n v="0.06"/>
    <n v="0.13"/>
    <n v="1.2"/>
    <n v="0.63"/>
    <n v="403"/>
    <n v="107"/>
    <n v="207"/>
    <n v="130"/>
    <n v="94"/>
    <n v="24"/>
    <n v="137"/>
    <n v="46"/>
    <n v="1.01"/>
    <n v="0.5"/>
    <x v="13"/>
    <x v="13"/>
    <x v="0"/>
    <x v="0"/>
    <x v="0"/>
    <n v="14.888888888888889"/>
    <x v="0"/>
  </r>
  <r>
    <n v="25"/>
    <s v=""/>
    <n v="202641"/>
    <n v="0"/>
    <n v="0"/>
    <n v="0"/>
    <n v="0"/>
    <n v="0"/>
    <x v="3"/>
    <n v="3.7"/>
    <s v=""/>
    <s v=""/>
    <s v="André"/>
    <n v="0"/>
    <x v="430"/>
    <s v=""/>
    <s v="Hamstring injury - 25% chance of playing"/>
    <d v="2023-08-07T00:30:06"/>
    <n v="50"/>
    <s v="202641.jpg"/>
    <x v="0"/>
    <s v="Onana"/>
    <x v="90"/>
    <s v=""/>
    <s v=""/>
    <s v="a"/>
    <n v="14"/>
    <n v="1"/>
    <x v="135"/>
    <n v="0"/>
    <n v="0"/>
    <n v="0"/>
    <n v="0"/>
    <n v="0"/>
    <n v="0"/>
    <x v="274"/>
    <x v="251"/>
    <x v="1"/>
    <x v="11"/>
    <x v="8"/>
    <n v="10"/>
    <n v="1"/>
    <n v="2"/>
    <n v="2"/>
    <n v="2"/>
    <n v="2"/>
    <n v="54"/>
    <x v="15"/>
    <n v="308"/>
    <n v="0"/>
    <n v="0"/>
    <n v="0"/>
    <n v="0"/>
    <n v="16"/>
    <n v="0"/>
    <n v="0"/>
    <n v="0"/>
    <n v="0"/>
    <n v="578"/>
    <n v="72"/>
    <n v="577"/>
    <n v="71"/>
    <n v="575"/>
    <n v="68"/>
    <n v="579"/>
    <n v="72"/>
    <n v="3"/>
    <s v=""/>
    <n v="4"/>
    <s v=""/>
    <n v="3"/>
    <s v=""/>
    <n v="7.0000000000000007E-2"/>
    <n v="3"/>
    <n v="0.06"/>
    <n v="0.13"/>
    <n v="1.2"/>
    <n v="0.63"/>
    <n v="229"/>
    <n v="10"/>
    <n v="401"/>
    <n v="68"/>
    <n v="579"/>
    <n v="72"/>
    <n v="12"/>
    <n v="2"/>
    <n v="1.01"/>
    <n v="0.5"/>
    <x v="13"/>
    <x v="13"/>
    <x v="0"/>
    <x v="0"/>
    <x v="3"/>
    <n v="13.4"/>
    <x v="0"/>
  </r>
  <r>
    <n v="25"/>
    <s v=""/>
    <n v="497894"/>
    <n v="0"/>
    <n v="0"/>
    <n v="0"/>
    <n v="0"/>
    <n v="0"/>
    <x v="0"/>
    <n v="0.7"/>
    <s v=""/>
    <s v=""/>
    <s v="Rasmus"/>
    <n v="0"/>
    <x v="431"/>
    <s v=""/>
    <s v="Knock - 25% chance of playing"/>
    <d v="2023-08-07T16:00:08"/>
    <n v="70"/>
    <s v="497894.jpg"/>
    <x v="0"/>
    <s v="Højlund"/>
    <x v="28"/>
    <s v=""/>
    <s v=""/>
    <s v="d"/>
    <n v="14"/>
    <n v="1"/>
    <x v="135"/>
    <n v="0"/>
    <n v="0"/>
    <n v="0"/>
    <n v="0"/>
    <n v="0"/>
    <n v="0"/>
    <x v="423"/>
    <x v="251"/>
    <x v="1"/>
    <x v="11"/>
    <x v="8"/>
    <n v="10"/>
    <n v="1"/>
    <n v="2"/>
    <n v="2"/>
    <n v="2"/>
    <n v="2"/>
    <n v="54"/>
    <x v="15"/>
    <n v="308"/>
    <n v="0"/>
    <n v="0"/>
    <n v="0"/>
    <n v="0"/>
    <n v="16"/>
    <n v="0"/>
    <n v="0"/>
    <n v="0"/>
    <n v="0"/>
    <n v="614"/>
    <n v="75"/>
    <n v="614"/>
    <n v="75"/>
    <n v="614"/>
    <n v="75"/>
    <n v="614"/>
    <n v="75"/>
    <n v="3"/>
    <s v=""/>
    <n v="4"/>
    <s v=""/>
    <n v="3"/>
    <s v=""/>
    <n v="7.0000000000000007E-2"/>
    <n v="3"/>
    <n v="0.06"/>
    <n v="0.13"/>
    <n v="1.2"/>
    <n v="0.63"/>
    <n v="38"/>
    <n v="13"/>
    <n v="588"/>
    <n v="65"/>
    <n v="614"/>
    <n v="75"/>
    <n v="152"/>
    <n v="31"/>
    <n v="1.01"/>
    <n v="0.5"/>
    <x v="13"/>
    <x v="13"/>
    <x v="0"/>
    <x v="0"/>
    <x v="7"/>
    <n v="9.5714285714285712"/>
    <x v="0"/>
  </r>
  <r>
    <n v="25"/>
    <s v=""/>
    <n v="179018"/>
    <n v="0"/>
    <n v="0"/>
    <n v="0"/>
    <n v="0"/>
    <n v="0"/>
    <x v="2"/>
    <n v="2.8"/>
    <s v=""/>
    <s v=""/>
    <s v="Miguel"/>
    <n v="0"/>
    <x v="432"/>
    <s v=""/>
    <s v="Knock - 25% chance of playing"/>
    <d v="2023-08-07T16:00:08"/>
    <n v="65"/>
    <s v="179018.jpg"/>
    <x v="47"/>
    <s v="Almirón Rejala"/>
    <x v="91"/>
    <s v=""/>
    <s v=""/>
    <s v="a"/>
    <n v="15"/>
    <n v="4"/>
    <x v="136"/>
    <n v="0"/>
    <n v="0"/>
    <n v="0"/>
    <n v="0"/>
    <n v="0"/>
    <n v="24.3"/>
    <x v="424"/>
    <x v="252"/>
    <x v="4"/>
    <x v="11"/>
    <x v="9"/>
    <n v="22"/>
    <n v="1"/>
    <n v="2"/>
    <n v="2"/>
    <n v="2"/>
    <n v="2"/>
    <n v="54"/>
    <x v="2"/>
    <n v="511"/>
    <n v="611.79999999999995"/>
    <n v="426.4"/>
    <n v="892"/>
    <n v="193.3"/>
    <n v="29"/>
    <n v="8.0299999999999994"/>
    <n v="3"/>
    <n v="11.03"/>
    <n v="28.35"/>
    <n v="68"/>
    <n v="33"/>
    <n v="66"/>
    <n v="55"/>
    <n v="22"/>
    <n v="13"/>
    <n v="34"/>
    <n v="25"/>
    <n v="3"/>
    <s v=""/>
    <n v="4"/>
    <s v=""/>
    <n v="3"/>
    <s v=""/>
    <n v="0.28999999999999998"/>
    <n v="3"/>
    <n v="0.11"/>
    <n v="0.4"/>
    <n v="1.03"/>
    <n v="0.8"/>
    <n v="48"/>
    <n v="28"/>
    <n v="569"/>
    <n v="231"/>
    <n v="18"/>
    <n v="8"/>
    <n v="47"/>
    <n v="14"/>
    <n v="1.05"/>
    <n v="0.54"/>
    <x v="14"/>
    <x v="14"/>
    <x v="0"/>
    <x v="0"/>
    <x v="9"/>
    <n v="24.307692307692307"/>
    <x v="0"/>
  </r>
  <r>
    <n v="25"/>
    <s v=""/>
    <n v="215379"/>
    <n v="0"/>
    <n v="0"/>
    <n v="0"/>
    <n v="0"/>
    <n v="0"/>
    <x v="2"/>
    <n v="1.5"/>
    <s v=""/>
    <s v=""/>
    <s v="Elliot"/>
    <n v="0"/>
    <x v="433"/>
    <s v=""/>
    <s v="Knock - 25% chance of playing"/>
    <d v="2023-08-07T16:00:08"/>
    <n v="45"/>
    <s v="215379.jpg"/>
    <x v="16"/>
    <s v="Anderson"/>
    <x v="33"/>
    <s v=""/>
    <s v=""/>
    <s v="a"/>
    <n v="15"/>
    <n v="4"/>
    <x v="124"/>
    <n v="0"/>
    <n v="0"/>
    <n v="0"/>
    <n v="0"/>
    <n v="0"/>
    <n v="6.7"/>
    <x v="425"/>
    <x v="253"/>
    <x v="4"/>
    <x v="2"/>
    <x v="7"/>
    <n v="7"/>
    <n v="1"/>
    <n v="2"/>
    <n v="2"/>
    <n v="2"/>
    <n v="2"/>
    <n v="54"/>
    <x v="1"/>
    <n v="93"/>
    <n v="98.8"/>
    <n v="129.9"/>
    <n v="186"/>
    <n v="41.5"/>
    <n v="3"/>
    <n v="1.1399999999999999"/>
    <n v="1.45"/>
    <n v="2.59"/>
    <n v="6.03"/>
    <n v="299"/>
    <n v="133"/>
    <n v="198"/>
    <n v="121"/>
    <n v="155"/>
    <n v="100"/>
    <n v="260"/>
    <n v="122"/>
    <n v="3"/>
    <s v=""/>
    <n v="4"/>
    <s v=""/>
    <n v="3"/>
    <s v=""/>
    <n v="0.26"/>
    <n v="3"/>
    <n v="0.33"/>
    <n v="0.59"/>
    <n v="1.37"/>
    <n v="1.59"/>
    <n v="406"/>
    <n v="211"/>
    <n v="210"/>
    <n v="18"/>
    <n v="330"/>
    <n v="144"/>
    <n v="59"/>
    <n v="17"/>
    <n v="0.68"/>
    <n v="0.23"/>
    <x v="14"/>
    <x v="14"/>
    <x v="0"/>
    <x v="0"/>
    <x v="0"/>
    <n v="6.666666666666667"/>
    <x v="0"/>
  </r>
  <r>
    <n v="25"/>
    <s v=""/>
    <n v="441024"/>
    <n v="0"/>
    <n v="0"/>
    <n v="0"/>
    <n v="0"/>
    <n v="0"/>
    <x v="1"/>
    <n v="0"/>
    <s v=""/>
    <s v=""/>
    <s v="Harrison"/>
    <n v="0"/>
    <x v="434"/>
    <s v=""/>
    <s v="Season long loan to Swansea"/>
    <d v="2023-08-07T08:49:06"/>
    <n v="40"/>
    <s v="441024.jpg"/>
    <x v="0"/>
    <s v="Ashby"/>
    <x v="3"/>
    <s v=""/>
    <s v=""/>
    <s v="u"/>
    <n v="15"/>
    <n v="4"/>
    <x v="124"/>
    <n v="0"/>
    <n v="0"/>
    <n v="0"/>
    <n v="0"/>
    <n v="0"/>
    <n v="0"/>
    <x v="426"/>
    <x v="253"/>
    <x v="4"/>
    <x v="2"/>
    <x v="7"/>
    <n v="7"/>
    <n v="1"/>
    <n v="2"/>
    <n v="2"/>
    <n v="2"/>
    <n v="2"/>
    <n v="54"/>
    <x v="1"/>
    <n v="93"/>
    <n v="0"/>
    <n v="0"/>
    <n v="0"/>
    <n v="0"/>
    <n v="3"/>
    <n v="0"/>
    <n v="0"/>
    <n v="0"/>
    <n v="0"/>
    <n v="443"/>
    <n v="164"/>
    <n v="435"/>
    <n v="164"/>
    <n v="420"/>
    <n v="163"/>
    <n v="445"/>
    <n v="164"/>
    <n v="3"/>
    <s v=""/>
    <n v="4"/>
    <s v=""/>
    <n v="3"/>
    <s v=""/>
    <n v="0.26"/>
    <n v="3"/>
    <n v="0.33"/>
    <n v="0.59"/>
    <n v="1.37"/>
    <n v="1.59"/>
    <n v="596"/>
    <n v="191"/>
    <n v="81"/>
    <n v="43"/>
    <n v="450"/>
    <n v="165"/>
    <n v="432"/>
    <n v="165"/>
    <n v="0.68"/>
    <n v="0.23"/>
    <x v="14"/>
    <x v="14"/>
    <x v="0"/>
    <x v="0"/>
    <x v="1"/>
    <n v="7.5"/>
    <x v="0"/>
  </r>
  <r>
    <n v="25"/>
    <s v=""/>
    <n v="220237"/>
    <n v="0"/>
    <n v="0"/>
    <n v="0"/>
    <n v="0"/>
    <n v="0"/>
    <x v="1"/>
    <n v="2.5"/>
    <s v=""/>
    <s v=""/>
    <s v="Sven"/>
    <n v="0"/>
    <x v="435"/>
    <s v=""/>
    <s v="Season long loan to Swansea"/>
    <d v="2023-08-07T08:49:06"/>
    <n v="45"/>
    <s v="220237.jpg"/>
    <x v="37"/>
    <s v="Botman"/>
    <x v="92"/>
    <s v=""/>
    <s v=""/>
    <s v="a"/>
    <n v="15"/>
    <n v="4"/>
    <x v="137"/>
    <n v="0"/>
    <n v="0"/>
    <n v="0"/>
    <n v="0"/>
    <n v="0"/>
    <n v="28.7"/>
    <x v="427"/>
    <x v="254"/>
    <x v="4"/>
    <x v="1"/>
    <x v="4"/>
    <n v="30"/>
    <n v="1"/>
    <n v="2"/>
    <n v="2"/>
    <n v="2"/>
    <n v="2"/>
    <n v="54"/>
    <x v="13"/>
    <n v="666"/>
    <n v="583"/>
    <n v="120.3"/>
    <n v="303"/>
    <n v="101"/>
    <n v="35"/>
    <n v="2.75"/>
    <n v="1.0900000000000001"/>
    <n v="3.84"/>
    <n v="38"/>
    <n v="75"/>
    <n v="20"/>
    <n v="210"/>
    <n v="61"/>
    <n v="103"/>
    <n v="8"/>
    <n v="116"/>
    <n v="23"/>
    <n v="3"/>
    <s v=""/>
    <n v="4"/>
    <s v=""/>
    <n v="3"/>
    <s v=""/>
    <n v="0.08"/>
    <n v="3"/>
    <n v="0.03"/>
    <n v="0.11"/>
    <n v="1.0900000000000001"/>
    <n v="0.86"/>
    <n v="412"/>
    <n v="111"/>
    <n v="216"/>
    <n v="134"/>
    <n v="81"/>
    <n v="20"/>
    <n v="17"/>
    <n v="7"/>
    <n v="1.01"/>
    <n v="0.37"/>
    <x v="14"/>
    <x v="14"/>
    <x v="0"/>
    <x v="0"/>
    <x v="0"/>
    <n v="28.666666666666668"/>
    <x v="0"/>
  </r>
  <r>
    <n v="25"/>
    <s v=""/>
    <n v="208706"/>
    <n v="0"/>
    <n v="0"/>
    <n v="0"/>
    <n v="0"/>
    <n v="0"/>
    <x v="2"/>
    <n v="2.7"/>
    <s v=""/>
    <s v=""/>
    <s v="Bruno"/>
    <n v="0"/>
    <x v="436"/>
    <s v=""/>
    <s v="Season long loan to Swansea"/>
    <d v="2023-08-07T08:49:06"/>
    <n v="60"/>
    <s v="208706.jpg"/>
    <x v="43"/>
    <s v="Guimarães Rodriguez Moura"/>
    <x v="93"/>
    <s v=""/>
    <s v=""/>
    <s v="a"/>
    <n v="15"/>
    <n v="4"/>
    <x v="114"/>
    <n v="0"/>
    <n v="0"/>
    <n v="0"/>
    <n v="0"/>
    <n v="0"/>
    <n v="17.8"/>
    <x v="428"/>
    <x v="255"/>
    <x v="7"/>
    <x v="8"/>
    <x v="6"/>
    <n v="25"/>
    <n v="1"/>
    <n v="2"/>
    <n v="2"/>
    <n v="7"/>
    <n v="2"/>
    <n v="54"/>
    <x v="5"/>
    <n v="438"/>
    <n v="630.79999999999995"/>
    <n v="646.1"/>
    <n v="286"/>
    <n v="156.6"/>
    <n v="32"/>
    <n v="2.82"/>
    <n v="3.72"/>
    <n v="6.54"/>
    <n v="29.82"/>
    <n v="64"/>
    <n v="29"/>
    <n v="35"/>
    <n v="29"/>
    <n v="110"/>
    <n v="73"/>
    <n v="56"/>
    <n v="41"/>
    <n v="3"/>
    <s v=""/>
    <n v="4"/>
    <s v=""/>
    <n v="3"/>
    <s v=""/>
    <n v="0.09"/>
    <n v="3"/>
    <n v="0.12"/>
    <n v="0.21"/>
    <n v="0.98"/>
    <n v="0.83"/>
    <n v="72"/>
    <n v="43"/>
    <n v="552"/>
    <n v="221"/>
    <n v="112"/>
    <n v="48"/>
    <n v="95"/>
    <n v="32"/>
    <n v="1.06"/>
    <n v="0.4"/>
    <x v="14"/>
    <x v="14"/>
    <x v="0"/>
    <x v="0"/>
    <x v="8"/>
    <n v="17.833333333333332"/>
    <x v="0"/>
  </r>
  <r>
    <n v="25"/>
    <s v=""/>
    <n v="78916"/>
    <n v="0"/>
    <n v="0"/>
    <n v="0"/>
    <n v="0"/>
    <n v="0"/>
    <x v="1"/>
    <n v="2.5"/>
    <s v=""/>
    <s v=""/>
    <s v="Dan"/>
    <n v="0"/>
    <x v="437"/>
    <s v=""/>
    <s v="Season long loan to Swansea"/>
    <d v="2023-08-07T08:49:06"/>
    <n v="45"/>
    <s v="78916.jpg"/>
    <x v="31"/>
    <s v="Burn"/>
    <x v="94"/>
    <s v=""/>
    <s v=""/>
    <s v="a"/>
    <n v="15"/>
    <n v="4"/>
    <x v="137"/>
    <n v="0"/>
    <n v="0"/>
    <n v="0"/>
    <n v="0"/>
    <n v="0"/>
    <n v="28.7"/>
    <x v="429"/>
    <x v="256"/>
    <x v="1"/>
    <x v="8"/>
    <x v="2"/>
    <n v="30"/>
    <n v="1"/>
    <n v="2"/>
    <n v="2"/>
    <n v="5"/>
    <n v="2"/>
    <n v="54"/>
    <x v="9"/>
    <n v="584"/>
    <n v="555"/>
    <n v="230.4"/>
    <n v="265"/>
    <n v="105.3"/>
    <n v="35"/>
    <n v="2.12"/>
    <n v="1.28"/>
    <n v="3.4"/>
    <n v="36.33"/>
    <n v="85"/>
    <n v="27"/>
    <n v="134"/>
    <n v="30"/>
    <n v="119"/>
    <n v="14"/>
    <n v="112"/>
    <n v="21"/>
    <n v="3"/>
    <s v=""/>
    <n v="4"/>
    <s v=""/>
    <n v="3"/>
    <s v=""/>
    <n v="0.06"/>
    <n v="3"/>
    <n v="0.04"/>
    <n v="0.1"/>
    <n v="1.05"/>
    <n v="0.87"/>
    <n v="318"/>
    <n v="48"/>
    <n v="122"/>
    <n v="71"/>
    <n v="102"/>
    <n v="26"/>
    <n v="96"/>
    <n v="32"/>
    <n v="1.01"/>
    <n v="0.41"/>
    <x v="14"/>
    <x v="14"/>
    <x v="0"/>
    <x v="0"/>
    <x v="0"/>
    <n v="28.666666666666668"/>
    <x v="0"/>
  </r>
  <r>
    <n v="25"/>
    <s v=""/>
    <n v="59735"/>
    <n v="0"/>
    <n v="0"/>
    <n v="0"/>
    <n v="0"/>
    <n v="0"/>
    <x v="3"/>
    <n v="0"/>
    <s v=""/>
    <s v=""/>
    <s v="Karl"/>
    <n v="0"/>
    <x v="438"/>
    <s v=""/>
    <s v="Permanent move to Leeds Utd"/>
    <d v="2023-07-31T08:01:04"/>
    <n v="40"/>
    <s v="59735.jpg"/>
    <x v="0"/>
    <s v="Darlow"/>
    <x v="3"/>
    <s v=""/>
    <s v=""/>
    <s v="u"/>
    <n v="15"/>
    <n v="4"/>
    <x v="137"/>
    <n v="0"/>
    <n v="0"/>
    <n v="0"/>
    <n v="0"/>
    <n v="0"/>
    <n v="0"/>
    <x v="430"/>
    <x v="256"/>
    <x v="1"/>
    <x v="8"/>
    <x v="2"/>
    <n v="30"/>
    <n v="1"/>
    <n v="2"/>
    <n v="2"/>
    <n v="5"/>
    <n v="2"/>
    <n v="54"/>
    <x v="9"/>
    <n v="584"/>
    <n v="0"/>
    <n v="0"/>
    <n v="0"/>
    <n v="0"/>
    <n v="35"/>
    <n v="0"/>
    <n v="0"/>
    <n v="0"/>
    <n v="0"/>
    <n v="394"/>
    <n v="34"/>
    <n v="377"/>
    <n v="17"/>
    <n v="359"/>
    <n v="8"/>
    <n v="396"/>
    <n v="34"/>
    <n v="3"/>
    <s v=""/>
    <n v="4"/>
    <s v=""/>
    <n v="3"/>
    <s v=""/>
    <n v="0.06"/>
    <n v="3"/>
    <n v="0.04"/>
    <n v="0.1"/>
    <n v="1.05"/>
    <n v="0.87"/>
    <n v="525"/>
    <n v="36"/>
    <n v="10"/>
    <n v="7"/>
    <n v="401"/>
    <n v="34"/>
    <n v="535"/>
    <n v="67"/>
    <n v="1.01"/>
    <n v="0.41"/>
    <x v="14"/>
    <x v="14"/>
    <x v="0"/>
    <x v="0"/>
    <x v="1"/>
    <n v="32.25"/>
    <x v="0"/>
  </r>
  <r>
    <n v="25"/>
    <s v=""/>
    <n v="67089"/>
    <n v="0"/>
    <n v="0"/>
    <n v="0"/>
    <n v="0"/>
    <n v="0"/>
    <x v="3"/>
    <n v="1.5"/>
    <s v=""/>
    <s v=""/>
    <s v="Martin"/>
    <n v="0"/>
    <x v="439"/>
    <s v=""/>
    <s v="Permanent move to Leeds Utd"/>
    <d v="2023-07-31T08:01:04"/>
    <n v="40"/>
    <s v="67089.jpg"/>
    <x v="10"/>
    <s v="Dubravka"/>
    <x v="0"/>
    <s v=""/>
    <s v=""/>
    <s v="a"/>
    <n v="15"/>
    <n v="4"/>
    <x v="35"/>
    <n v="0"/>
    <n v="0"/>
    <n v="0"/>
    <n v="0"/>
    <n v="0"/>
    <n v="2.8"/>
    <x v="431"/>
    <x v="257"/>
    <x v="1"/>
    <x v="8"/>
    <x v="7"/>
    <n v="1"/>
    <n v="1"/>
    <n v="2"/>
    <n v="2"/>
    <n v="5"/>
    <n v="2"/>
    <n v="10"/>
    <x v="6"/>
    <n v="49"/>
    <n v="54"/>
    <n v="0"/>
    <n v="0"/>
    <n v="5.4"/>
    <n v="1"/>
    <n v="0"/>
    <n v="0"/>
    <n v="0"/>
    <n v="3.33"/>
    <n v="338"/>
    <n v="26"/>
    <n v="379"/>
    <n v="19"/>
    <n v="361"/>
    <n v="10"/>
    <n v="359"/>
    <n v="26"/>
    <n v="3"/>
    <s v=""/>
    <n v="4"/>
    <s v=""/>
    <n v="3"/>
    <s v=""/>
    <n v="0.06"/>
    <n v="5.77"/>
    <n v="0.04"/>
    <n v="0.1"/>
    <n v="1.92"/>
    <n v="0.57999999999999996"/>
    <n v="527"/>
    <n v="38"/>
    <n v="12"/>
    <n v="9"/>
    <n v="8"/>
    <n v="2"/>
    <n v="168"/>
    <n v="22"/>
    <n v="0.57999999999999996"/>
    <n v="0.57999999999999996"/>
    <x v="14"/>
    <x v="14"/>
    <x v="0"/>
    <x v="0"/>
    <x v="1"/>
    <n v="2.75"/>
    <x v="0"/>
  </r>
  <r>
    <n v="25"/>
    <s v=""/>
    <n v="90105"/>
    <n v="0"/>
    <n v="0"/>
    <n v="0"/>
    <n v="0"/>
    <n v="0"/>
    <x v="2"/>
    <n v="2.1"/>
    <s v=""/>
    <s v=""/>
    <s v="Ryan"/>
    <n v="0"/>
    <x v="440"/>
    <s v=""/>
    <s v="Permanent move to Leeds Utd"/>
    <d v="2023-07-31T08:01:04"/>
    <n v="50"/>
    <s v="90105.jpg"/>
    <x v="16"/>
    <s v="Fraser"/>
    <x v="3"/>
    <s v=""/>
    <s v=""/>
    <s v="a"/>
    <n v="15"/>
    <n v="4"/>
    <x v="35"/>
    <n v="0"/>
    <n v="0"/>
    <n v="0"/>
    <n v="0"/>
    <n v="0"/>
    <n v="2.2000000000000002"/>
    <x v="432"/>
    <x v="258"/>
    <x v="1"/>
    <x v="8"/>
    <x v="7"/>
    <n v="3"/>
    <n v="1"/>
    <n v="2"/>
    <n v="2"/>
    <n v="1"/>
    <n v="2"/>
    <n v="10"/>
    <x v="6"/>
    <n v="39"/>
    <n v="26.8"/>
    <n v="74"/>
    <n v="70"/>
    <n v="17.2"/>
    <n v="3"/>
    <n v="0.31"/>
    <n v="0.25"/>
    <n v="0.56000000000000005"/>
    <n v="3.34"/>
    <n v="356"/>
    <n v="160"/>
    <n v="265"/>
    <n v="141"/>
    <n v="258"/>
    <n v="135"/>
    <n v="320"/>
    <n v="147"/>
    <n v="3"/>
    <s v=""/>
    <n v="4"/>
    <s v=""/>
    <n v="3"/>
    <s v=""/>
    <n v="0.09"/>
    <n v="5.77"/>
    <n v="7.0000000000000007E-2"/>
    <n v="0.16"/>
    <n v="0.98"/>
    <n v="0.88"/>
    <n v="174"/>
    <n v="112"/>
    <n v="346"/>
    <n v="87"/>
    <n v="334"/>
    <n v="147"/>
    <n v="538"/>
    <n v="199"/>
    <n v="0.88"/>
    <n v="0.28999999999999998"/>
    <x v="14"/>
    <x v="14"/>
    <x v="0"/>
    <x v="0"/>
    <x v="3"/>
    <n v="2.2000000000000002"/>
    <x v="0"/>
  </r>
  <r>
    <n v="25"/>
    <s v=""/>
    <n v="81441"/>
    <n v="0"/>
    <n v="0"/>
    <n v="0"/>
    <n v="0"/>
    <n v="0"/>
    <x v="3"/>
    <n v="1.5"/>
    <s v=""/>
    <s v=""/>
    <s v="Mark"/>
    <n v="0"/>
    <x v="441"/>
    <s v=""/>
    <s v="Permanent move to Leeds Utd"/>
    <d v="2023-07-31T08:01:04"/>
    <n v="40"/>
    <s v="81441.jpg"/>
    <x v="0"/>
    <s v="Gillespie"/>
    <x v="3"/>
    <s v=""/>
    <s v=""/>
    <s v="a"/>
    <n v="15"/>
    <n v="4"/>
    <x v="35"/>
    <n v="0"/>
    <n v="0"/>
    <n v="0"/>
    <n v="0"/>
    <n v="0"/>
    <n v="0"/>
    <x v="433"/>
    <x v="258"/>
    <x v="1"/>
    <x v="8"/>
    <x v="7"/>
    <n v="3"/>
    <n v="1"/>
    <n v="2"/>
    <n v="2"/>
    <n v="1"/>
    <n v="2"/>
    <n v="10"/>
    <x v="6"/>
    <n v="39"/>
    <n v="0"/>
    <n v="0"/>
    <n v="0"/>
    <n v="0"/>
    <n v="3"/>
    <n v="0"/>
    <n v="0"/>
    <n v="0"/>
    <n v="0"/>
    <n v="396"/>
    <n v="36"/>
    <n v="381"/>
    <n v="21"/>
    <n v="363"/>
    <n v="12"/>
    <n v="398"/>
    <n v="36"/>
    <n v="3"/>
    <s v=""/>
    <n v="4"/>
    <s v=""/>
    <n v="3"/>
    <s v=""/>
    <n v="0.09"/>
    <n v="5.77"/>
    <n v="7.0000000000000007E-2"/>
    <n v="0.16"/>
    <n v="0.98"/>
    <n v="0.88"/>
    <n v="529"/>
    <n v="40"/>
    <n v="14"/>
    <n v="11"/>
    <n v="403"/>
    <n v="36"/>
    <n v="502"/>
    <n v="64"/>
    <n v="0.88"/>
    <n v="0.28999999999999998"/>
    <x v="14"/>
    <x v="14"/>
    <x v="0"/>
    <x v="0"/>
    <x v="1"/>
    <n v="2.75"/>
    <x v="0"/>
  </r>
  <r>
    <n v="25"/>
    <s v=""/>
    <n v="232826"/>
    <n v="0"/>
    <n v="0"/>
    <n v="0"/>
    <n v="0"/>
    <n v="0"/>
    <x v="2"/>
    <n v="2.5"/>
    <s v=""/>
    <s v=""/>
    <s v="Anthony"/>
    <n v="0"/>
    <x v="442"/>
    <s v=""/>
    <s v="Permanent move to Leeds Utd"/>
    <d v="2023-07-31T08:01:04"/>
    <n v="55"/>
    <s v="232826.jpg"/>
    <x v="11"/>
    <s v="Gordon"/>
    <x v="26"/>
    <s v=""/>
    <s v=""/>
    <s v="a"/>
    <n v="15"/>
    <n v="4"/>
    <x v="117"/>
    <n v="0"/>
    <n v="0"/>
    <n v="0"/>
    <n v="0"/>
    <n v="0"/>
    <n v="12.4"/>
    <x v="434"/>
    <x v="259"/>
    <x v="7"/>
    <x v="8"/>
    <x v="12"/>
    <n v="18"/>
    <n v="1"/>
    <n v="2"/>
    <n v="2"/>
    <n v="7"/>
    <n v="2"/>
    <n v="10"/>
    <x v="5"/>
    <n v="186"/>
    <n v="311.2"/>
    <n v="226.6"/>
    <n v="550"/>
    <n v="108.8"/>
    <n v="16"/>
    <n v="4.7300000000000004"/>
    <n v="1.29"/>
    <n v="6.02"/>
    <n v="25.18"/>
    <n v="185"/>
    <n v="85"/>
    <n v="138"/>
    <n v="93"/>
    <n v="50"/>
    <n v="34"/>
    <n v="103"/>
    <n v="68"/>
    <n v="3"/>
    <s v=""/>
    <n v="4"/>
    <s v=""/>
    <n v="3"/>
    <s v=""/>
    <n v="0.27"/>
    <n v="5.77"/>
    <n v="7.0000000000000007E-2"/>
    <n v="0.34"/>
    <n v="1.44"/>
    <n v="1.03"/>
    <n v="130"/>
    <n v="83"/>
    <n v="519"/>
    <n v="202"/>
    <n v="246"/>
    <n v="99"/>
    <n v="242"/>
    <n v="77"/>
    <n v="0.91"/>
    <n v="0.23"/>
    <x v="14"/>
    <x v="14"/>
    <x v="0"/>
    <x v="0"/>
    <x v="2"/>
    <n v="12.363636363636363"/>
    <x v="0"/>
  </r>
  <r>
    <n v="25"/>
    <s v=""/>
    <n v="153127"/>
    <n v="0"/>
    <n v="0"/>
    <n v="0"/>
    <n v="0"/>
    <n v="0"/>
    <x v="2"/>
    <n v="1.5"/>
    <s v=""/>
    <s v=""/>
    <s v="Isaac"/>
    <n v="0"/>
    <x v="443"/>
    <s v=""/>
    <s v="Permanent move to Leeds Utd"/>
    <d v="2023-07-31T08:01:04"/>
    <n v="45"/>
    <s v="153127.jpg"/>
    <x v="0"/>
    <s v="Hayden"/>
    <x v="3"/>
    <s v=""/>
    <s v=""/>
    <s v="a"/>
    <n v="15"/>
    <n v="4"/>
    <x v="117"/>
    <n v="0"/>
    <n v="0"/>
    <n v="0"/>
    <n v="0"/>
    <n v="0"/>
    <n v="0"/>
    <x v="435"/>
    <x v="259"/>
    <x v="7"/>
    <x v="8"/>
    <x v="12"/>
    <n v="18"/>
    <n v="1"/>
    <n v="2"/>
    <n v="2"/>
    <n v="7"/>
    <n v="2"/>
    <n v="10"/>
    <x v="5"/>
    <n v="186"/>
    <n v="0"/>
    <n v="0"/>
    <n v="0"/>
    <n v="0"/>
    <n v="16"/>
    <n v="0"/>
    <n v="0"/>
    <n v="0"/>
    <n v="0"/>
    <n v="476"/>
    <n v="186"/>
    <n v="474"/>
    <n v="188"/>
    <n v="463"/>
    <n v="182"/>
    <n v="478"/>
    <n v="186"/>
    <n v="3"/>
    <s v=""/>
    <n v="4"/>
    <s v=""/>
    <n v="3"/>
    <s v=""/>
    <n v="0.27"/>
    <n v="5.77"/>
    <n v="7.0000000000000007E-2"/>
    <n v="0.34"/>
    <n v="1.44"/>
    <n v="1.03"/>
    <n v="354"/>
    <n v="201"/>
    <n v="158"/>
    <n v="8"/>
    <n v="482"/>
    <n v="190"/>
    <n v="530"/>
    <n v="193"/>
    <n v="0.91"/>
    <n v="0.23"/>
    <x v="14"/>
    <x v="14"/>
    <x v="0"/>
    <x v="0"/>
    <x v="0"/>
    <n v="15.111111111111111"/>
    <x v="0"/>
  </r>
  <r>
    <n v="25"/>
    <s v=""/>
    <n v="83314"/>
    <n v="0"/>
    <n v="0"/>
    <n v="0"/>
    <n v="0"/>
    <n v="0"/>
    <x v="2"/>
    <n v="1.5"/>
    <s v=""/>
    <s v=""/>
    <s v="Jeff"/>
    <n v="0"/>
    <x v="444"/>
    <s v=""/>
    <s v="Permanent move to Leeds Utd"/>
    <d v="2023-07-31T08:01:04"/>
    <n v="45"/>
    <s v="83314.jpg"/>
    <x v="0"/>
    <s v="Hendrick"/>
    <x v="3"/>
    <s v=""/>
    <s v=""/>
    <s v="a"/>
    <n v="15"/>
    <n v="4"/>
    <x v="117"/>
    <n v="0"/>
    <n v="0"/>
    <n v="0"/>
    <n v="0"/>
    <n v="0"/>
    <n v="0"/>
    <x v="436"/>
    <x v="259"/>
    <x v="7"/>
    <x v="8"/>
    <x v="12"/>
    <n v="18"/>
    <n v="1"/>
    <n v="2"/>
    <n v="2"/>
    <n v="7"/>
    <n v="2"/>
    <n v="10"/>
    <x v="5"/>
    <n v="186"/>
    <n v="0"/>
    <n v="0"/>
    <n v="0"/>
    <n v="0"/>
    <n v="16"/>
    <n v="0"/>
    <n v="0"/>
    <n v="0"/>
    <n v="0"/>
    <n v="466"/>
    <n v="183"/>
    <n v="462"/>
    <n v="184"/>
    <n v="449"/>
    <n v="177"/>
    <n v="468"/>
    <n v="183"/>
    <n v="3"/>
    <s v=""/>
    <n v="4"/>
    <s v=""/>
    <n v="3"/>
    <s v=""/>
    <n v="0.27"/>
    <n v="5.77"/>
    <n v="7.0000000000000007E-2"/>
    <n v="0.34"/>
    <n v="1.44"/>
    <n v="1.03"/>
    <n v="324"/>
    <n v="196"/>
    <n v="128"/>
    <n v="3"/>
    <n v="473"/>
    <n v="187"/>
    <n v="528"/>
    <n v="191"/>
    <n v="0.91"/>
    <n v="0.23"/>
    <x v="14"/>
    <x v="14"/>
    <x v="0"/>
    <x v="0"/>
    <x v="0"/>
    <n v="15.111111111111111"/>
    <x v="0"/>
  </r>
  <r>
    <n v="25"/>
    <s v=""/>
    <n v="219168"/>
    <n v="0"/>
    <n v="0"/>
    <n v="0"/>
    <n v="0"/>
    <n v="0"/>
    <x v="0"/>
    <n v="2.9"/>
    <s v=""/>
    <s v=""/>
    <s v="Alexander"/>
    <n v="0"/>
    <x v="445"/>
    <s v=""/>
    <s v="Permanent move to Leeds Utd"/>
    <d v="2023-07-31T08:01:04"/>
    <n v="75"/>
    <s v="219168.jpg"/>
    <x v="40"/>
    <s v="Isak"/>
    <x v="95"/>
    <s v=""/>
    <s v=""/>
    <s v="a"/>
    <n v="15"/>
    <n v="4"/>
    <x v="29"/>
    <n v="0"/>
    <n v="0"/>
    <n v="0"/>
    <n v="0"/>
    <n v="0"/>
    <n v="13.3"/>
    <x v="437"/>
    <x v="260"/>
    <x v="14"/>
    <x v="1"/>
    <x v="12"/>
    <n v="20"/>
    <n v="1"/>
    <n v="2"/>
    <n v="2"/>
    <n v="3"/>
    <n v="2"/>
    <n v="10"/>
    <x v="7"/>
    <n v="353"/>
    <n v="483.4"/>
    <n v="246.1"/>
    <n v="724"/>
    <n v="145.19999999999999"/>
    <n v="17"/>
    <n v="8.11"/>
    <n v="1.37"/>
    <n v="9.48"/>
    <n v="18.670000000000002"/>
    <n v="109"/>
    <n v="9"/>
    <n v="127"/>
    <n v="12"/>
    <n v="28"/>
    <n v="11"/>
    <n v="67"/>
    <n v="11"/>
    <n v="3"/>
    <s v=""/>
    <n v="4"/>
    <s v=""/>
    <n v="2"/>
    <s v=""/>
    <n v="0.48"/>
    <n v="5.77"/>
    <n v="0.08"/>
    <n v="0.56000000000000005"/>
    <n v="1.1100000000000001"/>
    <n v="1.18"/>
    <n v="23"/>
    <n v="9"/>
    <n v="596"/>
    <n v="69"/>
    <n v="22"/>
    <n v="8"/>
    <n v="22"/>
    <n v="4"/>
    <n v="1.01"/>
    <n v="0.24"/>
    <x v="14"/>
    <x v="14"/>
    <x v="0"/>
    <x v="0"/>
    <x v="4"/>
    <n v="13.333333333333334"/>
    <x v="0"/>
  </r>
  <r>
    <n v="25"/>
    <s v=""/>
    <n v="180974"/>
    <n v="0"/>
    <n v="0"/>
    <n v="0"/>
    <n v="0"/>
    <n v="0"/>
    <x v="2"/>
    <n v="2.7"/>
    <s v=""/>
    <s v=""/>
    <s v="Joelinton Cássio"/>
    <n v="0"/>
    <x v="446"/>
    <s v=""/>
    <s v="Permanent move to Leeds Utd"/>
    <d v="2023-07-31T08:01:04"/>
    <n v="60"/>
    <s v="180974.jpg"/>
    <x v="37"/>
    <s v="Apolinário de Lira"/>
    <x v="23"/>
    <s v=""/>
    <s v=""/>
    <s v="a"/>
    <n v="15"/>
    <n v="4"/>
    <x v="138"/>
    <n v="0"/>
    <n v="0"/>
    <n v="0"/>
    <n v="0"/>
    <n v="0"/>
    <n v="19.2"/>
    <x v="438"/>
    <x v="261"/>
    <x v="11"/>
    <x v="8"/>
    <x v="5"/>
    <n v="26"/>
    <n v="1"/>
    <n v="2"/>
    <n v="2"/>
    <n v="12"/>
    <n v="2"/>
    <n v="10"/>
    <x v="23"/>
    <n v="458"/>
    <n v="603.4"/>
    <n v="413.1"/>
    <n v="655"/>
    <n v="167.3"/>
    <n v="30"/>
    <n v="7.11"/>
    <n v="1.9"/>
    <n v="9.01"/>
    <n v="32.270000000000003"/>
    <n v="71"/>
    <n v="35"/>
    <n v="73"/>
    <n v="59"/>
    <n v="35"/>
    <n v="24"/>
    <n v="45"/>
    <n v="34"/>
    <n v="3"/>
    <s v=""/>
    <n v="4"/>
    <s v=""/>
    <n v="3"/>
    <s v=""/>
    <n v="0.24"/>
    <n v="5.77"/>
    <n v="0.06"/>
    <n v="0.3"/>
    <n v="1.0900000000000001"/>
    <n v="0.88"/>
    <n v="69"/>
    <n v="41"/>
    <n v="549"/>
    <n v="219"/>
    <n v="85"/>
    <n v="36"/>
    <n v="160"/>
    <n v="55"/>
    <n v="1.02"/>
    <n v="0.37"/>
    <x v="14"/>
    <x v="14"/>
    <x v="0"/>
    <x v="0"/>
    <x v="8"/>
    <n v="19.166666666666668"/>
    <x v="0"/>
  </r>
  <r>
    <n v="25"/>
    <s v=""/>
    <n v="111773"/>
    <n v="0"/>
    <n v="0"/>
    <n v="0"/>
    <n v="0"/>
    <n v="0"/>
    <x v="1"/>
    <n v="0.6"/>
    <s v=""/>
    <s v=""/>
    <s v="Emil"/>
    <n v="0"/>
    <x v="447"/>
    <s v=""/>
    <s v="Knee injury - 25% chance of playing"/>
    <d v="2023-08-07T00:30:06"/>
    <n v="45"/>
    <s v="111773.jpg"/>
    <x v="9"/>
    <s v="Krafth"/>
    <x v="3"/>
    <s v=""/>
    <s v=""/>
    <s v="d"/>
    <n v="15"/>
    <n v="4"/>
    <x v="10"/>
    <n v="0"/>
    <n v="0"/>
    <n v="0"/>
    <n v="0"/>
    <n v="0"/>
    <n v="0.2"/>
    <x v="439"/>
    <x v="10"/>
    <x v="11"/>
    <x v="8"/>
    <x v="5"/>
    <n v="26"/>
    <n v="1"/>
    <n v="2"/>
    <n v="2"/>
    <n v="12"/>
    <n v="2"/>
    <n v="10"/>
    <x v="23"/>
    <n v="3"/>
    <n v="0"/>
    <n v="0"/>
    <n v="0"/>
    <n v="0"/>
    <n v="30"/>
    <n v="0"/>
    <n v="0"/>
    <n v="0"/>
    <n v="0.1"/>
    <n v="472"/>
    <n v="182"/>
    <n v="469"/>
    <n v="182"/>
    <n v="457"/>
    <n v="181"/>
    <n v="474"/>
    <n v="182"/>
    <n v="3"/>
    <s v=""/>
    <n v="4"/>
    <s v=""/>
    <n v="3"/>
    <s v=""/>
    <n v="0.24"/>
    <n v="5.77"/>
    <n v="0.06"/>
    <n v="0.3"/>
    <n v="9"/>
    <n v="0.88"/>
    <n v="343"/>
    <n v="66"/>
    <n v="147"/>
    <n v="89"/>
    <n v="365"/>
    <n v="135"/>
    <n v="519"/>
    <n v="198"/>
    <n v="1.02"/>
    <n v="0.37"/>
    <x v="14"/>
    <x v="14"/>
    <x v="0"/>
    <x v="0"/>
    <x v="0"/>
    <n v="0.22222222222222221"/>
    <x v="0"/>
  </r>
  <r>
    <n v="25"/>
    <s v=""/>
    <n v="564510"/>
    <n v="0"/>
    <n v="0"/>
    <n v="0"/>
    <n v="0"/>
    <n v="0"/>
    <x v="2"/>
    <n v="1.5"/>
    <s v=""/>
    <s v=""/>
    <s v="Garang"/>
    <n v="0"/>
    <x v="448"/>
    <s v=""/>
    <s v="Knee injury - 25% chance of playing"/>
    <d v="2023-08-07T00:30:06"/>
    <n v="45"/>
    <s v="564510.jpg"/>
    <x v="0"/>
    <s v="Kuol"/>
    <x v="14"/>
    <s v=""/>
    <s v=""/>
    <s v="a"/>
    <n v="15"/>
    <n v="4"/>
    <x v="10"/>
    <n v="0"/>
    <n v="0"/>
    <n v="0"/>
    <n v="0"/>
    <n v="0"/>
    <n v="0"/>
    <x v="440"/>
    <x v="10"/>
    <x v="11"/>
    <x v="8"/>
    <x v="5"/>
    <n v="26"/>
    <n v="1"/>
    <n v="2"/>
    <n v="2"/>
    <n v="12"/>
    <n v="2"/>
    <n v="10"/>
    <x v="23"/>
    <n v="3"/>
    <n v="0"/>
    <n v="0"/>
    <n v="0"/>
    <n v="0"/>
    <n v="30"/>
    <n v="0"/>
    <n v="0"/>
    <n v="0"/>
    <n v="0"/>
    <n v="552"/>
    <n v="223"/>
    <n v="549"/>
    <n v="223"/>
    <n v="544"/>
    <n v="222"/>
    <n v="553"/>
    <n v="223"/>
    <n v="3"/>
    <s v=""/>
    <n v="4"/>
    <s v=""/>
    <n v="3"/>
    <s v=""/>
    <n v="0.24"/>
    <n v="5.77"/>
    <n v="0.06"/>
    <n v="0.3"/>
    <n v="9"/>
    <n v="0.88"/>
    <n v="513"/>
    <n v="259"/>
    <n v="317"/>
    <n v="66"/>
    <n v="554"/>
    <n v="224"/>
    <n v="571"/>
    <n v="223"/>
    <n v="1.02"/>
    <n v="0.37"/>
    <x v="14"/>
    <x v="14"/>
    <x v="0"/>
    <x v="0"/>
    <x v="0"/>
    <n v="0.22222222222222221"/>
    <x v="0"/>
  </r>
  <r>
    <n v="25"/>
    <s v=""/>
    <n v="101148"/>
    <n v="0"/>
    <n v="0"/>
    <n v="0"/>
    <n v="0"/>
    <n v="0"/>
    <x v="1"/>
    <n v="1.5"/>
    <s v=""/>
    <s v=""/>
    <s v="Jamaal"/>
    <n v="0"/>
    <x v="449"/>
    <s v=""/>
    <s v="Knee injury - 25% chance of playing"/>
    <d v="2023-08-07T00:30:06"/>
    <n v="40"/>
    <s v="101148.jpg"/>
    <x v="49"/>
    <s v="Lascelles"/>
    <x v="1"/>
    <s v=""/>
    <s v=""/>
    <s v="a"/>
    <n v="15"/>
    <n v="4"/>
    <x v="75"/>
    <n v="0"/>
    <n v="0"/>
    <n v="0"/>
    <n v="0"/>
    <n v="0"/>
    <n v="0.8"/>
    <x v="441"/>
    <x v="262"/>
    <x v="11"/>
    <x v="8"/>
    <x v="5"/>
    <n v="5"/>
    <n v="1"/>
    <n v="2"/>
    <n v="2"/>
    <n v="4"/>
    <n v="2"/>
    <n v="10"/>
    <x v="23"/>
    <n v="22"/>
    <n v="42.6"/>
    <n v="0.9"/>
    <n v="13"/>
    <n v="5.4"/>
    <n v="2"/>
    <n v="0.11"/>
    <n v="0.01"/>
    <n v="0.12"/>
    <n v="4.34"/>
    <n v="345"/>
    <n v="128"/>
    <n v="358"/>
    <n v="135"/>
    <n v="326"/>
    <n v="124"/>
    <n v="360"/>
    <n v="130"/>
    <n v="3"/>
    <s v=""/>
    <n v="4"/>
    <s v=""/>
    <n v="3"/>
    <s v=""/>
    <n v="0.05"/>
    <n v="5.77"/>
    <n v="0.06"/>
    <n v="0.05"/>
    <n v="1.83"/>
    <n v="2.1"/>
    <n v="533"/>
    <n v="153"/>
    <n v="18"/>
    <n v="5"/>
    <n v="395"/>
    <n v="138"/>
    <n v="256"/>
    <n v="88"/>
    <n v="0.84"/>
    <n v="0.37"/>
    <x v="14"/>
    <x v="14"/>
    <x v="0"/>
    <x v="0"/>
    <x v="1"/>
    <n v="0.75"/>
    <x v="0"/>
  </r>
  <r>
    <n v="25"/>
    <s v=""/>
    <n v="194799"/>
    <n v="0"/>
    <n v="0"/>
    <n v="0"/>
    <n v="0"/>
    <n v="0"/>
    <x v="1"/>
    <n v="0"/>
    <s v=""/>
    <s v=""/>
    <s v="Jamal"/>
    <n v="0"/>
    <x v="450"/>
    <s v=""/>
    <s v="Joined Watford on a season long loan"/>
    <d v="2023-07-28T09:26:22"/>
    <n v="40"/>
    <s v="194799.jpg"/>
    <x v="9"/>
    <s v="Lewis"/>
    <x v="3"/>
    <s v=""/>
    <s v=""/>
    <s v="u"/>
    <n v="15"/>
    <n v="4"/>
    <x v="41"/>
    <n v="0"/>
    <n v="0"/>
    <n v="0"/>
    <n v="0"/>
    <n v="0"/>
    <n v="0.5"/>
    <x v="442"/>
    <x v="263"/>
    <x v="11"/>
    <x v="8"/>
    <x v="5"/>
    <n v="1"/>
    <n v="1"/>
    <n v="2"/>
    <n v="2"/>
    <n v="4"/>
    <n v="2"/>
    <n v="10"/>
    <x v="23"/>
    <n v="6"/>
    <n v="1"/>
    <n v="1"/>
    <n v="4"/>
    <n v="0.6"/>
    <n v="2"/>
    <n v="0"/>
    <n v="0"/>
    <n v="0"/>
    <n v="1.05"/>
    <n v="383"/>
    <n v="136"/>
    <n v="357"/>
    <n v="134"/>
    <n v="342"/>
    <n v="131"/>
    <n v="385"/>
    <n v="136"/>
    <n v="3"/>
    <s v=""/>
    <n v="4"/>
    <s v=""/>
    <n v="3"/>
    <s v=""/>
    <n v="0.05"/>
    <n v="5.77"/>
    <n v="0.06"/>
    <n v="0.05"/>
    <n v="10.5"/>
    <n v="10"/>
    <n v="560"/>
    <n v="167"/>
    <n v="45"/>
    <n v="19"/>
    <n v="358"/>
    <n v="129"/>
    <n v="543"/>
    <n v="199"/>
    <n v="0.84"/>
    <n v="0.37"/>
    <x v="14"/>
    <x v="14"/>
    <x v="0"/>
    <x v="0"/>
    <x v="1"/>
    <n v="0.5"/>
    <x v="0"/>
  </r>
  <r>
    <n v="25"/>
    <s v=""/>
    <n v="180135"/>
    <n v="0"/>
    <n v="0"/>
    <n v="0"/>
    <n v="0"/>
    <n v="0"/>
    <x v="2"/>
    <n v="2.1"/>
    <s v=""/>
    <s v=""/>
    <s v="Sean"/>
    <n v="0"/>
    <x v="451"/>
    <s v=""/>
    <s v="Joined Watford on a season long loan"/>
    <d v="2023-07-28T09:26:22"/>
    <n v="50"/>
    <s v="180135.jpg"/>
    <x v="25"/>
    <s v="Longstaff"/>
    <x v="2"/>
    <s v=""/>
    <s v=""/>
    <s v="a"/>
    <n v="15"/>
    <n v="4"/>
    <x v="52"/>
    <n v="0"/>
    <n v="0"/>
    <n v="0"/>
    <n v="0"/>
    <n v="0"/>
    <n v="18.600000000000001"/>
    <x v="443"/>
    <x v="264"/>
    <x v="1"/>
    <x v="8"/>
    <x v="4"/>
    <n v="18"/>
    <n v="1"/>
    <n v="2"/>
    <n v="2"/>
    <n v="2"/>
    <n v="2"/>
    <n v="10"/>
    <x v="1"/>
    <n v="347"/>
    <n v="385.2"/>
    <n v="372"/>
    <n v="408"/>
    <n v="116.8"/>
    <n v="28"/>
    <n v="3.3"/>
    <n v="2.57"/>
    <n v="5.87"/>
    <n v="27.57"/>
    <n v="156"/>
    <n v="69"/>
    <n v="86"/>
    <n v="66"/>
    <n v="76"/>
    <n v="54"/>
    <n v="94"/>
    <n v="65"/>
    <n v="3"/>
    <s v=""/>
    <n v="4"/>
    <s v=""/>
    <n v="3"/>
    <s v=""/>
    <n v="0.12"/>
    <n v="5.77"/>
    <n v="0.09"/>
    <n v="0.21"/>
    <n v="0.99"/>
    <n v="0.64"/>
    <n v="218"/>
    <n v="143"/>
    <n v="390"/>
    <n v="118"/>
    <n v="167"/>
    <n v="67"/>
    <n v="328"/>
    <n v="101"/>
    <n v="1"/>
    <n v="0.47"/>
    <x v="14"/>
    <x v="14"/>
    <x v="0"/>
    <x v="0"/>
    <x v="3"/>
    <n v="18.600000000000001"/>
    <x v="0"/>
  </r>
  <r>
    <n v="75"/>
    <s v=""/>
    <n v="109528"/>
    <n v="0"/>
    <n v="0"/>
    <n v="0"/>
    <n v="0"/>
    <n v="0"/>
    <x v="1"/>
    <n v="1.1000000000000001"/>
    <s v=""/>
    <s v=""/>
    <s v="Javier"/>
    <n v="0"/>
    <x v="452"/>
    <s v=""/>
    <s v="Groin Injury - 75% chance of playing"/>
    <d v="2023-08-07T18:00:06"/>
    <n v="40"/>
    <s v="109528.jpg"/>
    <x v="9"/>
    <s v="Manquillo Gaitán"/>
    <x v="2"/>
    <s v=""/>
    <s v=""/>
    <s v="d"/>
    <n v="15"/>
    <n v="4"/>
    <x v="32"/>
    <n v="0"/>
    <n v="0"/>
    <n v="0"/>
    <n v="0"/>
    <n v="0"/>
    <n v="1"/>
    <x v="444"/>
    <x v="265"/>
    <x v="1"/>
    <x v="8"/>
    <x v="4"/>
    <n v="1"/>
    <n v="1"/>
    <n v="2"/>
    <n v="2"/>
    <n v="2"/>
    <n v="2"/>
    <n v="10"/>
    <x v="1"/>
    <n v="19"/>
    <n v="12"/>
    <n v="5.5"/>
    <n v="2"/>
    <n v="2"/>
    <n v="28"/>
    <n v="0"/>
    <n v="0.01"/>
    <n v="0.01"/>
    <n v="0.97"/>
    <n v="367"/>
    <n v="133"/>
    <n v="346"/>
    <n v="129"/>
    <n v="349"/>
    <n v="132"/>
    <n v="371"/>
    <n v="134"/>
    <n v="3"/>
    <s v=""/>
    <n v="4"/>
    <s v=""/>
    <n v="3"/>
    <s v=""/>
    <n v="0.12"/>
    <n v="5.77"/>
    <n v="0.03"/>
    <n v="0.03"/>
    <n v="2.57"/>
    <n v="2.65"/>
    <n v="541"/>
    <n v="159"/>
    <n v="26"/>
    <n v="11"/>
    <n v="357"/>
    <n v="128"/>
    <n v="396"/>
    <n v="153"/>
    <n v="1"/>
    <n v="0.47"/>
    <x v="14"/>
    <x v="14"/>
    <x v="0"/>
    <x v="0"/>
    <x v="1"/>
    <n v="1"/>
    <x v="0"/>
  </r>
  <r>
    <n v="75"/>
    <s v=""/>
    <n v="114243"/>
    <n v="0"/>
    <n v="0"/>
    <n v="0"/>
    <n v="0"/>
    <n v="0"/>
    <x v="2"/>
    <n v="2.1"/>
    <s v=""/>
    <s v=""/>
    <s v="Jacob"/>
    <n v="0"/>
    <x v="453"/>
    <s v=""/>
    <s v="Groin Injury - 75% chance of playing"/>
    <d v="2023-08-07T18:00:06"/>
    <n v="50"/>
    <s v="114243.jpg"/>
    <x v="20"/>
    <s v="Murphy"/>
    <x v="2"/>
    <s v=""/>
    <s v=""/>
    <s v="a"/>
    <n v="15"/>
    <n v="4"/>
    <x v="103"/>
    <n v="0"/>
    <n v="0"/>
    <n v="0"/>
    <n v="0"/>
    <n v="0"/>
    <n v="15.6"/>
    <x v="445"/>
    <x v="266"/>
    <x v="7"/>
    <x v="1"/>
    <x v="13"/>
    <n v="12"/>
    <n v="1"/>
    <n v="2"/>
    <n v="2"/>
    <n v="2"/>
    <n v="2"/>
    <n v="10"/>
    <x v="1"/>
    <n v="240"/>
    <n v="275"/>
    <n v="302.5"/>
    <n v="410"/>
    <n v="98.9"/>
    <n v="14"/>
    <n v="3.46"/>
    <n v="2.95"/>
    <n v="6.41"/>
    <n v="16.13"/>
    <n v="209"/>
    <n v="93"/>
    <n v="107"/>
    <n v="80"/>
    <n v="74"/>
    <n v="53"/>
    <n v="120"/>
    <n v="77"/>
    <n v="3"/>
    <s v=""/>
    <n v="4"/>
    <s v=""/>
    <n v="3"/>
    <s v=""/>
    <n v="0.25"/>
    <n v="5.77"/>
    <n v="0.22"/>
    <n v="0.47"/>
    <n v="1.18"/>
    <n v="0.88"/>
    <n v="187"/>
    <n v="121"/>
    <n v="359"/>
    <n v="96"/>
    <n v="225"/>
    <n v="88"/>
    <n v="331"/>
    <n v="104"/>
    <n v="1.02"/>
    <n v="0.22"/>
    <x v="14"/>
    <x v="14"/>
    <x v="0"/>
    <x v="0"/>
    <x v="3"/>
    <n v="15.6"/>
    <x v="0"/>
  </r>
  <r>
    <n v="75"/>
    <s v=""/>
    <n v="98747"/>
    <n v="0"/>
    <n v="0"/>
    <n v="0"/>
    <n v="0"/>
    <n v="0"/>
    <x v="3"/>
    <n v="4.5"/>
    <s v=""/>
    <s v=""/>
    <s v="Nick"/>
    <n v="0"/>
    <x v="454"/>
    <s v=""/>
    <s v="Groin Injury - 75% chance of playing"/>
    <d v="2023-08-07T18:00:06"/>
    <n v="55"/>
    <s v="98747.jpg"/>
    <x v="41"/>
    <s v="Pope"/>
    <x v="96"/>
    <s v=""/>
    <s v=""/>
    <s v="a"/>
    <n v="15"/>
    <n v="4"/>
    <x v="139"/>
    <n v="0"/>
    <n v="0"/>
    <n v="0"/>
    <n v="0"/>
    <n v="0"/>
    <n v="28.5"/>
    <x v="446"/>
    <x v="267"/>
    <x v="7"/>
    <x v="1"/>
    <x v="2"/>
    <n v="32"/>
    <n v="1"/>
    <n v="2"/>
    <n v="2"/>
    <n v="3"/>
    <n v="1"/>
    <n v="87"/>
    <x v="12"/>
    <n v="678"/>
    <n v="709.6"/>
    <n v="20"/>
    <n v="0"/>
    <n v="72.900000000000006"/>
    <n v="37"/>
    <n v="0"/>
    <n v="0.01"/>
    <n v="0.01"/>
    <n v="39.44"/>
    <n v="41"/>
    <n v="11"/>
    <n v="322"/>
    <n v="4"/>
    <n v="598"/>
    <n v="70"/>
    <n v="177"/>
    <n v="10"/>
    <n v="3"/>
    <s v=""/>
    <n v="4"/>
    <s v=""/>
    <n v="3"/>
    <s v=""/>
    <n v="0.25"/>
    <n v="2.4"/>
    <n v="0.22"/>
    <n v="0.47"/>
    <n v="1.0900000000000001"/>
    <n v="0.88"/>
    <n v="88"/>
    <n v="1"/>
    <n v="477"/>
    <n v="70"/>
    <n v="34"/>
    <n v="7"/>
    <n v="35"/>
    <n v="6"/>
    <n v="1.02"/>
    <n v="0.39"/>
    <x v="14"/>
    <x v="14"/>
    <x v="0"/>
    <x v="0"/>
    <x v="2"/>
    <n v="28.545454545454547"/>
    <x v="0"/>
  </r>
  <r>
    <n v="75"/>
    <s v=""/>
    <n v="56983"/>
    <n v="0"/>
    <n v="0"/>
    <n v="0"/>
    <n v="0"/>
    <n v="0"/>
    <x v="2"/>
    <n v="1.5"/>
    <s v=""/>
    <s v=""/>
    <s v="Matt"/>
    <n v="0"/>
    <x v="455"/>
    <s v=""/>
    <s v="Groin Injury - 75% chance of playing"/>
    <d v="2023-08-07T18:00:06"/>
    <n v="45"/>
    <s v="56983.jpg"/>
    <x v="9"/>
    <s v="Ritchie"/>
    <x v="2"/>
    <s v=""/>
    <s v=""/>
    <s v="a"/>
    <n v="15"/>
    <n v="4"/>
    <x v="61"/>
    <n v="0"/>
    <n v="0"/>
    <n v="0"/>
    <n v="0"/>
    <n v="0"/>
    <n v="1.6"/>
    <x v="447"/>
    <x v="268"/>
    <x v="7"/>
    <x v="1"/>
    <x v="2"/>
    <n v="32"/>
    <n v="1"/>
    <n v="2"/>
    <n v="2"/>
    <n v="3"/>
    <n v="1"/>
    <n v="87"/>
    <x v="12"/>
    <n v="24"/>
    <n v="8.8000000000000007"/>
    <n v="17.2"/>
    <n v="2"/>
    <n v="2.8"/>
    <n v="37"/>
    <n v="0"/>
    <n v="0.05"/>
    <n v="0.05"/>
    <n v="0.9"/>
    <n v="370"/>
    <n v="168"/>
    <n v="328"/>
    <n v="165"/>
    <n v="350"/>
    <n v="174"/>
    <n v="368"/>
    <n v="168"/>
    <n v="3"/>
    <s v=""/>
    <n v="4"/>
    <s v=""/>
    <n v="3"/>
    <s v=""/>
    <n v="0.25"/>
    <n v="2.4"/>
    <n v="0.13"/>
    <n v="0.13"/>
    <n v="2.31"/>
    <n v="0.88"/>
    <n v="312"/>
    <n v="195"/>
    <n v="116"/>
    <n v="2"/>
    <n v="363"/>
    <n v="162"/>
    <n v="378"/>
    <n v="118"/>
    <n v="1.02"/>
    <n v="0.39"/>
    <x v="14"/>
    <x v="14"/>
    <x v="0"/>
    <x v="0"/>
    <x v="0"/>
    <n v="1.5555555555555556"/>
    <x v="0"/>
  </r>
  <r>
    <n v="75"/>
    <s v=""/>
    <n v="170137"/>
    <n v="0"/>
    <n v="0"/>
    <n v="0"/>
    <n v="0"/>
    <n v="0"/>
    <x v="2"/>
    <n v="0"/>
    <s v=""/>
    <s v=""/>
    <s v="Allan"/>
    <n v="0"/>
    <x v="456"/>
    <s v=""/>
    <s v="Permanent move to Al Ahli"/>
    <d v="2023-08-01T10:50:12"/>
    <n v="60"/>
    <s v="170137.jpg"/>
    <x v="13"/>
    <s v="Saint-Maximin"/>
    <x v="7"/>
    <s v=""/>
    <s v=""/>
    <s v="u"/>
    <n v="15"/>
    <n v="4"/>
    <x v="93"/>
    <n v="0"/>
    <n v="0"/>
    <n v="0"/>
    <n v="0"/>
    <n v="0"/>
    <n v="11"/>
    <x v="448"/>
    <x v="269"/>
    <x v="1"/>
    <x v="12"/>
    <x v="12"/>
    <n v="14"/>
    <n v="1"/>
    <n v="2"/>
    <n v="2"/>
    <n v="1"/>
    <n v="1"/>
    <n v="87"/>
    <x v="16"/>
    <n v="240"/>
    <n v="284.8"/>
    <n v="397.4"/>
    <n v="381"/>
    <n v="106.5"/>
    <n v="12"/>
    <n v="1.6"/>
    <n v="2.59"/>
    <n v="4.1900000000000004"/>
    <n v="13.91"/>
    <n v="201"/>
    <n v="90"/>
    <n v="79"/>
    <n v="63"/>
    <n v="85"/>
    <n v="59"/>
    <n v="108"/>
    <n v="71"/>
    <n v="3"/>
    <s v=""/>
    <n v="4"/>
    <s v=""/>
    <n v="3"/>
    <s v=""/>
    <n v="0.13"/>
    <n v="2.4"/>
    <n v="0.21"/>
    <n v="0.34"/>
    <n v="1.1299999999999999"/>
    <n v="1.1399999999999999"/>
    <n v="66"/>
    <n v="39"/>
    <n v="546"/>
    <n v="217"/>
    <n v="192"/>
    <n v="77"/>
    <n v="320"/>
    <n v="99"/>
    <n v="0.97"/>
    <n v="0.32"/>
    <x v="14"/>
    <x v="14"/>
    <x v="0"/>
    <x v="0"/>
    <x v="8"/>
    <n v="11"/>
    <x v="0"/>
  </r>
  <r>
    <n v="75"/>
    <s v=""/>
    <n v="119471"/>
    <n v="0"/>
    <n v="0"/>
    <n v="0"/>
    <n v="0"/>
    <n v="0"/>
    <x v="1"/>
    <n v="2.1"/>
    <s v=""/>
    <s v=""/>
    <s v="Fabian"/>
    <n v="0"/>
    <x v="457"/>
    <s v=""/>
    <s v="Knock - 75% chance of playing"/>
    <d v="2023-08-07T00:30:06"/>
    <n v="50"/>
    <s v="119471.jpg"/>
    <x v="24"/>
    <s v="Schär"/>
    <x v="58"/>
    <s v=""/>
    <s v=""/>
    <s v="d"/>
    <n v="15"/>
    <n v="4"/>
    <x v="140"/>
    <n v="0"/>
    <n v="0"/>
    <n v="0"/>
    <n v="0"/>
    <n v="0"/>
    <n v="27.8"/>
    <x v="449"/>
    <x v="270"/>
    <x v="1"/>
    <x v="9"/>
    <x v="9"/>
    <n v="28"/>
    <n v="1"/>
    <n v="2"/>
    <n v="2"/>
    <n v="7"/>
    <n v="1"/>
    <n v="87"/>
    <x v="9"/>
    <n v="617"/>
    <n v="680.8"/>
    <n v="264.7"/>
    <n v="523"/>
    <n v="147.1"/>
    <n v="36"/>
    <n v="4.63"/>
    <n v="2.0499999999999998"/>
    <n v="6.68"/>
    <n v="36.65"/>
    <n v="48"/>
    <n v="10"/>
    <n v="120"/>
    <n v="26"/>
    <n v="53"/>
    <n v="1"/>
    <n v="64"/>
    <n v="7"/>
    <n v="3"/>
    <s v=""/>
    <n v="2"/>
    <s v=""/>
    <n v="4"/>
    <s v=""/>
    <n v="0.13"/>
    <n v="2.4"/>
    <n v="0.06"/>
    <n v="0.19"/>
    <n v="1.03"/>
    <n v="0.79"/>
    <n v="190"/>
    <n v="20"/>
    <n v="362"/>
    <n v="180"/>
    <n v="55"/>
    <n v="10"/>
    <n v="92"/>
    <n v="31"/>
    <n v="1.01"/>
    <n v="0.42"/>
    <x v="14"/>
    <x v="14"/>
    <x v="0"/>
    <x v="0"/>
    <x v="3"/>
    <n v="27.8"/>
    <x v="0"/>
  </r>
  <r>
    <n v="75"/>
    <s v=""/>
    <n v="169359"/>
    <n v="0"/>
    <n v="0"/>
    <n v="0"/>
    <n v="0"/>
    <n v="0"/>
    <x v="1"/>
    <n v="2.5"/>
    <s v=""/>
    <s v=""/>
    <s v="Matt"/>
    <n v="0"/>
    <x v="458"/>
    <s v=""/>
    <s v="Knock - 75% chance of playing"/>
    <d v="2023-08-07T00:30:06"/>
    <n v="45"/>
    <s v="169359.jpg"/>
    <x v="11"/>
    <s v="Targett"/>
    <x v="2"/>
    <s v=""/>
    <s v=""/>
    <s v="a"/>
    <n v="15"/>
    <n v="4"/>
    <x v="141"/>
    <n v="0"/>
    <n v="0"/>
    <n v="0"/>
    <n v="0"/>
    <n v="0"/>
    <n v="7.8"/>
    <x v="450"/>
    <x v="75"/>
    <x v="1"/>
    <x v="9"/>
    <x v="13"/>
    <n v="6"/>
    <n v="1"/>
    <n v="2"/>
    <n v="2"/>
    <n v="1"/>
    <n v="1"/>
    <n v="87"/>
    <x v="1"/>
    <n v="157"/>
    <n v="112.4"/>
    <n v="142.4"/>
    <n v="8"/>
    <n v="26.3"/>
    <n v="6"/>
    <n v="0.01"/>
    <n v="0.67"/>
    <n v="0.68"/>
    <n v="6.79"/>
    <n v="295"/>
    <n v="115"/>
    <n v="191"/>
    <n v="52"/>
    <n v="336"/>
    <n v="130"/>
    <n v="301"/>
    <n v="109"/>
    <n v="2"/>
    <s v=""/>
    <n v="2"/>
    <s v=""/>
    <n v="4"/>
    <s v=""/>
    <n v="0.13"/>
    <n v="2.4"/>
    <n v="0.1"/>
    <n v="0.1"/>
    <n v="1.02"/>
    <n v="0.9"/>
    <n v="367"/>
    <n v="80"/>
    <n v="171"/>
    <n v="103"/>
    <n v="234"/>
    <n v="88"/>
    <n v="346"/>
    <n v="128"/>
    <n v="0.9"/>
    <n v="0.45"/>
    <x v="14"/>
    <x v="14"/>
    <x v="0"/>
    <x v="0"/>
    <x v="0"/>
    <n v="7.7777777777777777"/>
    <x v="0"/>
  </r>
  <r>
    <n v="75"/>
    <s v=""/>
    <n v="432422"/>
    <n v="0"/>
    <n v="0"/>
    <n v="0"/>
    <n v="0"/>
    <n v="0"/>
    <x v="2"/>
    <n v="2.5"/>
    <s v=""/>
    <s v=""/>
    <s v="Sandro"/>
    <n v="0"/>
    <x v="459"/>
    <s v=""/>
    <s v="Knock - 75% chance of playing"/>
    <d v="2023-08-07T00:30:06"/>
    <n v="55"/>
    <s v="432422.jpg"/>
    <x v="0"/>
    <s v="Tonali"/>
    <x v="97"/>
    <s v=""/>
    <s v=""/>
    <s v="a"/>
    <n v="15"/>
    <n v="4"/>
    <x v="141"/>
    <n v="0"/>
    <n v="0"/>
    <n v="0"/>
    <n v="0"/>
    <n v="0"/>
    <n v="0"/>
    <x v="451"/>
    <x v="75"/>
    <x v="1"/>
    <x v="9"/>
    <x v="13"/>
    <n v="6"/>
    <n v="1"/>
    <n v="2"/>
    <n v="2"/>
    <n v="1"/>
    <n v="1"/>
    <n v="87"/>
    <x v="1"/>
    <n v="157"/>
    <n v="0"/>
    <n v="0"/>
    <n v="0"/>
    <n v="0"/>
    <n v="6"/>
    <n v="0"/>
    <n v="0"/>
    <n v="0"/>
    <n v="0"/>
    <n v="604"/>
    <n v="258"/>
    <n v="604"/>
    <n v="258"/>
    <n v="604"/>
    <n v="258"/>
    <n v="604"/>
    <n v="258"/>
    <n v="2"/>
    <s v=""/>
    <n v="2"/>
    <s v=""/>
    <n v="4"/>
    <s v=""/>
    <n v="0.13"/>
    <n v="2.4"/>
    <n v="0.1"/>
    <n v="0.1"/>
    <n v="1.02"/>
    <n v="0.9"/>
    <n v="135"/>
    <n v="87"/>
    <n v="524"/>
    <n v="206"/>
    <n v="604"/>
    <n v="258"/>
    <n v="129"/>
    <n v="46"/>
    <n v="0.9"/>
    <n v="0.45"/>
    <x v="14"/>
    <x v="14"/>
    <x v="0"/>
    <x v="0"/>
    <x v="2"/>
    <n v="6.3636363636363633"/>
    <x v="0"/>
  </r>
  <r>
    <n v="75"/>
    <s v=""/>
    <n v="77794"/>
    <n v="0"/>
    <n v="0"/>
    <n v="0"/>
    <n v="0"/>
    <n v="0"/>
    <x v="1"/>
    <n v="3.6"/>
    <s v=""/>
    <s v=""/>
    <s v="Kieran"/>
    <n v="0"/>
    <x v="460"/>
    <s v=""/>
    <s v="Knock - 75% chance of playing"/>
    <d v="2023-08-07T00:30:06"/>
    <n v="65"/>
    <s v="77794.jpg"/>
    <x v="50"/>
    <s v="Trippier"/>
    <x v="98"/>
    <s v=""/>
    <s v=""/>
    <s v="a"/>
    <n v="15"/>
    <n v="4"/>
    <x v="11"/>
    <n v="0"/>
    <n v="0"/>
    <n v="0"/>
    <n v="0"/>
    <n v="0"/>
    <n v="30.5"/>
    <x v="452"/>
    <x v="271"/>
    <x v="1"/>
    <x v="4"/>
    <x v="17"/>
    <n v="31"/>
    <n v="1"/>
    <n v="2"/>
    <n v="2"/>
    <n v="5"/>
    <n v="1"/>
    <n v="87"/>
    <x v="28"/>
    <n v="941"/>
    <n v="908.2"/>
    <n v="1824"/>
    <n v="123"/>
    <n v="285.8"/>
    <n v="38"/>
    <n v="0.85"/>
    <n v="12.03"/>
    <n v="12.88"/>
    <n v="38.409999999999997"/>
    <n v="14"/>
    <n v="2"/>
    <n v="1"/>
    <n v="1"/>
    <n v="200"/>
    <n v="53"/>
    <n v="9"/>
    <n v="1"/>
    <n v="1"/>
    <s v=""/>
    <n v="1"/>
    <s v=""/>
    <n v="4"/>
    <s v=""/>
    <n v="0.02"/>
    <n v="2.4"/>
    <n v="0.32"/>
    <n v="0.34"/>
    <n v="1.03"/>
    <n v="0.83"/>
    <n v="42"/>
    <n v="2"/>
    <n v="563"/>
    <n v="204"/>
    <n v="12"/>
    <n v="1"/>
    <n v="6"/>
    <n v="2"/>
    <n v="1.02"/>
    <n v="0.43"/>
    <x v="14"/>
    <x v="14"/>
    <x v="0"/>
    <x v="0"/>
    <x v="9"/>
    <n v="30.46153846153846"/>
    <x v="0"/>
  </r>
  <r>
    <n v="75"/>
    <s v=""/>
    <n v="232977"/>
    <n v="0"/>
    <n v="0"/>
    <n v="0"/>
    <n v="0"/>
    <n v="0"/>
    <x v="1"/>
    <n v="0"/>
    <s v=""/>
    <s v=""/>
    <s v="Kell"/>
    <n v="0"/>
    <x v="461"/>
    <s v=""/>
    <s v="Season long loan to Wigan Athletic"/>
    <d v="2023-07-28T09:27:43"/>
    <n v="40"/>
    <s v="232977.jpg"/>
    <x v="0"/>
    <s v="Watts"/>
    <x v="1"/>
    <s v=""/>
    <s v=""/>
    <s v="u"/>
    <n v="15"/>
    <n v="4"/>
    <x v="11"/>
    <n v="0"/>
    <n v="0"/>
    <n v="0"/>
    <n v="0"/>
    <n v="0"/>
    <n v="0"/>
    <x v="453"/>
    <x v="271"/>
    <x v="1"/>
    <x v="4"/>
    <x v="17"/>
    <n v="31"/>
    <n v="1"/>
    <n v="2"/>
    <n v="2"/>
    <n v="5"/>
    <n v="1"/>
    <n v="87"/>
    <x v="28"/>
    <n v="941"/>
    <n v="0"/>
    <n v="0"/>
    <n v="0"/>
    <n v="0"/>
    <n v="38"/>
    <n v="0"/>
    <n v="0"/>
    <n v="0"/>
    <n v="0"/>
    <n v="433"/>
    <n v="157"/>
    <n v="424"/>
    <n v="156"/>
    <n v="409"/>
    <n v="155"/>
    <n v="435"/>
    <n v="157"/>
    <n v="1"/>
    <s v=""/>
    <n v="1"/>
    <s v=""/>
    <n v="4"/>
    <s v=""/>
    <n v="0.02"/>
    <n v="2.4"/>
    <n v="0.32"/>
    <n v="0.34"/>
    <n v="1.03"/>
    <n v="0.83"/>
    <n v="583"/>
    <n v="181"/>
    <n v="68"/>
    <n v="33"/>
    <n v="440"/>
    <n v="158"/>
    <n v="263"/>
    <n v="90"/>
    <n v="1.02"/>
    <n v="0.43"/>
    <x v="14"/>
    <x v="14"/>
    <x v="0"/>
    <x v="0"/>
    <x v="1"/>
    <n v="49.5"/>
    <x v="0"/>
  </r>
  <r>
    <n v="25"/>
    <s v=""/>
    <n v="200089"/>
    <n v="0"/>
    <n v="0"/>
    <n v="0"/>
    <n v="0"/>
    <n v="0"/>
    <x v="2"/>
    <n v="0.6"/>
    <s v=""/>
    <s v=""/>
    <s v="Joe"/>
    <n v="0"/>
    <x v="462"/>
    <s v=""/>
    <s v="Hamstring injury - 25% chance of playing"/>
    <d v="2023-08-07T00:30:06"/>
    <n v="55"/>
    <s v="200089.jpg"/>
    <x v="28"/>
    <s v="Willock"/>
    <x v="22"/>
    <s v=""/>
    <s v=""/>
    <s v="d"/>
    <n v="15"/>
    <n v="4"/>
    <x v="112"/>
    <n v="0"/>
    <n v="0"/>
    <n v="0"/>
    <n v="0"/>
    <n v="0"/>
    <n v="22.4"/>
    <x v="454"/>
    <x v="272"/>
    <x v="2"/>
    <x v="3"/>
    <x v="6"/>
    <n v="26"/>
    <n v="1"/>
    <n v="2"/>
    <n v="2"/>
    <n v="1"/>
    <n v="1"/>
    <n v="87"/>
    <x v="18"/>
    <n v="415"/>
    <n v="520.79999999999995"/>
    <n v="547"/>
    <n v="680"/>
    <n v="174.9"/>
    <n v="31"/>
    <n v="7.3"/>
    <n v="4.29"/>
    <n v="11.59"/>
    <n v="29.62"/>
    <n v="94"/>
    <n v="43"/>
    <n v="46"/>
    <n v="38"/>
    <n v="33"/>
    <n v="22"/>
    <n v="43"/>
    <n v="32"/>
    <n v="1"/>
    <s v=""/>
    <n v="1"/>
    <s v=""/>
    <n v="4"/>
    <s v=""/>
    <n v="0.26"/>
    <n v="2.4"/>
    <n v="0.15"/>
    <n v="0.41"/>
    <n v="1.04"/>
    <n v="0.92"/>
    <n v="115"/>
    <n v="70"/>
    <n v="504"/>
    <n v="189"/>
    <n v="98"/>
    <n v="42"/>
    <n v="203"/>
    <n v="67"/>
    <n v="1.0900000000000001"/>
    <n v="0.42"/>
    <x v="14"/>
    <x v="14"/>
    <x v="0"/>
    <x v="0"/>
    <x v="2"/>
    <n v="22.363636363636363"/>
    <x v="0"/>
  </r>
  <r>
    <n v="25"/>
    <s v=""/>
    <n v="75115"/>
    <n v="0"/>
    <n v="0"/>
    <n v="0"/>
    <n v="0"/>
    <n v="0"/>
    <x v="0"/>
    <n v="3"/>
    <s v=""/>
    <s v=""/>
    <s v="Callum"/>
    <n v="0"/>
    <x v="463"/>
    <s v=""/>
    <s v="Hamstring injury - 25% chance of playing"/>
    <d v="2023-08-07T00:30:06"/>
    <n v="80"/>
    <s v="75115.jpg"/>
    <x v="51"/>
    <s v="Wilson"/>
    <x v="99"/>
    <s v=""/>
    <s v=""/>
    <s v="a"/>
    <n v="15"/>
    <n v="4"/>
    <x v="139"/>
    <n v="0"/>
    <n v="0"/>
    <n v="0"/>
    <n v="0"/>
    <n v="0"/>
    <n v="19.600000000000001"/>
    <x v="304"/>
    <x v="273"/>
    <x v="18"/>
    <x v="12"/>
    <x v="10"/>
    <n v="16"/>
    <n v="1"/>
    <n v="2"/>
    <n v="2"/>
    <n v="4"/>
    <n v="1"/>
    <n v="87"/>
    <x v="19"/>
    <n v="526"/>
    <n v="722.2"/>
    <n v="271.3"/>
    <n v="1022"/>
    <n v="200.9"/>
    <n v="21"/>
    <n v="16.43"/>
    <n v="2.11"/>
    <n v="18.54"/>
    <n v="21.93"/>
    <n v="37"/>
    <n v="5"/>
    <n v="116"/>
    <n v="11"/>
    <n v="14"/>
    <n v="9"/>
    <n v="29"/>
    <n v="6"/>
    <n v="1"/>
    <s v=""/>
    <n v="1"/>
    <s v=""/>
    <n v="1"/>
    <s v=""/>
    <n v="0.79"/>
    <n v="2.4"/>
    <n v="0.1"/>
    <n v="0.89"/>
    <n v="1.06"/>
    <n v="0.77"/>
    <n v="10"/>
    <n v="3"/>
    <n v="601"/>
    <n v="72"/>
    <n v="13"/>
    <n v="4"/>
    <n v="41"/>
    <n v="8"/>
    <n v="1.01"/>
    <n v="0.48"/>
    <x v="14"/>
    <x v="14"/>
    <x v="0"/>
    <x v="0"/>
    <x v="5"/>
    <n v="19.625"/>
    <x v="0"/>
  </r>
  <r>
    <n v="25"/>
    <s v=""/>
    <n v="104542"/>
    <n v="0"/>
    <n v="0"/>
    <n v="0"/>
    <n v="0"/>
    <n v="0"/>
    <x v="3"/>
    <n v="1.5"/>
    <s v=""/>
    <s v=""/>
    <s v="Loris"/>
    <n v="0"/>
    <x v="464"/>
    <s v=""/>
    <s v="Hamstring injury - 25% chance of playing"/>
    <d v="2023-08-07T00:30:06"/>
    <n v="40"/>
    <s v="104542.jpg"/>
    <x v="0"/>
    <s v="Karius"/>
    <x v="2"/>
    <s v=""/>
    <s v=""/>
    <s v="a"/>
    <n v="15"/>
    <n v="4"/>
    <x v="139"/>
    <n v="0"/>
    <n v="0"/>
    <n v="0"/>
    <n v="0"/>
    <n v="0"/>
    <n v="0"/>
    <x v="455"/>
    <x v="273"/>
    <x v="18"/>
    <x v="12"/>
    <x v="10"/>
    <n v="16"/>
    <n v="1"/>
    <n v="2"/>
    <n v="2"/>
    <n v="4"/>
    <n v="1"/>
    <n v="87"/>
    <x v="19"/>
    <n v="526"/>
    <n v="0"/>
    <n v="0"/>
    <n v="0"/>
    <n v="0"/>
    <n v="21"/>
    <n v="0"/>
    <n v="0"/>
    <n v="0"/>
    <n v="0"/>
    <n v="400"/>
    <n v="38"/>
    <n v="387"/>
    <n v="25"/>
    <n v="369"/>
    <n v="16"/>
    <n v="402"/>
    <n v="38"/>
    <n v="1"/>
    <s v=""/>
    <n v="1"/>
    <s v=""/>
    <n v="1"/>
    <s v=""/>
    <n v="0.79"/>
    <n v="2.4"/>
    <n v="0.1"/>
    <n v="0.89"/>
    <n v="1.06"/>
    <n v="0.77"/>
    <n v="537"/>
    <n v="44"/>
    <n v="22"/>
    <n v="15"/>
    <n v="407"/>
    <n v="38"/>
    <n v="333"/>
    <n v="52"/>
    <n v="1.01"/>
    <n v="0.48"/>
    <x v="14"/>
    <x v="14"/>
    <x v="0"/>
    <x v="0"/>
    <x v="1"/>
    <n v="39.25"/>
    <x v="0"/>
  </r>
  <r>
    <n v="25"/>
    <s v=""/>
    <n v="106618"/>
    <n v="0"/>
    <n v="0"/>
    <n v="0"/>
    <n v="0"/>
    <n v="0"/>
    <x v="1"/>
    <n v="1.5"/>
    <s v=""/>
    <s v=""/>
    <s v="Paul"/>
    <n v="0"/>
    <x v="465"/>
    <s v=""/>
    <s v="Hamstring injury - 25% chance of playing"/>
    <d v="2023-08-07T00:30:06"/>
    <n v="40"/>
    <s v="106618.jpg"/>
    <x v="0"/>
    <s v="Dummett"/>
    <x v="2"/>
    <s v=""/>
    <s v=""/>
    <s v="a"/>
    <n v="15"/>
    <n v="4"/>
    <x v="139"/>
    <n v="0"/>
    <n v="0"/>
    <n v="0"/>
    <n v="0"/>
    <n v="0"/>
    <n v="0"/>
    <x v="456"/>
    <x v="273"/>
    <x v="18"/>
    <x v="12"/>
    <x v="10"/>
    <n v="16"/>
    <n v="1"/>
    <n v="2"/>
    <n v="2"/>
    <n v="4"/>
    <n v="1"/>
    <n v="87"/>
    <x v="19"/>
    <n v="526"/>
    <n v="0"/>
    <n v="0"/>
    <n v="0"/>
    <n v="0"/>
    <n v="21"/>
    <n v="0"/>
    <n v="0"/>
    <n v="0"/>
    <n v="0"/>
    <n v="401"/>
    <n v="141"/>
    <n v="388"/>
    <n v="140"/>
    <n v="370"/>
    <n v="136"/>
    <n v="403"/>
    <n v="141"/>
    <n v="1"/>
    <s v=""/>
    <n v="1"/>
    <s v=""/>
    <n v="1"/>
    <s v=""/>
    <n v="0.79"/>
    <n v="2.4"/>
    <n v="0.1"/>
    <n v="0.89"/>
    <n v="1.06"/>
    <n v="0.77"/>
    <n v="538"/>
    <n v="156"/>
    <n v="23"/>
    <n v="8"/>
    <n v="408"/>
    <n v="142"/>
    <n v="403"/>
    <n v="155"/>
    <n v="1.01"/>
    <n v="0.48"/>
    <x v="14"/>
    <x v="14"/>
    <x v="0"/>
    <x v="0"/>
    <x v="1"/>
    <n v="39.25"/>
    <x v="0"/>
  </r>
  <r>
    <n v="25"/>
    <s v=""/>
    <n v="201666"/>
    <n v="0"/>
    <n v="0"/>
    <n v="0"/>
    <n v="0"/>
    <n v="0"/>
    <x v="2"/>
    <n v="2.8"/>
    <s v=""/>
    <s v=""/>
    <s v="Harvey"/>
    <n v="0"/>
    <x v="466"/>
    <s v=""/>
    <s v="Hamstring injury - 25% chance of playing"/>
    <d v="2023-08-07T00:30:06"/>
    <n v="65"/>
    <s v="201666.jpg"/>
    <x v="17"/>
    <s v="Barnes"/>
    <x v="57"/>
    <s v=""/>
    <s v=""/>
    <s v="a"/>
    <n v="15"/>
    <n v="4"/>
    <x v="81"/>
    <n v="0"/>
    <n v="0"/>
    <n v="0"/>
    <n v="0"/>
    <n v="0"/>
    <n v="21.2"/>
    <x v="457"/>
    <x v="274"/>
    <x v="19"/>
    <x v="1"/>
    <x v="14"/>
    <n v="51"/>
    <n v="1"/>
    <n v="2"/>
    <n v="2"/>
    <n v="3"/>
    <n v="1"/>
    <n v="87"/>
    <x v="19"/>
    <n v="379"/>
    <n v="612.79999999999995"/>
    <n v="322.89999999999998"/>
    <n v="942"/>
    <n v="187.7"/>
    <n v="32"/>
    <n v="9.07"/>
    <n v="2.33"/>
    <n v="11.4"/>
    <n v="50.76"/>
    <n v="67"/>
    <n v="32"/>
    <n v="99"/>
    <n v="75"/>
    <n v="18"/>
    <n v="9"/>
    <n v="37"/>
    <n v="28"/>
    <n v="1"/>
    <s v=""/>
    <n v="1"/>
    <s v=""/>
    <n v="1"/>
    <s v=""/>
    <n v="0.3"/>
    <n v="2.4"/>
    <n v="0.08"/>
    <n v="0.38"/>
    <n v="1.69"/>
    <n v="1.69"/>
    <n v="49"/>
    <n v="29"/>
    <n v="570"/>
    <n v="232"/>
    <n v="45"/>
    <n v="22"/>
    <n v="113"/>
    <n v="41"/>
    <n v="1.06"/>
    <n v="0.2"/>
    <x v="14"/>
    <x v="14"/>
    <x v="0"/>
    <x v="0"/>
    <x v="9"/>
    <n v="21.23076923076923"/>
    <x v="0"/>
  </r>
  <r>
    <n v="25"/>
    <s v=""/>
    <n v="449434"/>
    <n v="0"/>
    <n v="0"/>
    <n v="0"/>
    <n v="0"/>
    <n v="0"/>
    <x v="2"/>
    <n v="1.1000000000000001"/>
    <s v=""/>
    <s v=""/>
    <s v="Anthony"/>
    <n v="0"/>
    <x v="467"/>
    <s v=""/>
    <s v="Hamstring injury - 25% chance of playing"/>
    <d v="2023-08-07T00:30:06"/>
    <n v="50"/>
    <s v="449434.jpg"/>
    <x v="16"/>
    <s v="Elanga"/>
    <x v="35"/>
    <s v=""/>
    <s v=""/>
    <s v="a"/>
    <n v="16"/>
    <n v="17"/>
    <x v="18"/>
    <n v="0"/>
    <n v="0"/>
    <n v="0"/>
    <n v="0"/>
    <n v="0"/>
    <n v="4.5999999999999996"/>
    <x v="458"/>
    <x v="275"/>
    <x v="19"/>
    <x v="2"/>
    <x v="1"/>
    <n v="2"/>
    <n v="1"/>
    <n v="2"/>
    <n v="2"/>
    <n v="3"/>
    <n v="1"/>
    <n v="87"/>
    <x v="19"/>
    <n v="53"/>
    <n v="52.4"/>
    <n v="78.8"/>
    <n v="162"/>
    <n v="28.7"/>
    <n v="5"/>
    <n v="0.65"/>
    <n v="0.98"/>
    <n v="1.63"/>
    <n v="4.79"/>
    <n v="341"/>
    <n v="152"/>
    <n v="259"/>
    <n v="138"/>
    <n v="169"/>
    <n v="106"/>
    <n v="294"/>
    <n v="138"/>
    <n v="1"/>
    <s v=""/>
    <n v="1"/>
    <s v=""/>
    <n v="1"/>
    <s v=""/>
    <n v="0.14000000000000001"/>
    <n v="2.4"/>
    <n v="0.21"/>
    <n v="0.35"/>
    <n v="1.03"/>
    <n v="0.43"/>
    <n v="279"/>
    <n v="180"/>
    <n v="451"/>
    <n v="155"/>
    <n v="338"/>
    <n v="150"/>
    <n v="213"/>
    <n v="69"/>
    <n v="1.08"/>
    <n v="0.43"/>
    <x v="15"/>
    <x v="15"/>
    <x v="0"/>
    <x v="0"/>
    <x v="3"/>
    <n v="4.5999999999999996"/>
    <x v="0"/>
  </r>
  <r>
    <n v="25"/>
    <s v=""/>
    <n v="461682"/>
    <n v="0"/>
    <n v="0"/>
    <n v="0"/>
    <n v="0"/>
    <n v="0"/>
    <x v="2"/>
    <n v="0.5"/>
    <s v=""/>
    <s v=""/>
    <s v="Brandon"/>
    <n v="0"/>
    <x v="468"/>
    <s v=""/>
    <s v="Hamstring injury - 25% chance of playing"/>
    <d v="2023-08-07T00:30:06"/>
    <n v="45"/>
    <s v="461682.jpg"/>
    <x v="0"/>
    <s v="Aguilera Zamora"/>
    <x v="14"/>
    <s v=""/>
    <s v=""/>
    <s v="a"/>
    <n v="16"/>
    <n v="17"/>
    <x v="18"/>
    <n v="0"/>
    <n v="0"/>
    <n v="0"/>
    <n v="0"/>
    <n v="0"/>
    <n v="0"/>
    <x v="459"/>
    <x v="275"/>
    <x v="19"/>
    <x v="2"/>
    <x v="1"/>
    <n v="2"/>
    <n v="1"/>
    <n v="2"/>
    <n v="2"/>
    <n v="3"/>
    <n v="1"/>
    <n v="87"/>
    <x v="19"/>
    <n v="53"/>
    <n v="0"/>
    <n v="0"/>
    <n v="0"/>
    <n v="0"/>
    <n v="5"/>
    <n v="0"/>
    <n v="0"/>
    <n v="0"/>
    <n v="0"/>
    <n v="530"/>
    <n v="208"/>
    <n v="528"/>
    <n v="209"/>
    <n v="520"/>
    <n v="206"/>
    <n v="531"/>
    <n v="208"/>
    <n v="1"/>
    <s v=""/>
    <n v="1"/>
    <s v=""/>
    <n v="1"/>
    <s v=""/>
    <n v="0.14000000000000001"/>
    <n v="2.4"/>
    <n v="0.21"/>
    <n v="0.35"/>
    <n v="1.03"/>
    <n v="0.43"/>
    <n v="476"/>
    <n v="235"/>
    <n v="280"/>
    <n v="42"/>
    <n v="533"/>
    <n v="210"/>
    <n v="549"/>
    <n v="206"/>
    <n v="1.08"/>
    <n v="0.43"/>
    <x v="15"/>
    <x v="15"/>
    <x v="0"/>
    <x v="0"/>
    <x v="0"/>
    <n v="5.1111111111111107"/>
    <x v="0"/>
  </r>
  <r>
    <n v="25"/>
    <s v=""/>
    <n v="48615"/>
    <n v="0"/>
    <n v="0"/>
    <n v="0"/>
    <n v="0"/>
    <n v="0"/>
    <x v="2"/>
    <n v="0.5"/>
    <s v=""/>
    <s v=""/>
    <s v="Harry"/>
    <n v="0"/>
    <x v="469"/>
    <s v=""/>
    <s v="Hamstring injury - 25% chance of playing"/>
    <d v="2023-08-07T00:30:06"/>
    <n v="45"/>
    <s v="48615.jpg"/>
    <x v="0"/>
    <s v="Arter"/>
    <x v="3"/>
    <s v=""/>
    <s v=""/>
    <s v="a"/>
    <n v="16"/>
    <n v="17"/>
    <x v="18"/>
    <n v="0"/>
    <n v="0"/>
    <n v="0"/>
    <n v="0"/>
    <n v="0"/>
    <n v="0"/>
    <x v="460"/>
    <x v="275"/>
    <x v="19"/>
    <x v="2"/>
    <x v="1"/>
    <n v="2"/>
    <n v="1"/>
    <n v="2"/>
    <n v="2"/>
    <n v="3"/>
    <n v="1"/>
    <n v="87"/>
    <x v="19"/>
    <n v="53"/>
    <n v="0"/>
    <n v="0"/>
    <n v="0"/>
    <n v="0"/>
    <n v="5"/>
    <n v="0"/>
    <n v="0"/>
    <n v="0"/>
    <n v="0"/>
    <n v="462"/>
    <n v="182"/>
    <n v="457"/>
    <n v="183"/>
    <n v="442"/>
    <n v="176"/>
    <n v="464"/>
    <n v="182"/>
    <n v="1"/>
    <s v=""/>
    <n v="1"/>
    <s v=""/>
    <n v="1"/>
    <s v=""/>
    <n v="0.14000000000000001"/>
    <n v="2.4"/>
    <n v="0.21"/>
    <n v="0.35"/>
    <n v="1.03"/>
    <n v="0.43"/>
    <n v="304"/>
    <n v="194"/>
    <n v="108"/>
    <n v="1"/>
    <n v="469"/>
    <n v="186"/>
    <n v="494"/>
    <n v="166"/>
    <n v="1.08"/>
    <n v="0.43"/>
    <x v="15"/>
    <x v="15"/>
    <x v="0"/>
    <x v="0"/>
    <x v="0"/>
    <n v="5.1111111111111107"/>
    <x v="0"/>
  </r>
  <r>
    <n v="25"/>
    <s v=""/>
    <n v="80226"/>
    <n v="0"/>
    <n v="0"/>
    <n v="0"/>
    <n v="0"/>
    <n v="0"/>
    <x v="1"/>
    <n v="1.5"/>
    <s v=""/>
    <s v=""/>
    <s v="Serge"/>
    <n v="0"/>
    <x v="470"/>
    <s v=""/>
    <s v="Hamstring injury - 25% chance of playing"/>
    <d v="2023-08-07T00:30:06"/>
    <n v="45"/>
    <s v="80226.jpg"/>
    <x v="4"/>
    <s v="Aurier"/>
    <x v="1"/>
    <s v=""/>
    <s v=""/>
    <s v="a"/>
    <n v="16"/>
    <n v="17"/>
    <x v="91"/>
    <n v="0"/>
    <n v="0"/>
    <n v="0"/>
    <n v="0"/>
    <n v="0"/>
    <n v="15.6"/>
    <x v="461"/>
    <x v="276"/>
    <x v="1"/>
    <x v="2"/>
    <x v="14"/>
    <n v="31"/>
    <n v="1"/>
    <n v="2"/>
    <n v="2"/>
    <n v="2"/>
    <n v="1"/>
    <n v="87"/>
    <x v="13"/>
    <n v="336"/>
    <n v="437.6"/>
    <n v="168.9"/>
    <n v="117"/>
    <n v="72.5"/>
    <n v="22"/>
    <n v="0.74"/>
    <n v="0.92"/>
    <n v="1.66"/>
    <n v="33.130000000000003"/>
    <n v="125"/>
    <n v="42"/>
    <n v="174"/>
    <n v="45"/>
    <n v="205"/>
    <n v="58"/>
    <n v="180"/>
    <n v="52"/>
    <n v="1"/>
    <s v=""/>
    <n v="1"/>
    <s v=""/>
    <n v="1"/>
    <s v=""/>
    <n v="0.03"/>
    <n v="2.4"/>
    <n v="0.04"/>
    <n v="7.0000000000000007E-2"/>
    <n v="1.53"/>
    <n v="1.44"/>
    <n v="320"/>
    <n v="49"/>
    <n v="124"/>
    <n v="72"/>
    <n v="146"/>
    <n v="47"/>
    <n v="252"/>
    <n v="87"/>
    <n v="1.02"/>
    <n v="0.28000000000000003"/>
    <x v="15"/>
    <x v="15"/>
    <x v="0"/>
    <x v="0"/>
    <x v="0"/>
    <n v="15.555555555555555"/>
    <x v="0"/>
  </r>
  <r>
    <n v="75"/>
    <s v=""/>
    <n v="210156"/>
    <n v="0"/>
    <n v="0"/>
    <n v="0"/>
    <n v="0"/>
    <n v="0"/>
    <x v="0"/>
    <n v="1.3"/>
    <s v=""/>
    <s v=""/>
    <s v="Taiwo"/>
    <n v="0"/>
    <x v="471"/>
    <s v=""/>
    <s v="Knock - 75% chance of playing"/>
    <d v="2023-08-07T00:30:06"/>
    <n v="65"/>
    <s v="210156.jpg"/>
    <x v="8"/>
    <s v="Awoniyi"/>
    <x v="40"/>
    <s v=""/>
    <s v=""/>
    <s v="d"/>
    <n v="16"/>
    <n v="17"/>
    <x v="29"/>
    <n v="0"/>
    <n v="0"/>
    <n v="0"/>
    <n v="0"/>
    <n v="0"/>
    <n v="15.4"/>
    <x v="462"/>
    <x v="277"/>
    <x v="14"/>
    <x v="2"/>
    <x v="15"/>
    <n v="29"/>
    <n v="1"/>
    <n v="2"/>
    <n v="2"/>
    <n v="2"/>
    <n v="1"/>
    <n v="87"/>
    <x v="22"/>
    <n v="320"/>
    <n v="416.2"/>
    <n v="140.1"/>
    <n v="405"/>
    <n v="95.6"/>
    <n v="17"/>
    <n v="6.86"/>
    <n v="0.28999999999999998"/>
    <n v="7.15"/>
    <n v="26.43"/>
    <n v="137"/>
    <n v="12"/>
    <n v="192"/>
    <n v="22"/>
    <n v="77"/>
    <n v="21"/>
    <n v="126"/>
    <n v="18"/>
    <n v="1"/>
    <s v=""/>
    <n v="1"/>
    <s v=""/>
    <n v="1"/>
    <s v=""/>
    <n v="0.44"/>
    <n v="2.4"/>
    <n v="0.02"/>
    <n v="0.46"/>
    <n v="1.71"/>
    <n v="1.87"/>
    <n v="50"/>
    <n v="18"/>
    <n v="571"/>
    <n v="62"/>
    <n v="79"/>
    <n v="12"/>
    <n v="173"/>
    <n v="35"/>
    <n v="1.1000000000000001"/>
    <n v="0.32"/>
    <x v="15"/>
    <x v="15"/>
    <x v="0"/>
    <x v="0"/>
    <x v="9"/>
    <n v="15.384615384615385"/>
    <x v="0"/>
  </r>
  <r>
    <n v="75"/>
    <s v=""/>
    <n v="437753"/>
    <n v="0"/>
    <n v="0"/>
    <n v="0"/>
    <n v="0"/>
    <n v="0"/>
    <x v="1"/>
    <n v="0.5"/>
    <s v=""/>
    <s v=""/>
    <s v="Giulian"/>
    <n v="0"/>
    <x v="472"/>
    <s v=""/>
    <s v="Knock - 75% chance of playing"/>
    <d v="2023-08-07T00:30:06"/>
    <n v="40"/>
    <s v="437753.jpg"/>
    <x v="9"/>
    <s v="Biancone"/>
    <x v="2"/>
    <s v=""/>
    <s v=""/>
    <s v="a"/>
    <n v="16"/>
    <n v="17"/>
    <x v="41"/>
    <n v="0"/>
    <n v="0"/>
    <n v="0"/>
    <n v="0"/>
    <n v="0"/>
    <n v="0.5"/>
    <x v="463"/>
    <x v="278"/>
    <x v="14"/>
    <x v="2"/>
    <x v="15"/>
    <n v="1"/>
    <n v="1"/>
    <n v="2"/>
    <n v="2"/>
    <n v="2"/>
    <n v="1"/>
    <n v="87"/>
    <x v="22"/>
    <n v="9"/>
    <n v="6.8"/>
    <n v="0"/>
    <n v="0"/>
    <n v="0.7"/>
    <n v="17"/>
    <n v="0"/>
    <n v="0"/>
    <n v="0"/>
    <n v="0.55000000000000004"/>
    <n v="375"/>
    <n v="134"/>
    <n v="434"/>
    <n v="163"/>
    <n v="419"/>
    <n v="162"/>
    <n v="383"/>
    <n v="135"/>
    <n v="1"/>
    <s v=""/>
    <n v="1"/>
    <s v=""/>
    <n v="1"/>
    <s v=""/>
    <n v="0.44"/>
    <n v="2.4"/>
    <n v="0.02"/>
    <n v="0.46"/>
    <n v="3.3"/>
    <n v="6"/>
    <n v="595"/>
    <n v="190"/>
    <n v="80"/>
    <n v="42"/>
    <n v="362"/>
    <n v="133"/>
    <n v="415"/>
    <n v="159"/>
    <n v="1.1000000000000001"/>
    <n v="0.32"/>
    <x v="15"/>
    <x v="15"/>
    <x v="0"/>
    <x v="0"/>
    <x v="1"/>
    <n v="0.5"/>
    <x v="0"/>
  </r>
  <r>
    <n v="75"/>
    <s v=""/>
    <n v="90585"/>
    <n v="0"/>
    <n v="0"/>
    <n v="0"/>
    <n v="0"/>
    <n v="0"/>
    <x v="1"/>
    <n v="1.5"/>
    <s v=""/>
    <s v=""/>
    <s v="Willy"/>
    <n v="0"/>
    <x v="473"/>
    <s v=""/>
    <s v="Knock - 75% chance of playing"/>
    <d v="2023-08-07T00:30:06"/>
    <n v="45"/>
    <s v="90585.jpg"/>
    <x v="31"/>
    <s v="Boly"/>
    <x v="3"/>
    <s v=""/>
    <s v=""/>
    <s v="a"/>
    <n v="16"/>
    <n v="17"/>
    <x v="20"/>
    <n v="0"/>
    <n v="0"/>
    <n v="0"/>
    <n v="0"/>
    <n v="0"/>
    <n v="8.1999999999999993"/>
    <x v="464"/>
    <x v="279"/>
    <x v="14"/>
    <x v="2"/>
    <x v="13"/>
    <n v="10"/>
    <n v="1"/>
    <n v="2"/>
    <n v="2"/>
    <n v="2"/>
    <n v="1"/>
    <n v="87"/>
    <x v="21"/>
    <n v="147"/>
    <n v="155"/>
    <n v="11.8"/>
    <n v="41"/>
    <n v="21"/>
    <n v="9"/>
    <n v="0.05"/>
    <n v="0.27"/>
    <n v="0.32"/>
    <n v="10.37"/>
    <n v="267"/>
    <n v="105"/>
    <n v="339"/>
    <n v="125"/>
    <n v="295"/>
    <n v="109"/>
    <n v="313"/>
    <n v="116"/>
    <n v="1"/>
    <s v=""/>
    <n v="1"/>
    <s v=""/>
    <n v="1"/>
    <s v=""/>
    <n v="0.01"/>
    <n v="2.4"/>
    <n v="0.04"/>
    <n v="0.05"/>
    <n v="1.36"/>
    <n v="1.32"/>
    <n v="328"/>
    <n v="54"/>
    <n v="132"/>
    <n v="77"/>
    <n v="103"/>
    <n v="27"/>
    <n v="431"/>
    <n v="164"/>
    <n v="1.18"/>
    <n v="0.39"/>
    <x v="15"/>
    <x v="15"/>
    <x v="0"/>
    <x v="0"/>
    <x v="0"/>
    <n v="8.2222222222222214"/>
    <x v="0"/>
  </r>
  <r>
    <n v="75"/>
    <s v=""/>
    <n v="245830"/>
    <n v="0"/>
    <n v="0"/>
    <n v="0"/>
    <n v="0"/>
    <n v="0"/>
    <x v="2"/>
    <n v="0"/>
    <s v=""/>
    <s v=""/>
    <s v="Josh"/>
    <n v="0"/>
    <x v="474"/>
    <s v=""/>
    <s v="Season long loan to Cardiff City"/>
    <d v="2023-08-04T10:38:29"/>
    <n v="45"/>
    <s v="245830.jpg"/>
    <x v="0"/>
    <s v="Bowler"/>
    <x v="14"/>
    <s v=""/>
    <s v=""/>
    <s v="u"/>
    <n v="16"/>
    <n v="17"/>
    <x v="20"/>
    <n v="0"/>
    <n v="0"/>
    <n v="0"/>
    <n v="0"/>
    <n v="0"/>
    <n v="0"/>
    <x v="465"/>
    <x v="279"/>
    <x v="14"/>
    <x v="2"/>
    <x v="13"/>
    <n v="10"/>
    <n v="1"/>
    <n v="2"/>
    <n v="2"/>
    <n v="2"/>
    <n v="1"/>
    <n v="87"/>
    <x v="21"/>
    <n v="147"/>
    <n v="0"/>
    <n v="0"/>
    <n v="0"/>
    <n v="0"/>
    <n v="9"/>
    <n v="0"/>
    <n v="0"/>
    <n v="0"/>
    <n v="0"/>
    <n v="516"/>
    <n v="200"/>
    <n v="514"/>
    <n v="201"/>
    <n v="506"/>
    <n v="197"/>
    <n v="518"/>
    <n v="200"/>
    <n v="1"/>
    <s v=""/>
    <n v="1"/>
    <s v=""/>
    <n v="1"/>
    <s v=""/>
    <n v="0.01"/>
    <n v="2.4"/>
    <n v="0.04"/>
    <n v="0.05"/>
    <n v="1.36"/>
    <n v="1.32"/>
    <n v="451"/>
    <n v="223"/>
    <n v="255"/>
    <n v="30"/>
    <n v="520"/>
    <n v="202"/>
    <n v="604"/>
    <n v="251"/>
    <n v="1.18"/>
    <n v="0.39"/>
    <x v="15"/>
    <x v="15"/>
    <x v="0"/>
    <x v="0"/>
    <x v="0"/>
    <n v="8.2222222222222214"/>
    <x v="0"/>
  </r>
  <r>
    <n v="75"/>
    <s v=""/>
    <n v="56917"/>
    <n v="0"/>
    <n v="0"/>
    <n v="0"/>
    <n v="0"/>
    <n v="0"/>
    <x v="1"/>
    <n v="1.5"/>
    <s v=""/>
    <s v=""/>
    <s v="Steve"/>
    <n v="0"/>
    <x v="475"/>
    <s v=""/>
    <s v="Season long loan to Cardiff City"/>
    <d v="2023-08-04T10:38:29"/>
    <n v="45"/>
    <s v="56917.jpg"/>
    <x v="30"/>
    <s v="Cook"/>
    <x v="3"/>
    <s v=""/>
    <s v=""/>
    <s v="a"/>
    <n v="16"/>
    <n v="17"/>
    <x v="42"/>
    <n v="0"/>
    <n v="0"/>
    <n v="0"/>
    <n v="0"/>
    <n v="0"/>
    <n v="4.4000000000000004"/>
    <x v="466"/>
    <x v="280"/>
    <x v="14"/>
    <x v="2"/>
    <x v="1"/>
    <n v="21"/>
    <n v="1"/>
    <n v="2"/>
    <n v="2"/>
    <n v="4"/>
    <n v="1"/>
    <n v="87"/>
    <x v="21"/>
    <n v="149"/>
    <n v="177.4"/>
    <n v="39.299999999999997"/>
    <n v="28"/>
    <n v="24.4"/>
    <n v="11"/>
    <n v="0.13"/>
    <n v="0.59"/>
    <n v="0.72"/>
    <n v="15.15"/>
    <n v="259"/>
    <n v="102"/>
    <n v="298"/>
    <n v="110"/>
    <n v="307"/>
    <n v="114"/>
    <n v="306"/>
    <n v="112"/>
    <n v="1"/>
    <s v=""/>
    <n v="1"/>
    <s v=""/>
    <n v="1"/>
    <s v=""/>
    <n v="0.01"/>
    <n v="2.4"/>
    <n v="0.06"/>
    <n v="7.0000000000000007E-2"/>
    <n v="1.43"/>
    <n v="1.98"/>
    <n v="311"/>
    <n v="44"/>
    <n v="115"/>
    <n v="67"/>
    <n v="292"/>
    <n v="108"/>
    <n v="460"/>
    <n v="179"/>
    <n v="1.04"/>
    <n v="0.19"/>
    <x v="15"/>
    <x v="15"/>
    <x v="0"/>
    <x v="0"/>
    <x v="0"/>
    <n v="4.4444444444444446"/>
    <x v="0"/>
  </r>
  <r>
    <n v="75"/>
    <s v=""/>
    <n v="513046"/>
    <n v="0"/>
    <n v="0"/>
    <n v="0"/>
    <n v="0"/>
    <n v="0"/>
    <x v="2"/>
    <n v="1.5"/>
    <s v=""/>
    <s v=""/>
    <s v="Danilo"/>
    <n v="0"/>
    <x v="476"/>
    <s v=""/>
    <s v="Season long loan to Cardiff City"/>
    <d v="2023-08-04T10:38:29"/>
    <n v="55"/>
    <s v="513046.jpg"/>
    <x v="8"/>
    <s v="dos Santos de Oliveira"/>
    <x v="2"/>
    <s v=""/>
    <s v=""/>
    <s v="a"/>
    <n v="16"/>
    <n v="17"/>
    <x v="71"/>
    <n v="0"/>
    <n v="0"/>
    <n v="0"/>
    <n v="0"/>
    <n v="0"/>
    <n v="8.6999999999999993"/>
    <x v="467"/>
    <x v="281"/>
    <x v="2"/>
    <x v="1"/>
    <x v="7"/>
    <n v="18"/>
    <n v="1"/>
    <n v="2"/>
    <n v="2"/>
    <n v="1"/>
    <n v="1"/>
    <n v="87"/>
    <x v="5"/>
    <n v="178"/>
    <n v="253.8"/>
    <n v="108.1"/>
    <n v="113"/>
    <n v="47.1"/>
    <n v="12"/>
    <n v="1.58"/>
    <n v="0.56000000000000005"/>
    <n v="2.14"/>
    <n v="20.32"/>
    <n v="218"/>
    <n v="99"/>
    <n v="227"/>
    <n v="128"/>
    <n v="214"/>
    <n v="118"/>
    <n v="240"/>
    <n v="115"/>
    <n v="1"/>
    <s v=""/>
    <n v="1"/>
    <s v=""/>
    <n v="1"/>
    <s v=""/>
    <n v="0.15"/>
    <n v="2.4"/>
    <n v="0.05"/>
    <n v="0.2"/>
    <n v="1.87"/>
    <n v="1.66"/>
    <n v="145"/>
    <n v="92"/>
    <n v="534"/>
    <n v="211"/>
    <n v="77"/>
    <n v="33"/>
    <n v="397"/>
    <n v="127"/>
    <n v="1.1100000000000001"/>
    <n v="0.09"/>
    <x v="15"/>
    <x v="15"/>
    <x v="0"/>
    <x v="0"/>
    <x v="2"/>
    <n v="8.7272727272727266"/>
    <x v="0"/>
  </r>
  <r>
    <n v="75"/>
    <s v=""/>
    <n v="230251"/>
    <n v="0"/>
    <n v="0"/>
    <n v="0"/>
    <n v="0"/>
    <n v="0"/>
    <x v="0"/>
    <n v="0.9"/>
    <s v=""/>
    <s v=""/>
    <s v="Emmanuel"/>
    <n v="0"/>
    <x v="477"/>
    <s v=""/>
    <s v="Season long loan to Cardiff City"/>
    <d v="2023-08-04T10:38:29"/>
    <n v="50"/>
    <s v="230251.jpg"/>
    <x v="11"/>
    <s v="Dennis"/>
    <x v="22"/>
    <s v=""/>
    <s v=""/>
    <s v="a"/>
    <n v="16"/>
    <n v="17"/>
    <x v="95"/>
    <n v="0"/>
    <n v="0"/>
    <n v="0"/>
    <n v="0"/>
    <n v="0"/>
    <n v="7.8"/>
    <x v="468"/>
    <x v="282"/>
    <x v="5"/>
    <x v="1"/>
    <x v="7"/>
    <n v="17"/>
    <n v="1"/>
    <n v="2"/>
    <n v="2"/>
    <n v="3"/>
    <n v="1"/>
    <n v="87"/>
    <x v="15"/>
    <n v="113"/>
    <n v="169.6"/>
    <n v="97.6"/>
    <n v="293"/>
    <n v="55.7"/>
    <n v="6"/>
    <n v="1.73"/>
    <n v="0.4"/>
    <n v="2.13"/>
    <n v="13.59"/>
    <n v="261"/>
    <n v="25"/>
    <n v="238"/>
    <n v="30"/>
    <n v="106"/>
    <n v="27"/>
    <n v="217"/>
    <n v="28"/>
    <n v="1"/>
    <s v=""/>
    <n v="4"/>
    <s v=""/>
    <n v="1"/>
    <s v=""/>
    <n v="0.22"/>
    <n v="2.4"/>
    <n v="0.05"/>
    <n v="0.27"/>
    <n v="1.73"/>
    <n v="2.16"/>
    <n v="256"/>
    <n v="50"/>
    <n v="428"/>
    <n v="29"/>
    <n v="242"/>
    <n v="29"/>
    <n v="211"/>
    <n v="39"/>
    <n v="0.76"/>
    <n v="0.13"/>
    <x v="15"/>
    <x v="15"/>
    <x v="0"/>
    <x v="0"/>
    <x v="3"/>
    <n v="7.8"/>
    <x v="0"/>
  </r>
  <r>
    <n v="75"/>
    <s v=""/>
    <n v="173399"/>
    <n v="0"/>
    <n v="0"/>
    <n v="0"/>
    <n v="0"/>
    <n v="0"/>
    <x v="1"/>
    <n v="0.5"/>
    <s v=""/>
    <s v=""/>
    <s v="Mohamed"/>
    <n v="0"/>
    <x v="478"/>
    <s v=""/>
    <s v="Season long loan to Cardiff City"/>
    <d v="2023-08-04T10:38:29"/>
    <n v="40"/>
    <s v="173399.jpg"/>
    <x v="0"/>
    <s v="Dräger"/>
    <x v="2"/>
    <s v=""/>
    <s v=""/>
    <s v="a"/>
    <n v="16"/>
    <n v="17"/>
    <x v="95"/>
    <n v="0"/>
    <n v="0"/>
    <n v="0"/>
    <n v="0"/>
    <n v="0"/>
    <n v="0"/>
    <x v="469"/>
    <x v="282"/>
    <x v="5"/>
    <x v="1"/>
    <x v="7"/>
    <n v="17"/>
    <n v="1"/>
    <n v="2"/>
    <n v="2"/>
    <n v="3"/>
    <n v="1"/>
    <n v="87"/>
    <x v="15"/>
    <n v="113"/>
    <n v="0"/>
    <n v="0"/>
    <n v="0"/>
    <n v="0"/>
    <n v="6"/>
    <n v="0"/>
    <n v="0"/>
    <n v="0"/>
    <n v="0"/>
    <n v="416"/>
    <n v="148"/>
    <n v="405"/>
    <n v="147"/>
    <n v="388"/>
    <n v="144"/>
    <n v="418"/>
    <n v="148"/>
    <n v="1"/>
    <s v=""/>
    <n v="4"/>
    <s v=""/>
    <n v="1"/>
    <s v=""/>
    <n v="0.22"/>
    <n v="2.4"/>
    <n v="0.05"/>
    <n v="0.27"/>
    <n v="1.73"/>
    <n v="2.16"/>
    <n v="557"/>
    <n v="165"/>
    <n v="42"/>
    <n v="17"/>
    <n v="423"/>
    <n v="149"/>
    <n v="393"/>
    <n v="150"/>
    <n v="0.76"/>
    <n v="0.13"/>
    <x v="15"/>
    <x v="15"/>
    <x v="0"/>
    <x v="0"/>
    <x v="1"/>
    <n v="9.75"/>
    <x v="0"/>
  </r>
  <r>
    <n v="25"/>
    <s v=""/>
    <n v="116404"/>
    <n v="0"/>
    <n v="0"/>
    <n v="0"/>
    <n v="0"/>
    <n v="0"/>
    <x v="1"/>
    <n v="0.4"/>
    <s v=""/>
    <s v=""/>
    <s v="Felipe Augusto"/>
    <n v="0"/>
    <x v="479"/>
    <s v=""/>
    <s v="Knee injury - 25% chance of playing"/>
    <d v="2023-08-07T00:30:06"/>
    <n v="45"/>
    <s v="116404.jpg"/>
    <x v="22"/>
    <s v="de Almeida Monteiro"/>
    <x v="3"/>
    <s v=""/>
    <s v=""/>
    <s v="d"/>
    <n v="16"/>
    <n v="17"/>
    <x v="90"/>
    <n v="0"/>
    <n v="0"/>
    <n v="0"/>
    <n v="0"/>
    <n v="0"/>
    <n v="5.6"/>
    <x v="470"/>
    <x v="283"/>
    <x v="5"/>
    <x v="2"/>
    <x v="7"/>
    <n v="32"/>
    <n v="1"/>
    <n v="2"/>
    <n v="2"/>
    <n v="4"/>
    <n v="1"/>
    <n v="87"/>
    <x v="15"/>
    <n v="233"/>
    <n v="379"/>
    <n v="79.5"/>
    <n v="130"/>
    <n v="59"/>
    <n v="15"/>
    <n v="1.2"/>
    <n v="1.1499999999999999"/>
    <n v="2.35"/>
    <n v="31.83"/>
    <n v="160"/>
    <n v="60"/>
    <n v="257"/>
    <n v="88"/>
    <n v="192"/>
    <n v="46"/>
    <n v="208"/>
    <n v="68"/>
    <n v="1"/>
    <s v=""/>
    <n v="4"/>
    <s v=""/>
    <n v="1"/>
    <s v=""/>
    <n v="0.08"/>
    <n v="2.4"/>
    <n v="7.0000000000000007E-2"/>
    <n v="0.15"/>
    <n v="2.02"/>
    <n v="2.0299999999999998"/>
    <n v="347"/>
    <n v="70"/>
    <n v="151"/>
    <n v="93"/>
    <n v="303"/>
    <n v="113"/>
    <n v="453"/>
    <n v="174"/>
    <n v="0.95"/>
    <n v="0.06"/>
    <x v="15"/>
    <x v="15"/>
    <x v="0"/>
    <x v="0"/>
    <x v="0"/>
    <n v="5.5555555555555554"/>
    <x v="0"/>
  </r>
  <r>
    <n v="25"/>
    <s v=""/>
    <n v="89076"/>
    <n v="0"/>
    <n v="0"/>
    <n v="0"/>
    <n v="0"/>
    <n v="0"/>
    <x v="2"/>
    <n v="1.1000000000000001"/>
    <s v=""/>
    <s v=""/>
    <s v="Remo"/>
    <n v="0"/>
    <x v="480"/>
    <s v=""/>
    <s v="Knee injury - 25% chance of playing"/>
    <d v="2023-08-07T00:30:06"/>
    <n v="50"/>
    <s v="89076.jpg"/>
    <x v="34"/>
    <s v="Freuler"/>
    <x v="14"/>
    <s v=""/>
    <s v=""/>
    <s v="a"/>
    <n v="16"/>
    <n v="17"/>
    <x v="142"/>
    <n v="0"/>
    <n v="0"/>
    <n v="0"/>
    <n v="0"/>
    <n v="0"/>
    <n v="10.8"/>
    <x v="471"/>
    <x v="284"/>
    <x v="5"/>
    <x v="2"/>
    <x v="14"/>
    <n v="47"/>
    <n v="1"/>
    <n v="2"/>
    <n v="2"/>
    <n v="4"/>
    <n v="1"/>
    <n v="87"/>
    <x v="15"/>
    <n v="267"/>
    <n v="272.2"/>
    <n v="174.7"/>
    <n v="54"/>
    <n v="50.3"/>
    <n v="24"/>
    <n v="0.42"/>
    <n v="0.79"/>
    <n v="1.21"/>
    <n v="41.93"/>
    <n v="211"/>
    <n v="95"/>
    <n v="169"/>
    <n v="107"/>
    <n v="277"/>
    <n v="139"/>
    <n v="230"/>
    <n v="109"/>
    <n v="1"/>
    <s v=""/>
    <n v="4"/>
    <s v=""/>
    <n v="1"/>
    <s v=""/>
    <n v="0.02"/>
    <n v="2.4"/>
    <n v="0.03"/>
    <n v="0.05"/>
    <n v="1.75"/>
    <n v="1.96"/>
    <n v="173"/>
    <n v="111"/>
    <n v="345"/>
    <n v="86"/>
    <n v="270"/>
    <n v="111"/>
    <n v="578"/>
    <n v="230"/>
    <n v="1"/>
    <n v="0.25"/>
    <x v="15"/>
    <x v="15"/>
    <x v="0"/>
    <x v="0"/>
    <x v="3"/>
    <n v="10.8"/>
    <x v="0"/>
  </r>
  <r>
    <n v="25"/>
    <s v=""/>
    <n v="222531"/>
    <n v="0"/>
    <n v="0"/>
    <n v="0"/>
    <n v="0"/>
    <n v="0"/>
    <x v="2"/>
    <n v="1.7"/>
    <s v=""/>
    <s v=""/>
    <s v="Morgan"/>
    <n v="0"/>
    <x v="481"/>
    <s v=""/>
    <s v="Knee injury - 25% chance of playing"/>
    <d v="2023-08-07T00:30:06"/>
    <n v="60"/>
    <s v="222531.jpg"/>
    <x v="24"/>
    <s v="Gibbs-White"/>
    <x v="61"/>
    <s v=""/>
    <s v=""/>
    <s v="a"/>
    <n v="16"/>
    <n v="17"/>
    <x v="143"/>
    <n v="0"/>
    <n v="0"/>
    <n v="0"/>
    <n v="0"/>
    <n v="0"/>
    <n v="24.2"/>
    <x v="472"/>
    <x v="285"/>
    <x v="10"/>
    <x v="6"/>
    <x v="8"/>
    <n v="61"/>
    <n v="1"/>
    <n v="2"/>
    <n v="2"/>
    <n v="6"/>
    <n v="1"/>
    <n v="87"/>
    <x v="18"/>
    <n v="479"/>
    <n v="611.4"/>
    <n v="980.2"/>
    <n v="628"/>
    <n v="221.8"/>
    <n v="36"/>
    <n v="6.77"/>
    <n v="6.06"/>
    <n v="12.83"/>
    <n v="57.88"/>
    <n v="69"/>
    <n v="34"/>
    <n v="10"/>
    <n v="8"/>
    <n v="39"/>
    <n v="28"/>
    <n v="23"/>
    <n v="16"/>
    <n v="1"/>
    <s v=""/>
    <n v="1"/>
    <s v=""/>
    <n v="1"/>
    <s v=""/>
    <n v="0.19"/>
    <n v="2.4"/>
    <n v="0.17"/>
    <n v="0.36"/>
    <n v="1.65"/>
    <n v="1.74"/>
    <n v="74"/>
    <n v="44"/>
    <n v="554"/>
    <n v="222"/>
    <n v="59"/>
    <n v="26"/>
    <n v="101"/>
    <n v="35"/>
    <n v="1.03"/>
    <n v="0.23"/>
    <x v="15"/>
    <x v="15"/>
    <x v="0"/>
    <x v="0"/>
    <x v="8"/>
    <n v="24.166666666666668"/>
    <x v="0"/>
  </r>
  <r>
    <n v="25"/>
    <s v=""/>
    <n v="20066"/>
    <n v="0"/>
    <n v="0"/>
    <n v="0"/>
    <n v="0"/>
    <n v="0"/>
    <x v="3"/>
    <n v="0"/>
    <s v=""/>
    <s v=""/>
    <s v="Wayne"/>
    <n v="0"/>
    <x v="482"/>
    <s v=""/>
    <s v="Knee injury - Expected back 02 Sep"/>
    <d v="2023-08-07T00:30:06"/>
    <n v="40"/>
    <s v="20066.jpg"/>
    <x v="27"/>
    <s v="Hennessey"/>
    <x v="30"/>
    <s v=""/>
    <s v=""/>
    <s v="i"/>
    <n v="16"/>
    <n v="17"/>
    <x v="102"/>
    <n v="0"/>
    <n v="0"/>
    <n v="0"/>
    <n v="0"/>
    <n v="0"/>
    <n v="2"/>
    <x v="473"/>
    <x v="286"/>
    <x v="10"/>
    <x v="6"/>
    <x v="8"/>
    <n v="5"/>
    <n v="1"/>
    <n v="2"/>
    <n v="2"/>
    <n v="6"/>
    <n v="1"/>
    <n v="10"/>
    <x v="18"/>
    <n v="46"/>
    <n v="77.400000000000006"/>
    <n v="0"/>
    <n v="0"/>
    <n v="7.8"/>
    <n v="3"/>
    <n v="0"/>
    <n v="0"/>
    <n v="0"/>
    <n v="5.43"/>
    <n v="316"/>
    <n v="23"/>
    <n v="372"/>
    <n v="13"/>
    <n v="354"/>
    <n v="4"/>
    <n v="350"/>
    <n v="23"/>
    <n v="1"/>
    <s v=""/>
    <n v="1"/>
    <s v=""/>
    <n v="1"/>
    <s v=""/>
    <n v="0.19"/>
    <n v="3.32"/>
    <n v="0.17"/>
    <n v="0.36"/>
    <n v="1.8"/>
    <n v="1.66"/>
    <n v="518"/>
    <n v="32"/>
    <n v="3"/>
    <n v="3"/>
    <n v="248"/>
    <n v="26"/>
    <n v="183"/>
    <n v="26"/>
    <n v="1"/>
    <n v="0.23"/>
    <x v="15"/>
    <x v="15"/>
    <x v="0"/>
    <x v="0"/>
    <x v="1"/>
    <n v="2"/>
    <x v="0"/>
  </r>
  <r>
    <n v="25"/>
    <s v=""/>
    <n v="168547"/>
    <n v="0"/>
    <n v="0"/>
    <n v="0"/>
    <n v="0"/>
    <n v="0"/>
    <x v="3"/>
    <n v="1.8"/>
    <s v=""/>
    <s v=""/>
    <s v="Ethan"/>
    <n v="0"/>
    <x v="483"/>
    <s v=""/>
    <s v="Knee injury - Expected back 02 Sep"/>
    <d v="2023-08-07T00:30:06"/>
    <n v="45"/>
    <s v="168547.jpg"/>
    <x v="0"/>
    <s v="Horvath"/>
    <x v="2"/>
    <s v=""/>
    <s v=""/>
    <s v="a"/>
    <n v="16"/>
    <n v="17"/>
    <x v="102"/>
    <n v="0"/>
    <n v="0"/>
    <n v="0"/>
    <n v="0"/>
    <n v="0"/>
    <n v="0"/>
    <x v="474"/>
    <x v="286"/>
    <x v="10"/>
    <x v="6"/>
    <x v="8"/>
    <n v="5"/>
    <n v="1"/>
    <n v="2"/>
    <n v="2"/>
    <n v="6"/>
    <n v="1"/>
    <n v="10"/>
    <x v="18"/>
    <n v="46"/>
    <n v="0"/>
    <n v="0"/>
    <n v="0"/>
    <n v="0"/>
    <n v="3"/>
    <n v="0"/>
    <n v="0"/>
    <n v="0"/>
    <n v="0"/>
    <n v="481"/>
    <n v="66"/>
    <n v="479"/>
    <n v="62"/>
    <n v="469"/>
    <n v="56"/>
    <n v="483"/>
    <n v="66"/>
    <n v="1"/>
    <s v=""/>
    <n v="1"/>
    <s v=""/>
    <n v="1"/>
    <s v=""/>
    <n v="0.19"/>
    <n v="3.32"/>
    <n v="0.17"/>
    <n v="0.36"/>
    <n v="1.8"/>
    <n v="1.66"/>
    <n v="366"/>
    <n v="23"/>
    <n v="170"/>
    <n v="55"/>
    <n v="487"/>
    <n v="66"/>
    <n v="364"/>
    <n v="55"/>
    <n v="1"/>
    <n v="0.23"/>
    <x v="15"/>
    <x v="15"/>
    <x v="0"/>
    <x v="0"/>
    <x v="0"/>
    <n v="1.7777777777777777"/>
    <x v="0"/>
  </r>
  <r>
    <n v="25"/>
    <s v=""/>
    <n v="242898"/>
    <n v="0"/>
    <n v="0"/>
    <n v="0"/>
    <n v="0"/>
    <n v="0"/>
    <x v="2"/>
    <n v="1.7"/>
    <s v=""/>
    <s v=""/>
    <s v="Brennan"/>
    <n v="0"/>
    <x v="484"/>
    <s v=""/>
    <s v="Knee injury - Expected back 02 Sep"/>
    <d v="2023-08-07T00:30:06"/>
    <n v="60"/>
    <s v="242898.jpg"/>
    <x v="33"/>
    <s v="Johnson"/>
    <x v="34"/>
    <s v=""/>
    <s v=""/>
    <s v="a"/>
    <n v="16"/>
    <n v="17"/>
    <x v="144"/>
    <n v="0"/>
    <n v="0"/>
    <n v="0"/>
    <n v="0"/>
    <n v="0"/>
    <n v="20.3"/>
    <x v="475"/>
    <x v="287"/>
    <x v="9"/>
    <x v="8"/>
    <x v="11"/>
    <n v="54"/>
    <n v="1"/>
    <n v="2"/>
    <n v="2"/>
    <n v="6"/>
    <n v="1"/>
    <n v="10"/>
    <x v="2"/>
    <n v="384"/>
    <n v="480.6"/>
    <n v="374.4"/>
    <n v="733"/>
    <n v="158.1"/>
    <n v="33"/>
    <n v="8.39"/>
    <n v="2"/>
    <n v="10.39"/>
    <n v="53.79"/>
    <n v="110"/>
    <n v="51"/>
    <n v="85"/>
    <n v="65"/>
    <n v="27"/>
    <n v="17"/>
    <n v="55"/>
    <n v="40"/>
    <n v="1"/>
    <s v=""/>
    <n v="1"/>
    <s v=""/>
    <n v="2"/>
    <s v=""/>
    <n v="0.26"/>
    <n v="3.32"/>
    <n v="0.06"/>
    <n v="0.32"/>
    <n v="1.65"/>
    <n v="1.66"/>
    <n v="77"/>
    <n v="47"/>
    <n v="557"/>
    <n v="225"/>
    <n v="123"/>
    <n v="51"/>
    <n v="199"/>
    <n v="65"/>
    <n v="1.01"/>
    <n v="0.22"/>
    <x v="15"/>
    <x v="15"/>
    <x v="0"/>
    <x v="0"/>
    <x v="8"/>
    <n v="20.333333333333332"/>
    <x v="0"/>
  </r>
  <r>
    <n v="25"/>
    <s v=""/>
    <n v="55037"/>
    <n v="0"/>
    <n v="0"/>
    <n v="0"/>
    <n v="0"/>
    <n v="0"/>
    <x v="2"/>
    <n v="1.1000000000000001"/>
    <s v=""/>
    <s v=""/>
    <s v="Cheikhou"/>
    <n v="0"/>
    <x v="485"/>
    <s v=""/>
    <s v="Knee injury - Expected back 02 Sep"/>
    <d v="2023-08-07T00:30:06"/>
    <n v="50"/>
    <s v="55037.jpg"/>
    <x v="30"/>
    <s v="Kouyaté"/>
    <x v="14"/>
    <s v=""/>
    <s v=""/>
    <s v="a"/>
    <n v="16"/>
    <n v="17"/>
    <x v="141"/>
    <n v="0"/>
    <n v="0"/>
    <n v="0"/>
    <n v="0"/>
    <n v="0"/>
    <n v="7"/>
    <x v="476"/>
    <x v="288"/>
    <x v="1"/>
    <x v="8"/>
    <x v="1"/>
    <n v="23"/>
    <n v="1"/>
    <n v="2"/>
    <n v="2"/>
    <n v="3"/>
    <n v="1"/>
    <n v="10"/>
    <x v="1"/>
    <n v="144"/>
    <n v="162.4"/>
    <n v="83.1"/>
    <n v="81"/>
    <n v="32.6"/>
    <n v="10"/>
    <n v="0.36"/>
    <n v="0.33"/>
    <n v="0.69"/>
    <n v="17.059999999999999"/>
    <n v="263"/>
    <n v="115"/>
    <n v="254"/>
    <n v="137"/>
    <n v="242"/>
    <n v="126"/>
    <n v="281"/>
    <n v="130"/>
    <n v="1"/>
    <s v=""/>
    <n v="1"/>
    <s v=""/>
    <n v="2"/>
    <s v=""/>
    <n v="0.04"/>
    <n v="3.32"/>
    <n v="0.03"/>
    <n v="7.0000000000000007E-2"/>
    <n v="1.76"/>
    <n v="2.38"/>
    <n v="158"/>
    <n v="100"/>
    <n v="330"/>
    <n v="75"/>
    <n v="296"/>
    <n v="126"/>
    <n v="581"/>
    <n v="233"/>
    <n v="1.03"/>
    <n v="0.21"/>
    <x v="15"/>
    <x v="15"/>
    <x v="0"/>
    <x v="0"/>
    <x v="3"/>
    <n v="7"/>
    <x v="0"/>
  </r>
  <r>
    <n v="25"/>
    <s v=""/>
    <n v="221403"/>
    <n v="0"/>
    <n v="0"/>
    <n v="0"/>
    <n v="0"/>
    <n v="0"/>
    <x v="1"/>
    <n v="0"/>
    <s v=""/>
    <s v=""/>
    <s v="Richie"/>
    <n v="0"/>
    <x v="486"/>
    <s v=""/>
    <s v="Loan to the end of the year with a permanent transfer in view"/>
    <d v="2023-08-04T10:37:12"/>
    <n v="45"/>
    <s v="221403.jpg"/>
    <x v="0"/>
    <s v="Laryea"/>
    <x v="14"/>
    <s v=""/>
    <s v=""/>
    <s v="u"/>
    <n v="16"/>
    <n v="17"/>
    <x v="141"/>
    <n v="0"/>
    <n v="0"/>
    <n v="0"/>
    <n v="0"/>
    <n v="0"/>
    <n v="0"/>
    <x v="477"/>
    <x v="288"/>
    <x v="1"/>
    <x v="8"/>
    <x v="1"/>
    <n v="23"/>
    <n v="1"/>
    <n v="2"/>
    <n v="2"/>
    <n v="3"/>
    <n v="1"/>
    <n v="10"/>
    <x v="1"/>
    <n v="144"/>
    <n v="0"/>
    <n v="0"/>
    <n v="0"/>
    <n v="0"/>
    <n v="10"/>
    <n v="0"/>
    <n v="0"/>
    <n v="0"/>
    <n v="0"/>
    <n v="495"/>
    <n v="192"/>
    <n v="494"/>
    <n v="192"/>
    <n v="485"/>
    <n v="191"/>
    <n v="497"/>
    <n v="192"/>
    <n v="1"/>
    <s v=""/>
    <n v="1"/>
    <s v=""/>
    <n v="2"/>
    <s v=""/>
    <n v="0.04"/>
    <n v="3.32"/>
    <n v="0.03"/>
    <n v="7.0000000000000007E-2"/>
    <n v="1.76"/>
    <n v="2.38"/>
    <n v="414"/>
    <n v="112"/>
    <n v="218"/>
    <n v="135"/>
    <n v="501"/>
    <n v="192"/>
    <n v="555"/>
    <n v="201"/>
    <n v="1.03"/>
    <n v="0.21"/>
    <x v="15"/>
    <x v="15"/>
    <x v="0"/>
    <x v="0"/>
    <x v="0"/>
    <n v="7.7777777777777777"/>
    <x v="0"/>
  </r>
  <r>
    <n v="25"/>
    <s v=""/>
    <n v="179519"/>
    <n v="0"/>
    <n v="0"/>
    <n v="0"/>
    <n v="0"/>
    <n v="0"/>
    <x v="2"/>
    <n v="1.1000000000000001"/>
    <s v=""/>
    <s v=""/>
    <s v="Orel"/>
    <n v="0"/>
    <x v="487"/>
    <s v=""/>
    <s v="Loan to the end of the year with a permanent transfer in view"/>
    <d v="2023-08-04T10:37:12"/>
    <n v="50"/>
    <s v="179519.jpg"/>
    <x v="34"/>
    <s v="Mangala"/>
    <x v="14"/>
    <s v=""/>
    <s v=""/>
    <s v="a"/>
    <n v="16"/>
    <n v="17"/>
    <x v="33"/>
    <n v="0"/>
    <n v="0"/>
    <n v="0"/>
    <n v="0"/>
    <n v="0"/>
    <n v="10"/>
    <x v="478"/>
    <x v="289"/>
    <x v="1"/>
    <x v="2"/>
    <x v="15"/>
    <n v="24"/>
    <n v="1"/>
    <n v="2"/>
    <n v="2"/>
    <n v="3"/>
    <n v="1"/>
    <n v="10"/>
    <x v="1"/>
    <n v="190"/>
    <n v="199.4"/>
    <n v="62"/>
    <n v="75"/>
    <n v="33.6"/>
    <n v="20"/>
    <n v="0.56999999999999995"/>
    <n v="0.7"/>
    <n v="1.27"/>
    <n v="29.46"/>
    <n v="248"/>
    <n v="109"/>
    <n v="274"/>
    <n v="144"/>
    <n v="251"/>
    <n v="131"/>
    <n v="279"/>
    <n v="129"/>
    <n v="1"/>
    <s v=""/>
    <n v="1"/>
    <s v=""/>
    <n v="2"/>
    <s v=""/>
    <n v="0.03"/>
    <n v="3.32"/>
    <n v="0.04"/>
    <n v="7.0000000000000007E-2"/>
    <n v="1.72"/>
    <n v="1.4"/>
    <n v="217"/>
    <n v="142"/>
    <n v="389"/>
    <n v="117"/>
    <n v="272"/>
    <n v="113"/>
    <n v="584"/>
    <n v="235"/>
    <n v="1.17"/>
    <n v="0.28999999999999998"/>
    <x v="15"/>
    <x v="15"/>
    <x v="0"/>
    <x v="0"/>
    <x v="3"/>
    <n v="10"/>
    <x v="0"/>
  </r>
  <r>
    <n v="25"/>
    <s v=""/>
    <n v="242885"/>
    <n v="0"/>
    <n v="0"/>
    <n v="0"/>
    <n v="0"/>
    <n v="0"/>
    <x v="1"/>
    <n v="0.5"/>
    <s v=""/>
    <s v=""/>
    <s v="Loïc"/>
    <n v="0"/>
    <x v="488"/>
    <s v=""/>
    <s v="Loan to the end of the year with a permanent transfer in view"/>
    <d v="2023-08-04T10:37:12"/>
    <n v="40"/>
    <s v="242885.jpg"/>
    <x v="0"/>
    <s v="Mbe Soh"/>
    <x v="3"/>
    <s v=""/>
    <s v=""/>
    <s v="a"/>
    <n v="16"/>
    <n v="17"/>
    <x v="33"/>
    <n v="0"/>
    <n v="0"/>
    <n v="0"/>
    <n v="0"/>
    <n v="0"/>
    <n v="0"/>
    <x v="479"/>
    <x v="289"/>
    <x v="1"/>
    <x v="2"/>
    <x v="15"/>
    <n v="24"/>
    <n v="1"/>
    <n v="2"/>
    <n v="2"/>
    <n v="3"/>
    <n v="1"/>
    <n v="10"/>
    <x v="1"/>
    <n v="190"/>
    <n v="0"/>
    <n v="0"/>
    <n v="0"/>
    <n v="0"/>
    <n v="20"/>
    <n v="0"/>
    <n v="0"/>
    <n v="0"/>
    <n v="0"/>
    <n v="437"/>
    <n v="159"/>
    <n v="428"/>
    <n v="158"/>
    <n v="413"/>
    <n v="157"/>
    <n v="439"/>
    <n v="159"/>
    <n v="1"/>
    <s v=""/>
    <n v="1"/>
    <s v=""/>
    <n v="2"/>
    <s v=""/>
    <n v="0.03"/>
    <n v="3.32"/>
    <n v="0.04"/>
    <n v="7.0000000000000007E-2"/>
    <n v="1.72"/>
    <n v="1.4"/>
    <n v="587"/>
    <n v="183"/>
    <n v="72"/>
    <n v="35"/>
    <n v="444"/>
    <n v="160"/>
    <n v="429"/>
    <n v="163"/>
    <n v="1.17"/>
    <n v="0.28999999999999998"/>
    <x v="15"/>
    <x v="15"/>
    <x v="0"/>
    <x v="0"/>
    <x v="1"/>
    <n v="12.5"/>
    <x v="0"/>
  </r>
  <r>
    <n v="25"/>
    <s v=""/>
    <n v="168281"/>
    <n v="0"/>
    <n v="0"/>
    <n v="0"/>
    <n v="0"/>
    <n v="0"/>
    <x v="1"/>
    <n v="1.5"/>
    <s v=""/>
    <s v=""/>
    <s v="Scott"/>
    <n v="0"/>
    <x v="489"/>
    <s v=""/>
    <s v="Loan to the end of the year with a permanent transfer in view"/>
    <d v="2023-08-04T10:37:12"/>
    <n v="45"/>
    <s v="168281.jpg"/>
    <x v="27"/>
    <s v="McKenna"/>
    <x v="3"/>
    <s v=""/>
    <s v=""/>
    <s v="a"/>
    <n v="16"/>
    <n v="17"/>
    <x v="3"/>
    <n v="0"/>
    <n v="0"/>
    <n v="0"/>
    <n v="0"/>
    <n v="0"/>
    <n v="8.9"/>
    <x v="480"/>
    <x v="290"/>
    <x v="1"/>
    <x v="2"/>
    <x v="15"/>
    <n v="32"/>
    <n v="1"/>
    <n v="2"/>
    <n v="2"/>
    <n v="4"/>
    <n v="1"/>
    <n v="10"/>
    <x v="1"/>
    <n v="275"/>
    <n v="278.8"/>
    <n v="93.9"/>
    <n v="46"/>
    <n v="41.8"/>
    <n v="19"/>
    <n v="7.0000000000000007E-2"/>
    <n v="0.42"/>
    <n v="0.49"/>
    <n v="28.95"/>
    <n v="206"/>
    <n v="76"/>
    <n v="243"/>
    <n v="78"/>
    <n v="286"/>
    <n v="104"/>
    <n v="258"/>
    <n v="89"/>
    <n v="1"/>
    <s v=""/>
    <n v="1"/>
    <s v=""/>
    <n v="2"/>
    <s v=""/>
    <n v="0.03"/>
    <n v="3.32"/>
    <n v="0.02"/>
    <n v="0.02"/>
    <n v="1.66"/>
    <n v="1.83"/>
    <n v="365"/>
    <n v="79"/>
    <n v="169"/>
    <n v="102"/>
    <n v="254"/>
    <n v="97"/>
    <n v="457"/>
    <n v="177"/>
    <n v="1.0900000000000001"/>
    <n v="0.28999999999999998"/>
    <x v="15"/>
    <x v="15"/>
    <x v="0"/>
    <x v="0"/>
    <x v="0"/>
    <n v="8.8888888888888893"/>
    <x v="0"/>
  </r>
  <r>
    <n v="25"/>
    <s v=""/>
    <n v="244930"/>
    <n v="0"/>
    <n v="0"/>
    <n v="0"/>
    <n v="0"/>
    <n v="0"/>
    <x v="2"/>
    <n v="0.5"/>
    <s v=""/>
    <s v=""/>
    <s v="Alex"/>
    <n v="0"/>
    <x v="490"/>
    <s v=""/>
    <s v="Loan to the end of the year with a permanent transfer in view"/>
    <d v="2023-08-04T10:37:12"/>
    <n v="45"/>
    <s v="244930.jpg"/>
    <x v="9"/>
    <s v="Mighten"/>
    <x v="14"/>
    <s v=""/>
    <s v=""/>
    <s v="a"/>
    <n v="16"/>
    <n v="17"/>
    <x v="10"/>
    <n v="0"/>
    <n v="0"/>
    <n v="0"/>
    <n v="0"/>
    <n v="0"/>
    <n v="0.2"/>
    <x v="481"/>
    <x v="291"/>
    <x v="1"/>
    <x v="2"/>
    <x v="15"/>
    <n v="32"/>
    <n v="1"/>
    <n v="2"/>
    <n v="2"/>
    <n v="4"/>
    <n v="1"/>
    <n v="10"/>
    <x v="1"/>
    <n v="1"/>
    <n v="0"/>
    <n v="0.3"/>
    <n v="0"/>
    <n v="0"/>
    <n v="19"/>
    <n v="0"/>
    <n v="0"/>
    <n v="0"/>
    <n v="0.23"/>
    <n v="514"/>
    <n v="199"/>
    <n v="363"/>
    <n v="179"/>
    <n v="504"/>
    <n v="196"/>
    <n v="516"/>
    <n v="199"/>
    <n v="1"/>
    <s v=""/>
    <n v="1"/>
    <s v=""/>
    <n v="2"/>
    <s v=""/>
    <n v="0.03"/>
    <n v="3.32"/>
    <n v="0.02"/>
    <n v="0.02"/>
    <n v="2.96"/>
    <n v="1.83"/>
    <n v="449"/>
    <n v="222"/>
    <n v="253"/>
    <n v="29"/>
    <n v="371"/>
    <n v="168"/>
    <n v="568"/>
    <n v="220"/>
    <n v="1.0900000000000001"/>
    <n v="0.28999999999999998"/>
    <x v="15"/>
    <x v="15"/>
    <x v="0"/>
    <x v="0"/>
    <x v="0"/>
    <n v="0.22222222222222221"/>
    <x v="0"/>
  </r>
  <r>
    <n v="25"/>
    <s v=""/>
    <n v="199170"/>
    <n v="0"/>
    <n v="0"/>
    <n v="0"/>
    <n v="0"/>
    <n v="0"/>
    <x v="1"/>
    <n v="0.4"/>
    <s v=""/>
    <s v=""/>
    <s v="Moussa"/>
    <n v="0"/>
    <x v="491"/>
    <s v=""/>
    <s v="Arm injury - 25% chance of playing"/>
    <d v="2023-08-07T00:30:06"/>
    <n v="45"/>
    <s v="199170.jpg"/>
    <x v="2"/>
    <s v="Niakhaté"/>
    <x v="3"/>
    <s v=""/>
    <s v=""/>
    <s v="d"/>
    <n v="16"/>
    <n v="17"/>
    <x v="90"/>
    <n v="0"/>
    <n v="0"/>
    <n v="0"/>
    <n v="0"/>
    <n v="0"/>
    <n v="5.6"/>
    <x v="482"/>
    <x v="292"/>
    <x v="1"/>
    <x v="2"/>
    <x v="1"/>
    <n v="22"/>
    <n v="1"/>
    <n v="2"/>
    <n v="2"/>
    <n v="1"/>
    <n v="1"/>
    <n v="10"/>
    <x v="1"/>
    <n v="141"/>
    <n v="183.4"/>
    <n v="15.6"/>
    <n v="61"/>
    <n v="26"/>
    <n v="14"/>
    <n v="0.66"/>
    <n v="0.15"/>
    <n v="0.81"/>
    <n v="23.87"/>
    <n v="254"/>
    <n v="99"/>
    <n v="331"/>
    <n v="122"/>
    <n v="266"/>
    <n v="93"/>
    <n v="302"/>
    <n v="110"/>
    <n v="1"/>
    <s v=""/>
    <n v="1"/>
    <s v=""/>
    <n v="2"/>
    <s v=""/>
    <n v="0.05"/>
    <n v="3.32"/>
    <n v="0.01"/>
    <n v="0.06"/>
    <n v="1.85"/>
    <n v="1.7"/>
    <n v="387"/>
    <n v="94"/>
    <n v="191"/>
    <n v="117"/>
    <n v="282"/>
    <n v="107"/>
    <n v="493"/>
    <n v="193"/>
    <n v="1.08"/>
    <n v="0.15"/>
    <x v="15"/>
    <x v="15"/>
    <x v="0"/>
    <x v="0"/>
    <x v="0"/>
    <n v="5.5555555555555554"/>
    <x v="0"/>
  </r>
  <r>
    <n v="25"/>
    <s v=""/>
    <n v="243345"/>
    <n v="0"/>
    <n v="0"/>
    <n v="0"/>
    <n v="0"/>
    <n v="0"/>
    <x v="2"/>
    <n v="1.1000000000000001"/>
    <s v=""/>
    <s v=""/>
    <s v="Lewis"/>
    <n v="0"/>
    <x v="492"/>
    <s v=""/>
    <s v="Arm injury - 25% chance of playing"/>
    <d v="2023-08-07T00:30:06"/>
    <n v="50"/>
    <s v="243345.jpg"/>
    <x v="30"/>
    <s v="O'Brien"/>
    <x v="14"/>
    <s v=""/>
    <s v=""/>
    <s v="a"/>
    <n v="16"/>
    <n v="17"/>
    <x v="119"/>
    <n v="0"/>
    <n v="0"/>
    <n v="0"/>
    <n v="0"/>
    <n v="0"/>
    <n v="4.4000000000000004"/>
    <x v="247"/>
    <x v="293"/>
    <x v="1"/>
    <x v="2"/>
    <x v="7"/>
    <n v="14"/>
    <n v="1"/>
    <n v="2"/>
    <n v="2"/>
    <n v="2"/>
    <n v="1"/>
    <n v="10"/>
    <x v="1"/>
    <n v="88"/>
    <n v="107.8"/>
    <n v="56.4"/>
    <n v="47"/>
    <n v="21.1"/>
    <n v="6"/>
    <n v="0.34"/>
    <n v="0.19"/>
    <n v="0.53"/>
    <n v="14.13"/>
    <n v="297"/>
    <n v="131"/>
    <n v="282"/>
    <n v="149"/>
    <n v="285"/>
    <n v="144"/>
    <n v="312"/>
    <n v="144"/>
    <n v="1"/>
    <s v=""/>
    <n v="1"/>
    <s v=""/>
    <n v="2"/>
    <s v=""/>
    <n v="0.05"/>
    <n v="3.32"/>
    <n v="0.03"/>
    <n v="0.08"/>
    <n v="2.2000000000000002"/>
    <n v="2.1800000000000002"/>
    <n v="259"/>
    <n v="166"/>
    <n v="431"/>
    <n v="141"/>
    <n v="298"/>
    <n v="128"/>
    <n v="595"/>
    <n v="246"/>
    <n v="0.93"/>
    <n v="0.16"/>
    <x v="15"/>
    <x v="15"/>
    <x v="0"/>
    <x v="0"/>
    <x v="3"/>
    <n v="4.4000000000000004"/>
    <x v="0"/>
  </r>
  <r>
    <n v="25"/>
    <s v=""/>
    <n v="437476"/>
    <n v="0"/>
    <n v="0"/>
    <n v="0"/>
    <n v="0"/>
    <n v="0"/>
    <x v="2"/>
    <n v="0"/>
    <s v=""/>
    <s v=""/>
    <s v="Braian"/>
    <n v="0"/>
    <x v="493"/>
    <s v=""/>
    <s v="Permanent transfer to Real Salt Lake"/>
    <d v="2023-08-04T10:39:05"/>
    <n v="45"/>
    <s v="437476.jpg"/>
    <x v="0"/>
    <s v="Ojeda Rodríguez"/>
    <x v="14"/>
    <s v=""/>
    <s v=""/>
    <s v="u"/>
    <n v="16"/>
    <n v="17"/>
    <x v="119"/>
    <n v="0"/>
    <n v="0"/>
    <n v="0"/>
    <n v="0"/>
    <n v="0"/>
    <n v="0"/>
    <x v="483"/>
    <x v="293"/>
    <x v="1"/>
    <x v="2"/>
    <x v="7"/>
    <n v="14"/>
    <n v="1"/>
    <n v="2"/>
    <n v="2"/>
    <n v="2"/>
    <n v="1"/>
    <n v="10"/>
    <x v="1"/>
    <n v="88"/>
    <n v="0"/>
    <n v="0"/>
    <n v="0"/>
    <n v="0"/>
    <n v="6"/>
    <n v="0"/>
    <n v="0"/>
    <n v="0"/>
    <n v="0"/>
    <n v="525"/>
    <n v="205"/>
    <n v="523"/>
    <n v="206"/>
    <n v="515"/>
    <n v="203"/>
    <n v="526"/>
    <n v="205"/>
    <n v="1"/>
    <s v=""/>
    <n v="1"/>
    <s v=""/>
    <n v="2"/>
    <s v=""/>
    <n v="0.05"/>
    <n v="3.32"/>
    <n v="0.03"/>
    <n v="0.08"/>
    <n v="2.2000000000000002"/>
    <n v="2.1800000000000002"/>
    <n v="464"/>
    <n v="230"/>
    <n v="268"/>
    <n v="37"/>
    <n v="528"/>
    <n v="207"/>
    <n v="602"/>
    <n v="250"/>
    <n v="0.93"/>
    <n v="0.16"/>
    <x v="15"/>
    <x v="15"/>
    <x v="0"/>
    <x v="0"/>
    <x v="0"/>
    <n v="4.8888888888888893"/>
    <x v="0"/>
  </r>
  <r>
    <n v="25"/>
    <s v=""/>
    <n v="209035"/>
    <n v="0"/>
    <n v="0"/>
    <n v="0"/>
    <n v="0"/>
    <n v="0"/>
    <x v="1"/>
    <n v="0.5"/>
    <s v=""/>
    <s v=""/>
    <s v="Jonathan"/>
    <n v="0"/>
    <x v="494"/>
    <s v=""/>
    <s v="Permanent transfer to Real Salt Lake"/>
    <d v="2023-08-04T10:39:05"/>
    <n v="40"/>
    <s v="209035.jpg"/>
    <x v="0"/>
    <s v="Panzo"/>
    <x v="2"/>
    <s v=""/>
    <s v=""/>
    <s v="a"/>
    <n v="16"/>
    <n v="17"/>
    <x v="119"/>
    <n v="0"/>
    <n v="0"/>
    <n v="0"/>
    <n v="0"/>
    <n v="0"/>
    <n v="0"/>
    <x v="484"/>
    <x v="293"/>
    <x v="1"/>
    <x v="2"/>
    <x v="7"/>
    <n v="14"/>
    <n v="1"/>
    <n v="2"/>
    <n v="2"/>
    <n v="2"/>
    <n v="1"/>
    <n v="10"/>
    <x v="1"/>
    <n v="88"/>
    <n v="0"/>
    <n v="0"/>
    <n v="0"/>
    <n v="0"/>
    <n v="6"/>
    <n v="0"/>
    <n v="0"/>
    <n v="0"/>
    <n v="0"/>
    <n v="423"/>
    <n v="153"/>
    <n v="413"/>
    <n v="152"/>
    <n v="397"/>
    <n v="150"/>
    <n v="425"/>
    <n v="153"/>
    <n v="1"/>
    <s v=""/>
    <n v="1"/>
    <s v=""/>
    <n v="2"/>
    <s v=""/>
    <n v="0.05"/>
    <n v="3.32"/>
    <n v="0.03"/>
    <n v="0.08"/>
    <n v="2.2000000000000002"/>
    <n v="2.1800000000000002"/>
    <n v="569"/>
    <n v="174"/>
    <n v="54"/>
    <n v="26"/>
    <n v="430"/>
    <n v="154"/>
    <n v="387"/>
    <n v="148"/>
    <n v="0.93"/>
    <n v="0.16"/>
    <x v="15"/>
    <x v="15"/>
    <x v="0"/>
    <x v="0"/>
    <x v="1"/>
    <n v="5.5"/>
    <x v="0"/>
  </r>
  <r>
    <n v="25"/>
    <s v=""/>
    <n v="204822"/>
    <n v="0"/>
    <n v="0"/>
    <n v="0"/>
    <n v="0"/>
    <n v="0"/>
    <x v="1"/>
    <n v="1.5"/>
    <s v=""/>
    <s v=""/>
    <s v="Omar"/>
    <n v="0"/>
    <x v="495"/>
    <s v=""/>
    <s v="Permanent transfer to Real Salt Lake"/>
    <d v="2023-08-04T10:39:05"/>
    <n v="45"/>
    <s v="204822.jpg"/>
    <x v="0"/>
    <s v="Richards"/>
    <x v="3"/>
    <s v=""/>
    <s v=""/>
    <s v="a"/>
    <n v="16"/>
    <n v="17"/>
    <x v="119"/>
    <n v="0"/>
    <n v="0"/>
    <n v="0"/>
    <n v="0"/>
    <n v="0"/>
    <n v="0"/>
    <x v="485"/>
    <x v="293"/>
    <x v="1"/>
    <x v="2"/>
    <x v="7"/>
    <n v="14"/>
    <n v="1"/>
    <n v="2"/>
    <n v="2"/>
    <n v="2"/>
    <n v="1"/>
    <n v="10"/>
    <x v="1"/>
    <n v="88"/>
    <n v="0"/>
    <n v="0"/>
    <n v="0"/>
    <n v="0"/>
    <n v="6"/>
    <n v="0"/>
    <n v="0"/>
    <n v="0"/>
    <n v="0"/>
    <n v="491"/>
    <n v="190"/>
    <n v="490"/>
    <n v="190"/>
    <n v="480"/>
    <n v="189"/>
    <n v="493"/>
    <n v="190"/>
    <n v="1"/>
    <s v=""/>
    <n v="1"/>
    <s v=""/>
    <n v="2"/>
    <s v=""/>
    <n v="0.05"/>
    <n v="3.32"/>
    <n v="0.03"/>
    <n v="0.08"/>
    <n v="2.2000000000000002"/>
    <n v="2.1800000000000002"/>
    <n v="396"/>
    <n v="101"/>
    <n v="200"/>
    <n v="124"/>
    <n v="497"/>
    <n v="190"/>
    <n v="484"/>
    <n v="191"/>
    <n v="0.93"/>
    <n v="0.16"/>
    <x v="15"/>
    <x v="15"/>
    <x v="0"/>
    <x v="0"/>
    <x v="0"/>
    <n v="4.8888888888888893"/>
    <x v="0"/>
  </r>
  <r>
    <n v="25"/>
    <s v=""/>
    <n v="185253"/>
    <n v="0"/>
    <n v="0"/>
    <n v="0"/>
    <n v="0"/>
    <n v="0"/>
    <x v="2"/>
    <n v="0.5"/>
    <s v=""/>
    <s v=""/>
    <s v="Gustavo Henrique"/>
    <n v="0"/>
    <x v="496"/>
    <s v=""/>
    <s v="Permanent transfer to Real Salt Lake"/>
    <d v="2023-08-04T10:39:05"/>
    <n v="45"/>
    <s v="185253.jpg"/>
    <x v="29"/>
    <s v="Furtado Scarpa"/>
    <x v="3"/>
    <s v=""/>
    <s v=""/>
    <s v="a"/>
    <n v="16"/>
    <n v="17"/>
    <x v="46"/>
    <n v="0"/>
    <n v="0"/>
    <n v="0"/>
    <n v="0"/>
    <n v="0"/>
    <n v="1.1000000000000001"/>
    <x v="486"/>
    <x v="294"/>
    <x v="1"/>
    <x v="2"/>
    <x v="7"/>
    <n v="1"/>
    <n v="1"/>
    <n v="2"/>
    <n v="2"/>
    <n v="1"/>
    <n v="1"/>
    <n v="10"/>
    <x v="1"/>
    <n v="16"/>
    <n v="15"/>
    <n v="17.3"/>
    <n v="25"/>
    <n v="5.7"/>
    <n v="2"/>
    <n v="0.23"/>
    <n v="0.04"/>
    <n v="0.27"/>
    <n v="2.87"/>
    <n v="363"/>
    <n v="163"/>
    <n v="327"/>
    <n v="164"/>
    <n v="314"/>
    <n v="157"/>
    <n v="358"/>
    <n v="164"/>
    <n v="1"/>
    <s v=""/>
    <n v="1"/>
    <s v=""/>
    <n v="2"/>
    <s v=""/>
    <n v="0.12"/>
    <n v="3.32"/>
    <n v="0.02"/>
    <n v="0.14000000000000001"/>
    <n v="1.46"/>
    <n v="0.51"/>
    <n v="380"/>
    <n v="209"/>
    <n v="184"/>
    <n v="16"/>
    <n v="392"/>
    <n v="183"/>
    <n v="486"/>
    <n v="161"/>
    <n v="1.02"/>
    <n v="0.16"/>
    <x v="15"/>
    <x v="15"/>
    <x v="0"/>
    <x v="0"/>
    <x v="0"/>
    <n v="1.1111111111111112"/>
    <x v="0"/>
  </r>
  <r>
    <n v="25"/>
    <s v=""/>
    <n v="50232"/>
    <n v="0"/>
    <n v="0"/>
    <n v="0"/>
    <n v="0"/>
    <n v="0"/>
    <x v="2"/>
    <n v="1.1000000000000001"/>
    <s v=""/>
    <s v=""/>
    <s v="Jonjo"/>
    <n v="0"/>
    <x v="497"/>
    <s v=""/>
    <s v="Permanent transfer to Real Salt Lake"/>
    <d v="2023-08-04T10:39:05"/>
    <n v="50"/>
    <s v="50232.jpg"/>
    <x v="5"/>
    <s v="Shelvey"/>
    <x v="14"/>
    <s v=""/>
    <s v=""/>
    <s v="a"/>
    <n v="16"/>
    <n v="17"/>
    <x v="82"/>
    <n v="0"/>
    <n v="0"/>
    <n v="0"/>
    <n v="0"/>
    <n v="0"/>
    <n v="3.2"/>
    <x v="487"/>
    <x v="295"/>
    <x v="1"/>
    <x v="2"/>
    <x v="7"/>
    <n v="11"/>
    <n v="1"/>
    <n v="2"/>
    <n v="2"/>
    <n v="2"/>
    <n v="1"/>
    <n v="10"/>
    <x v="1"/>
    <n v="67"/>
    <n v="55.6"/>
    <n v="102.1"/>
    <n v="11"/>
    <n v="16.3"/>
    <n v="6"/>
    <n v="0.19"/>
    <n v="0.66"/>
    <n v="0.85"/>
    <n v="11.62"/>
    <n v="334"/>
    <n v="147"/>
    <n v="233"/>
    <n v="131"/>
    <n v="328"/>
    <n v="163"/>
    <n v="322"/>
    <n v="149"/>
    <n v="2"/>
    <s v=""/>
    <n v="1"/>
    <s v=""/>
    <n v="2"/>
    <s v=""/>
    <n v="0.03"/>
    <n v="3.32"/>
    <n v="0.1"/>
    <n v="0.13"/>
    <n v="1.83"/>
    <n v="1.73"/>
    <n v="155"/>
    <n v="99"/>
    <n v="327"/>
    <n v="74"/>
    <n v="318"/>
    <n v="137"/>
    <n v="557"/>
    <n v="212"/>
    <n v="0.94"/>
    <n v="0.16"/>
    <x v="15"/>
    <x v="15"/>
    <x v="0"/>
    <x v="0"/>
    <x v="3"/>
    <n v="3.2"/>
    <x v="0"/>
  </r>
  <r>
    <n v="25"/>
    <s v=""/>
    <n v="217331"/>
    <n v="0"/>
    <n v="0"/>
    <n v="0"/>
    <n v="0"/>
    <n v="0"/>
    <x v="0"/>
    <n v="0"/>
    <s v=""/>
    <s v=""/>
    <s v="Sam"/>
    <n v="0"/>
    <x v="498"/>
    <s v=""/>
    <s v="Joined Nashville SC on a permanent transfer"/>
    <d v="2023-07-26T12:30:33"/>
    <n v="45"/>
    <s v="217331.jpg"/>
    <x v="23"/>
    <s v="Surridge"/>
    <x v="55"/>
    <s v=""/>
    <s v=""/>
    <s v="u"/>
    <n v="16"/>
    <n v="17"/>
    <x v="9"/>
    <n v="0"/>
    <n v="0"/>
    <n v="0"/>
    <n v="0"/>
    <n v="0"/>
    <n v="5.8"/>
    <x v="488"/>
    <x v="296"/>
    <x v="1"/>
    <x v="2"/>
    <x v="7"/>
    <n v="5"/>
    <n v="1"/>
    <n v="2"/>
    <n v="2"/>
    <n v="2"/>
    <n v="1"/>
    <n v="10"/>
    <x v="15"/>
    <n v="61"/>
    <n v="61.4"/>
    <n v="16.2"/>
    <n v="92"/>
    <n v="15.9"/>
    <n v="1"/>
    <n v="1.71"/>
    <n v="0.02"/>
    <n v="1.73"/>
    <n v="8.6"/>
    <n v="331"/>
    <n v="35"/>
    <n v="330"/>
    <n v="39"/>
    <n v="229"/>
    <n v="36"/>
    <n v="324"/>
    <n v="36"/>
    <n v="2"/>
    <s v=""/>
    <n v="1"/>
    <s v=""/>
    <n v="2"/>
    <s v=""/>
    <n v="0.5"/>
    <n v="3.32"/>
    <n v="0.01"/>
    <n v="0.51"/>
    <n v="2.5299999999999998"/>
    <n v="1.47"/>
    <n v="409"/>
    <n v="63"/>
    <n v="213"/>
    <n v="5"/>
    <n v="343"/>
    <n v="39"/>
    <n v="143"/>
    <n v="29"/>
    <n v="0.28999999999999998"/>
    <n v="0.16"/>
    <x v="15"/>
    <x v="15"/>
    <x v="0"/>
    <x v="0"/>
    <x v="0"/>
    <n v="5.7777777777777777"/>
    <x v="0"/>
  </r>
  <r>
    <n v="25"/>
    <s v=""/>
    <n v="114241"/>
    <n v="0"/>
    <n v="0"/>
    <n v="0"/>
    <n v="0"/>
    <n v="0"/>
    <x v="1"/>
    <n v="1.5"/>
    <s v=""/>
    <s v=""/>
    <s v="Harry"/>
    <n v="0"/>
    <x v="499"/>
    <s v=""/>
    <s v="Joined Nashville SC on a permanent transfer"/>
    <d v="2023-07-26T12:30:33"/>
    <n v="45"/>
    <s v="114241.jpg"/>
    <x v="22"/>
    <s v="Toffolo"/>
    <x v="3"/>
    <s v=""/>
    <s v=""/>
    <s v="a"/>
    <n v="16"/>
    <n v="17"/>
    <x v="124"/>
    <n v="0"/>
    <n v="0"/>
    <n v="0"/>
    <n v="0"/>
    <n v="0"/>
    <n v="6.7"/>
    <x v="489"/>
    <x v="297"/>
    <x v="1"/>
    <x v="2"/>
    <x v="1"/>
    <n v="17"/>
    <n v="1"/>
    <n v="2"/>
    <n v="2"/>
    <n v="2"/>
    <n v="1"/>
    <n v="10"/>
    <x v="6"/>
    <n v="134"/>
    <n v="153"/>
    <n v="93.6"/>
    <n v="67"/>
    <n v="31.2"/>
    <n v="9"/>
    <n v="0.28000000000000003"/>
    <n v="0.93"/>
    <n v="1.21"/>
    <n v="19.73"/>
    <n v="269"/>
    <n v="106"/>
    <n v="245"/>
    <n v="79"/>
    <n v="260"/>
    <n v="89"/>
    <n v="284"/>
    <n v="102"/>
    <n v="2"/>
    <s v=""/>
    <n v="1"/>
    <s v=""/>
    <n v="2"/>
    <s v=""/>
    <n v="0.03"/>
    <n v="3.32"/>
    <n v="0.09"/>
    <n v="0.12"/>
    <n v="1.9"/>
    <n v="1.64"/>
    <n v="345"/>
    <n v="68"/>
    <n v="149"/>
    <n v="91"/>
    <n v="302"/>
    <n v="112"/>
    <n v="490"/>
    <n v="192"/>
    <n v="0.87"/>
    <n v="0.19"/>
    <x v="15"/>
    <x v="15"/>
    <x v="0"/>
    <x v="0"/>
    <x v="0"/>
    <n v="6.666666666666667"/>
    <x v="0"/>
  </r>
  <r>
    <n v="25"/>
    <s v=""/>
    <n v="201440"/>
    <n v="0"/>
    <n v="0"/>
    <n v="0"/>
    <n v="0"/>
    <n v="0"/>
    <x v="0"/>
    <n v="0.5"/>
    <s v=""/>
    <s v=""/>
    <s v="Hwang"/>
    <n v="0"/>
    <x v="500"/>
    <s v=""/>
    <s v="Joined Nashville SC on a permanent transfer"/>
    <d v="2023-07-26T12:30:33"/>
    <n v="45"/>
    <s v="201440.jpg"/>
    <x v="0"/>
    <s v="Ui-jo"/>
    <x v="26"/>
    <s v=""/>
    <s v=""/>
    <s v="a"/>
    <n v="16"/>
    <n v="17"/>
    <x v="124"/>
    <n v="0"/>
    <n v="0"/>
    <n v="0"/>
    <n v="0"/>
    <n v="0"/>
    <n v="0"/>
    <x v="490"/>
    <x v="297"/>
    <x v="1"/>
    <x v="2"/>
    <x v="1"/>
    <n v="17"/>
    <n v="1"/>
    <n v="2"/>
    <n v="2"/>
    <n v="2"/>
    <n v="1"/>
    <n v="10"/>
    <x v="6"/>
    <n v="134"/>
    <n v="0"/>
    <n v="0"/>
    <n v="0"/>
    <n v="0"/>
    <n v="9"/>
    <n v="0"/>
    <n v="0"/>
    <n v="0"/>
    <n v="0"/>
    <n v="488"/>
    <n v="44"/>
    <n v="487"/>
    <n v="44"/>
    <n v="477"/>
    <n v="46"/>
    <n v="490"/>
    <n v="46"/>
    <n v="2"/>
    <s v=""/>
    <n v="1"/>
    <s v=""/>
    <n v="2"/>
    <s v=""/>
    <n v="0.03"/>
    <n v="3.32"/>
    <n v="0.09"/>
    <n v="0.12"/>
    <n v="1.9"/>
    <n v="1.64"/>
    <n v="393"/>
    <n v="61"/>
    <n v="197"/>
    <n v="3"/>
    <n v="494"/>
    <n v="46"/>
    <n v="230"/>
    <n v="44"/>
    <n v="0.87"/>
    <n v="0.19"/>
    <x v="15"/>
    <x v="15"/>
    <x v="0"/>
    <x v="0"/>
    <x v="0"/>
    <n v="6.666666666666667"/>
    <x v="0"/>
  </r>
  <r>
    <n v="25"/>
    <s v=""/>
    <n v="215136"/>
    <n v="0"/>
    <n v="0"/>
    <n v="0"/>
    <n v="0"/>
    <n v="0"/>
    <x v="1"/>
    <n v="1.5"/>
    <s v=""/>
    <s v=""/>
    <s v="Neco"/>
    <n v="0"/>
    <x v="501"/>
    <s v=""/>
    <s v="Joined Nashville SC on a permanent transfer"/>
    <d v="2023-07-26T12:30:33"/>
    <n v="45"/>
    <s v="215136.jpg"/>
    <x v="30"/>
    <s v="Williams"/>
    <x v="7"/>
    <s v=""/>
    <s v=""/>
    <s v="a"/>
    <n v="16"/>
    <n v="17"/>
    <x v="142"/>
    <n v="0"/>
    <n v="0"/>
    <n v="0"/>
    <n v="0"/>
    <n v="0"/>
    <n v="12"/>
    <x v="491"/>
    <x v="298"/>
    <x v="1"/>
    <x v="2"/>
    <x v="12"/>
    <n v="41"/>
    <n v="1"/>
    <n v="2"/>
    <n v="2"/>
    <n v="7"/>
    <n v="1"/>
    <n v="10"/>
    <x v="6"/>
    <n v="284"/>
    <n v="372.2"/>
    <n v="257.3"/>
    <n v="209"/>
    <n v="84"/>
    <n v="20"/>
    <n v="1.24"/>
    <n v="1.22"/>
    <n v="2.46"/>
    <n v="39.549999999999997"/>
    <n v="166"/>
    <n v="61"/>
    <n v="126"/>
    <n v="28"/>
    <n v="147"/>
    <n v="21"/>
    <n v="145"/>
    <n v="34"/>
    <n v="2"/>
    <s v=""/>
    <n v="3"/>
    <s v=""/>
    <n v="2"/>
    <s v=""/>
    <n v="0.06"/>
    <n v="3.32"/>
    <n v="0.06"/>
    <n v="0.12"/>
    <n v="1.9"/>
    <n v="1.97"/>
    <n v="405"/>
    <n v="108"/>
    <n v="209"/>
    <n v="131"/>
    <n v="293"/>
    <n v="109"/>
    <n v="278"/>
    <n v="99"/>
    <n v="0.96"/>
    <n v="0.19"/>
    <x v="15"/>
    <x v="15"/>
    <x v="0"/>
    <x v="0"/>
    <x v="0"/>
    <n v="12"/>
    <x v="0"/>
  </r>
  <r>
    <n v="25"/>
    <s v=""/>
    <n v="60689"/>
    <n v="0"/>
    <n v="0"/>
    <n v="0"/>
    <n v="0"/>
    <n v="0"/>
    <x v="0"/>
    <n v="0.9"/>
    <s v=""/>
    <s v=""/>
    <s v="Chris"/>
    <n v="0"/>
    <x v="502"/>
    <s v=""/>
    <s v="Joined Nashville SC on a permanent transfer"/>
    <d v="2023-07-26T12:30:33"/>
    <n v="50"/>
    <s v="60689.jpg"/>
    <x v="11"/>
    <s v="Wood"/>
    <x v="35"/>
    <s v=""/>
    <s v=""/>
    <s v="a"/>
    <n v="16"/>
    <n v="17"/>
    <x v="113"/>
    <n v="0"/>
    <n v="0"/>
    <n v="0"/>
    <n v="0"/>
    <n v="0"/>
    <n v="10.6"/>
    <x v="492"/>
    <x v="299"/>
    <x v="2"/>
    <x v="2"/>
    <x v="12"/>
    <n v="9"/>
    <n v="1"/>
    <n v="2"/>
    <n v="2"/>
    <n v="7"/>
    <n v="1"/>
    <n v="10"/>
    <x v="21"/>
    <n v="163"/>
    <n v="145.19999999999999"/>
    <n v="82.1"/>
    <n v="169"/>
    <n v="39.299999999999997"/>
    <n v="9"/>
    <n v="2.71"/>
    <n v="0.37"/>
    <n v="3.08"/>
    <n v="11.8"/>
    <n v="275"/>
    <n v="27"/>
    <n v="255"/>
    <n v="32"/>
    <n v="166"/>
    <n v="33"/>
    <n v="266"/>
    <n v="33"/>
    <n v="2"/>
    <s v=""/>
    <n v="3"/>
    <s v=""/>
    <n v="2"/>
    <s v=""/>
    <n v="0.3"/>
    <n v="3.32"/>
    <n v="0.04"/>
    <n v="0.34"/>
    <n v="1.32"/>
    <n v="1"/>
    <n v="162"/>
    <n v="41"/>
    <n v="334"/>
    <n v="20"/>
    <n v="239"/>
    <n v="27"/>
    <n v="227"/>
    <n v="43"/>
    <n v="1"/>
    <n v="0.45"/>
    <x v="15"/>
    <x v="15"/>
    <x v="0"/>
    <x v="0"/>
    <x v="3"/>
    <n v="10.6"/>
    <x v="0"/>
  </r>
  <r>
    <n v="25"/>
    <s v=""/>
    <n v="208912"/>
    <n v="0"/>
    <n v="0"/>
    <n v="0"/>
    <n v="0"/>
    <n v="0"/>
    <x v="1"/>
    <n v="1.5"/>
    <s v=""/>
    <s v=""/>
    <s v="Joe"/>
    <n v="0"/>
    <x v="503"/>
    <s v=""/>
    <s v="Joined Nashville SC on a permanent transfer"/>
    <d v="2023-07-26T12:30:33"/>
    <n v="45"/>
    <s v="208912.jpg"/>
    <x v="27"/>
    <s v="Worrall"/>
    <x v="3"/>
    <s v=""/>
    <s v=""/>
    <s v="a"/>
    <n v="16"/>
    <n v="17"/>
    <x v="44"/>
    <n v="0"/>
    <n v="0"/>
    <n v="0"/>
    <n v="0"/>
    <n v="0"/>
    <n v="13.6"/>
    <x v="493"/>
    <x v="300"/>
    <x v="1"/>
    <x v="2"/>
    <x v="15"/>
    <n v="44"/>
    <n v="1"/>
    <n v="2"/>
    <n v="2"/>
    <n v="6"/>
    <n v="1"/>
    <n v="10"/>
    <x v="1"/>
    <n v="366"/>
    <n v="502.2"/>
    <n v="66.599999999999994"/>
    <n v="111"/>
    <n v="67.5"/>
    <n v="21"/>
    <n v="0.85"/>
    <n v="0.55000000000000004"/>
    <n v="1.4"/>
    <n v="44.46"/>
    <n v="102"/>
    <n v="34"/>
    <n v="270"/>
    <n v="96"/>
    <n v="216"/>
    <n v="63"/>
    <n v="190"/>
    <n v="58"/>
    <n v="2"/>
    <s v=""/>
    <n v="3"/>
    <s v=""/>
    <n v="2"/>
    <s v=""/>
    <n v="0.03"/>
    <n v="3.32"/>
    <n v="0.02"/>
    <n v="0.05"/>
    <n v="1.81"/>
    <n v="1.79"/>
    <n v="397"/>
    <n v="102"/>
    <n v="201"/>
    <n v="125"/>
    <n v="256"/>
    <n v="99"/>
    <n v="465"/>
    <n v="181"/>
    <n v="0.85"/>
    <n v="0.2"/>
    <x v="15"/>
    <x v="15"/>
    <x v="0"/>
    <x v="0"/>
    <x v="0"/>
    <n v="13.555555555555555"/>
    <x v="0"/>
  </r>
  <r>
    <n v="25"/>
    <s v=""/>
    <n v="204968"/>
    <n v="0"/>
    <n v="0"/>
    <n v="0"/>
    <n v="0"/>
    <n v="0"/>
    <x v="2"/>
    <n v="1.1000000000000001"/>
    <s v=""/>
    <s v=""/>
    <s v="Ryan"/>
    <n v="0"/>
    <x v="504"/>
    <s v=""/>
    <s v="Joined Nashville SC on a permanent transfer"/>
    <d v="2023-07-26T12:30:33"/>
    <n v="50"/>
    <s v="204968.jpg"/>
    <x v="27"/>
    <s v="Yates"/>
    <x v="14"/>
    <s v=""/>
    <s v=""/>
    <s v="a"/>
    <n v="16"/>
    <n v="17"/>
    <x v="113"/>
    <n v="0"/>
    <n v="0"/>
    <n v="0"/>
    <n v="0"/>
    <n v="0"/>
    <n v="10.6"/>
    <x v="494"/>
    <x v="301"/>
    <x v="1"/>
    <x v="9"/>
    <x v="15"/>
    <n v="36"/>
    <n v="1"/>
    <n v="2"/>
    <n v="2"/>
    <n v="5"/>
    <n v="1"/>
    <n v="10"/>
    <x v="1"/>
    <n v="177"/>
    <n v="215"/>
    <n v="103.3"/>
    <n v="233"/>
    <n v="54.5"/>
    <n v="21"/>
    <n v="1.99"/>
    <n v="0.43"/>
    <n v="2.42"/>
    <n v="29.34"/>
    <n v="240"/>
    <n v="107"/>
    <n v="230"/>
    <n v="130"/>
    <n v="134"/>
    <n v="86"/>
    <n v="220"/>
    <n v="105"/>
    <n v="2"/>
    <s v=""/>
    <n v="3"/>
    <s v=""/>
    <n v="2"/>
    <s v=""/>
    <n v="0.1"/>
    <n v="3.32"/>
    <n v="0.02"/>
    <n v="0.12"/>
    <n v="1.44"/>
    <n v="1.77"/>
    <n v="232"/>
    <n v="152"/>
    <n v="404"/>
    <n v="127"/>
    <n v="263"/>
    <n v="105"/>
    <n v="551"/>
    <n v="207"/>
    <n v="1.03"/>
    <n v="0.25"/>
    <x v="15"/>
    <x v="15"/>
    <x v="0"/>
    <x v="0"/>
    <x v="3"/>
    <n v="10.6"/>
    <x v="0"/>
  </r>
  <r>
    <n v="25"/>
    <s v=""/>
    <n v="159506"/>
    <n v="0"/>
    <n v="0"/>
    <n v="0"/>
    <n v="0"/>
    <n v="0"/>
    <x v="1"/>
    <n v="1.5"/>
    <s v=""/>
    <s v=""/>
    <s v="Olu"/>
    <n v="0"/>
    <x v="505"/>
    <s v=""/>
    <s v="Joined Nashville SC on a permanent transfer"/>
    <d v="2023-07-26T12:30:33"/>
    <n v="45"/>
    <s v="159506.jpg"/>
    <x v="0"/>
    <s v="Aina"/>
    <x v="3"/>
    <s v=""/>
    <s v=""/>
    <s v="a"/>
    <n v="16"/>
    <n v="17"/>
    <x v="113"/>
    <n v="0"/>
    <n v="0"/>
    <n v="0"/>
    <n v="0"/>
    <n v="0"/>
    <n v="0"/>
    <x v="495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478"/>
    <n v="185"/>
    <n v="476"/>
    <n v="185"/>
    <n v="466"/>
    <n v="184"/>
    <n v="480"/>
    <n v="185"/>
    <n v="2"/>
    <s v=""/>
    <n v="3"/>
    <s v=""/>
    <n v="2"/>
    <s v=""/>
    <n v="0.1"/>
    <n v="3.32"/>
    <n v="0.02"/>
    <n v="0.12"/>
    <n v="1.44"/>
    <n v="1.77"/>
    <n v="359"/>
    <n v="75"/>
    <n v="163"/>
    <n v="98"/>
    <n v="484"/>
    <n v="185"/>
    <n v="455"/>
    <n v="175"/>
    <n v="1.03"/>
    <n v="0.25"/>
    <x v="15"/>
    <x v="15"/>
    <x v="0"/>
    <x v="0"/>
    <x v="0"/>
    <n v="11.777777777777779"/>
    <x v="0"/>
  </r>
  <r>
    <n v="25"/>
    <s v=""/>
    <n v="201410"/>
    <n v="0"/>
    <n v="0"/>
    <n v="0"/>
    <n v="0"/>
    <n v="0"/>
    <x v="1"/>
    <n v="0.5"/>
    <s v=""/>
    <s v=""/>
    <s v="Auston"/>
    <n v="0"/>
    <x v="506"/>
    <s v=""/>
    <s v="Joined Nashville SC on a permanent transfer"/>
    <d v="2023-07-26T12:30:33"/>
    <n v="40"/>
    <s v="201410.jpg"/>
    <x v="0"/>
    <s v="Trusty"/>
    <x v="34"/>
    <s v=""/>
    <s v=""/>
    <s v="a"/>
    <n v="17"/>
    <n v="49"/>
    <x v="113"/>
    <n v="0"/>
    <n v="0"/>
    <n v="0"/>
    <n v="0"/>
    <n v="0"/>
    <n v="0"/>
    <x v="496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420"/>
    <n v="151"/>
    <n v="410"/>
    <n v="150"/>
    <n v="394"/>
    <n v="148"/>
    <n v="422"/>
    <n v="151"/>
    <n v="2"/>
    <s v=""/>
    <n v="3"/>
    <s v=""/>
    <n v="2"/>
    <s v=""/>
    <n v="0.1"/>
    <n v="3.32"/>
    <n v="0.02"/>
    <n v="0.12"/>
    <n v="1.44"/>
    <n v="1.77"/>
    <n v="566"/>
    <n v="172"/>
    <n v="51"/>
    <n v="24"/>
    <n v="427"/>
    <n v="152"/>
    <n v="192"/>
    <n v="66"/>
    <n v="1.03"/>
    <n v="0.25"/>
    <x v="16"/>
    <x v="16"/>
    <x v="0"/>
    <x v="0"/>
    <x v="1"/>
    <n v="13.25"/>
    <x v="0"/>
  </r>
  <r>
    <n v="25"/>
    <s v=""/>
    <n v="233821"/>
    <n v="0"/>
    <n v="0"/>
    <n v="0"/>
    <n v="0"/>
    <n v="0"/>
    <x v="1"/>
    <n v="1.5"/>
    <s v=""/>
    <s v=""/>
    <s v="Anel"/>
    <n v="0"/>
    <x v="507"/>
    <s v=""/>
    <s v="Joined Nashville SC on a permanent transfer"/>
    <d v="2023-07-26T12:30:33"/>
    <n v="45"/>
    <s v="233821.jpg"/>
    <x v="0"/>
    <s v="Ahmedhodžić"/>
    <x v="35"/>
    <s v=""/>
    <s v=""/>
    <s v="a"/>
    <n v="17"/>
    <n v="49"/>
    <x v="113"/>
    <n v="0"/>
    <n v="0"/>
    <n v="0"/>
    <n v="0"/>
    <n v="0"/>
    <n v="0"/>
    <x v="497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507"/>
    <n v="197"/>
    <n v="506"/>
    <n v="197"/>
    <n v="497"/>
    <n v="196"/>
    <n v="509"/>
    <n v="197"/>
    <n v="2"/>
    <s v=""/>
    <n v="3"/>
    <s v=""/>
    <n v="2"/>
    <s v=""/>
    <n v="0.1"/>
    <n v="3.32"/>
    <n v="0.02"/>
    <n v="0.12"/>
    <n v="1.44"/>
    <n v="1.77"/>
    <n v="435"/>
    <n v="126"/>
    <n v="239"/>
    <n v="149"/>
    <n v="512"/>
    <n v="197"/>
    <n v="219"/>
    <n v="75"/>
    <n v="1.03"/>
    <n v="0.25"/>
    <x v="16"/>
    <x v="16"/>
    <x v="0"/>
    <x v="0"/>
    <x v="0"/>
    <n v="11.777777777777779"/>
    <x v="0"/>
  </r>
  <r>
    <n v="25"/>
    <s v=""/>
    <n v="538206"/>
    <n v="0"/>
    <n v="0"/>
    <n v="0"/>
    <n v="0"/>
    <n v="0"/>
    <x v="3"/>
    <n v="0.5"/>
    <s v=""/>
    <s v=""/>
    <s v="Jordan"/>
    <n v="0"/>
    <x v="508"/>
    <s v=""/>
    <s v="Joined Nashville SC on a permanent transfer"/>
    <d v="2023-07-26T12:30:33"/>
    <n v="40"/>
    <s v="538206.jpg"/>
    <x v="0"/>
    <s v="Amissah"/>
    <x v="1"/>
    <s v=""/>
    <s v=""/>
    <s v="a"/>
    <n v="17"/>
    <n v="49"/>
    <x v="113"/>
    <n v="0"/>
    <n v="0"/>
    <n v="0"/>
    <n v="0"/>
    <n v="0"/>
    <n v="0"/>
    <x v="498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461"/>
    <n v="61"/>
    <n v="454"/>
    <n v="53"/>
    <n v="439"/>
    <n v="44"/>
    <n v="463"/>
    <n v="61"/>
    <n v="2"/>
    <s v=""/>
    <n v="3"/>
    <s v=""/>
    <n v="2"/>
    <s v=""/>
    <n v="0.1"/>
    <n v="3.32"/>
    <n v="0.02"/>
    <n v="0.12"/>
    <n v="1.44"/>
    <n v="1.77"/>
    <n v="616"/>
    <n v="72"/>
    <n v="101"/>
    <n v="43"/>
    <n v="468"/>
    <n v="61"/>
    <n v="255"/>
    <n v="40"/>
    <n v="1.03"/>
    <n v="0.25"/>
    <x v="16"/>
    <x v="16"/>
    <x v="0"/>
    <x v="0"/>
    <x v="1"/>
    <n v="13.25"/>
    <x v="0"/>
  </r>
  <r>
    <n v="25"/>
    <s v=""/>
    <n v="82691"/>
    <n v="0"/>
    <n v="0"/>
    <n v="0"/>
    <n v="0"/>
    <n v="0"/>
    <x v="1"/>
    <n v="0.5"/>
    <s v=""/>
    <s v=""/>
    <s v="George"/>
    <n v="0"/>
    <x v="509"/>
    <s v=""/>
    <s v="Joined Nashville SC on a permanent transfer"/>
    <d v="2023-07-26T12:30:33"/>
    <n v="40"/>
    <s v="82691.jpg"/>
    <x v="0"/>
    <s v="Baldock"/>
    <x v="100"/>
    <s v=""/>
    <s v=""/>
    <s v="a"/>
    <n v="17"/>
    <n v="49"/>
    <x v="113"/>
    <n v="0"/>
    <n v="0"/>
    <n v="0"/>
    <n v="0"/>
    <n v="0"/>
    <n v="0"/>
    <x v="499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397"/>
    <n v="139"/>
    <n v="382"/>
    <n v="138"/>
    <n v="364"/>
    <n v="134"/>
    <n v="399"/>
    <n v="139"/>
    <n v="2"/>
    <s v=""/>
    <n v="3"/>
    <s v=""/>
    <n v="2"/>
    <s v=""/>
    <n v="0.1"/>
    <n v="3.32"/>
    <n v="0.02"/>
    <n v="0.12"/>
    <n v="1.44"/>
    <n v="1.77"/>
    <n v="530"/>
    <n v="152"/>
    <n v="15"/>
    <n v="4"/>
    <n v="404"/>
    <n v="140"/>
    <n v="38"/>
    <n v="13"/>
    <n v="1.03"/>
    <n v="0.25"/>
    <x v="16"/>
    <x v="16"/>
    <x v="0"/>
    <x v="0"/>
    <x v="1"/>
    <n v="13.25"/>
    <x v="0"/>
  </r>
  <r>
    <n v="25"/>
    <s v=""/>
    <n v="40386"/>
    <n v="0"/>
    <n v="0"/>
    <n v="0"/>
    <n v="0"/>
    <n v="0"/>
    <x v="1"/>
    <n v="0.5"/>
    <s v=""/>
    <s v=""/>
    <s v="Chris"/>
    <n v="0"/>
    <x v="510"/>
    <s v=""/>
    <s v="Joined Nashville SC on a permanent transfer"/>
    <d v="2023-07-26T12:30:33"/>
    <n v="40"/>
    <s v="40386.jpg"/>
    <x v="0"/>
    <s v="Basham"/>
    <x v="26"/>
    <s v=""/>
    <s v=""/>
    <s v="a"/>
    <n v="17"/>
    <n v="49"/>
    <x v="113"/>
    <n v="0"/>
    <n v="0"/>
    <n v="0"/>
    <n v="0"/>
    <n v="0"/>
    <n v="0"/>
    <x v="500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393"/>
    <n v="138"/>
    <n v="376"/>
    <n v="137"/>
    <n v="358"/>
    <n v="133"/>
    <n v="395"/>
    <n v="138"/>
    <n v="2"/>
    <s v=""/>
    <n v="3"/>
    <s v=""/>
    <n v="2"/>
    <s v=""/>
    <n v="0.1"/>
    <n v="3.32"/>
    <n v="0.02"/>
    <n v="0.12"/>
    <n v="1.44"/>
    <n v="1.77"/>
    <n v="522"/>
    <n v="149"/>
    <n v="7"/>
    <n v="1"/>
    <n v="400"/>
    <n v="139"/>
    <n v="244"/>
    <n v="83"/>
    <n v="1.03"/>
    <n v="0.25"/>
    <x v="16"/>
    <x v="16"/>
    <x v="0"/>
    <x v="0"/>
    <x v="1"/>
    <n v="13.25"/>
    <x v="0"/>
  </r>
  <r>
    <n v="25"/>
    <s v=""/>
    <n v="207189"/>
    <n v="0"/>
    <n v="0"/>
    <n v="0"/>
    <n v="0"/>
    <n v="0"/>
    <x v="2"/>
    <n v="1.1000000000000001"/>
    <s v=""/>
    <s v=""/>
    <s v="Sander"/>
    <n v="0"/>
    <x v="511"/>
    <s v=""/>
    <s v="Joined Nashville SC on a permanent transfer"/>
    <d v="2023-07-26T12:30:33"/>
    <n v="50"/>
    <s v="207189.jpg"/>
    <x v="0"/>
    <s v="Berge"/>
    <x v="2"/>
    <s v=""/>
    <s v=""/>
    <s v="a"/>
    <n v="17"/>
    <n v="49"/>
    <x v="113"/>
    <n v="0"/>
    <n v="0"/>
    <n v="0"/>
    <n v="0"/>
    <n v="0"/>
    <n v="0"/>
    <x v="501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579"/>
    <n v="246"/>
    <n v="578"/>
    <n v="246"/>
    <n v="576"/>
    <n v="246"/>
    <n v="580"/>
    <n v="246"/>
    <n v="2"/>
    <s v=""/>
    <n v="3"/>
    <s v=""/>
    <n v="2"/>
    <s v=""/>
    <n v="0.1"/>
    <n v="3.32"/>
    <n v="0.02"/>
    <n v="0.12"/>
    <n v="1.44"/>
    <n v="1.77"/>
    <n v="235"/>
    <n v="154"/>
    <n v="407"/>
    <n v="129"/>
    <n v="580"/>
    <n v="246"/>
    <n v="350"/>
    <n v="112"/>
    <n v="1.03"/>
    <n v="0.25"/>
    <x v="16"/>
    <x v="16"/>
    <x v="0"/>
    <x v="0"/>
    <x v="3"/>
    <n v="10.6"/>
    <x v="0"/>
  </r>
  <r>
    <n v="25"/>
    <s v=""/>
    <n v="226182"/>
    <n v="0"/>
    <n v="0"/>
    <n v="0"/>
    <n v="0"/>
    <n v="0"/>
    <x v="1"/>
    <n v="0.4"/>
    <s v=""/>
    <s v=""/>
    <s v="Jayden"/>
    <n v="0"/>
    <x v="512"/>
    <s v=""/>
    <s v="Knee injury - 25% chance of playing"/>
    <d v="2023-08-04T12:00:04"/>
    <n v="45"/>
    <s v="226182.jpg"/>
    <x v="0"/>
    <s v="Bogle"/>
    <x v="3"/>
    <s v=""/>
    <s v=""/>
    <s v="d"/>
    <n v="17"/>
    <n v="49"/>
    <x v="113"/>
    <n v="0"/>
    <n v="0"/>
    <n v="0"/>
    <n v="0"/>
    <n v="0"/>
    <n v="0"/>
    <x v="502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499"/>
    <n v="194"/>
    <n v="498"/>
    <n v="194"/>
    <n v="489"/>
    <n v="193"/>
    <n v="501"/>
    <n v="194"/>
    <n v="2"/>
    <s v=""/>
    <n v="3"/>
    <s v=""/>
    <n v="2"/>
    <s v=""/>
    <n v="0.1"/>
    <n v="3.32"/>
    <n v="0.02"/>
    <n v="0.12"/>
    <n v="1.44"/>
    <n v="1.77"/>
    <n v="425"/>
    <n v="121"/>
    <n v="229"/>
    <n v="144"/>
    <n v="504"/>
    <n v="194"/>
    <n v="504"/>
    <n v="195"/>
    <n v="1.03"/>
    <n v="0.25"/>
    <x v="16"/>
    <x v="16"/>
    <x v="0"/>
    <x v="0"/>
    <x v="0"/>
    <n v="11.777777777777779"/>
    <x v="0"/>
  </r>
  <r>
    <n v="25"/>
    <s v=""/>
    <n v="195473"/>
    <n v="0"/>
    <n v="0"/>
    <n v="0"/>
    <n v="0"/>
    <n v="0"/>
    <x v="0"/>
    <n v="0.2"/>
    <s v=""/>
    <s v=""/>
    <s v="Rhian"/>
    <n v="0"/>
    <x v="513"/>
    <s v=""/>
    <s v="Lack of match fitness - 25% chance of playing"/>
    <d v="2023-08-07T00:30:06"/>
    <n v="50"/>
    <s v="195473.jpg"/>
    <x v="0"/>
    <s v="Brewster"/>
    <x v="2"/>
    <s v=""/>
    <s v=""/>
    <s v="d"/>
    <n v="17"/>
    <n v="49"/>
    <x v="113"/>
    <n v="0"/>
    <n v="0"/>
    <n v="0"/>
    <n v="0"/>
    <n v="0"/>
    <n v="0"/>
    <x v="503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575"/>
    <n v="58"/>
    <n v="574"/>
    <n v="58"/>
    <n v="572"/>
    <n v="59"/>
    <n v="576"/>
    <n v="59"/>
    <n v="2"/>
    <s v=""/>
    <n v="3"/>
    <s v=""/>
    <n v="2"/>
    <s v=""/>
    <n v="0.1"/>
    <n v="3.32"/>
    <n v="0.02"/>
    <n v="0.12"/>
    <n v="1.44"/>
    <n v="1.77"/>
    <n v="224"/>
    <n v="45"/>
    <n v="396"/>
    <n v="24"/>
    <n v="576"/>
    <n v="59"/>
    <n v="332"/>
    <n v="54"/>
    <n v="1.03"/>
    <n v="0.25"/>
    <x v="16"/>
    <x v="16"/>
    <x v="0"/>
    <x v="0"/>
    <x v="3"/>
    <n v="10.6"/>
    <x v="0"/>
  </r>
  <r>
    <n v="25"/>
    <s v=""/>
    <n v="476938"/>
    <n v="0"/>
    <n v="0"/>
    <n v="0"/>
    <n v="0"/>
    <n v="0"/>
    <x v="2"/>
    <n v="0.1"/>
    <s v=""/>
    <s v=""/>
    <s v="Ismaila"/>
    <n v="0"/>
    <x v="514"/>
    <s v=""/>
    <s v="Knee injury - 25% chance of playing"/>
    <d v="2023-08-04T12:00:04"/>
    <n v="45"/>
    <s v="476938.jpg"/>
    <x v="0"/>
    <s v="Coulibaly"/>
    <x v="3"/>
    <s v=""/>
    <s v=""/>
    <s v="d"/>
    <n v="17"/>
    <n v="49"/>
    <x v="113"/>
    <n v="0"/>
    <n v="0"/>
    <n v="0"/>
    <n v="0"/>
    <n v="0"/>
    <n v="0"/>
    <x v="504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533"/>
    <n v="210"/>
    <n v="531"/>
    <n v="211"/>
    <n v="524"/>
    <n v="209"/>
    <n v="534"/>
    <n v="210"/>
    <n v="2"/>
    <s v=""/>
    <n v="3"/>
    <s v=""/>
    <n v="2"/>
    <s v=""/>
    <n v="0.1"/>
    <n v="3.32"/>
    <n v="0.02"/>
    <n v="0.12"/>
    <n v="1.44"/>
    <n v="1.77"/>
    <n v="483"/>
    <n v="240"/>
    <n v="287"/>
    <n v="47"/>
    <n v="536"/>
    <n v="212"/>
    <n v="443"/>
    <n v="146"/>
    <n v="1.03"/>
    <n v="0.25"/>
    <x v="16"/>
    <x v="16"/>
    <x v="0"/>
    <x v="0"/>
    <x v="0"/>
    <n v="11.777777777777779"/>
    <x v="0"/>
  </r>
  <r>
    <n v="25"/>
    <s v=""/>
    <n v="102549"/>
    <n v="0"/>
    <n v="0"/>
    <n v="0"/>
    <n v="0"/>
    <n v="0"/>
    <x v="3"/>
    <n v="0.5"/>
    <s v=""/>
    <s v=""/>
    <s v="Adam"/>
    <n v="0"/>
    <x v="515"/>
    <s v=""/>
    <s v="Knee injury - 25% chance of playing"/>
    <d v="2023-08-04T12:00:04"/>
    <n v="40"/>
    <s v="102549.jpg"/>
    <x v="0"/>
    <s v="Davies"/>
    <x v="2"/>
    <s v=""/>
    <s v=""/>
    <s v="a"/>
    <n v="17"/>
    <n v="49"/>
    <x v="113"/>
    <n v="0"/>
    <n v="0"/>
    <n v="0"/>
    <n v="0"/>
    <n v="0"/>
    <n v="0"/>
    <x v="505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398"/>
    <n v="37"/>
    <n v="385"/>
    <n v="24"/>
    <n v="367"/>
    <n v="15"/>
    <n v="400"/>
    <n v="37"/>
    <n v="2"/>
    <s v=""/>
    <n v="3"/>
    <s v=""/>
    <n v="2"/>
    <s v=""/>
    <n v="0.1"/>
    <n v="3.32"/>
    <n v="0.02"/>
    <n v="0.12"/>
    <n v="1.44"/>
    <n v="1.77"/>
    <n v="535"/>
    <n v="43"/>
    <n v="20"/>
    <n v="14"/>
    <n v="405"/>
    <n v="37"/>
    <n v="324"/>
    <n v="51"/>
    <n v="1.03"/>
    <n v="0.25"/>
    <x v="16"/>
    <x v="16"/>
    <x v="0"/>
    <x v="0"/>
    <x v="1"/>
    <n v="13.25"/>
    <x v="0"/>
  </r>
  <r>
    <n v="25"/>
    <s v=""/>
    <n v="108416"/>
    <n v="0"/>
    <n v="0"/>
    <n v="0"/>
    <n v="0"/>
    <n v="0"/>
    <x v="1"/>
    <n v="1.5"/>
    <s v=""/>
    <s v=""/>
    <s v="John"/>
    <n v="0"/>
    <x v="516"/>
    <s v=""/>
    <s v="Knee injury - 25% chance of playing"/>
    <d v="2023-08-04T12:00:04"/>
    <n v="45"/>
    <s v="108416.jpg"/>
    <x v="0"/>
    <s v="Egan"/>
    <x v="2"/>
    <s v=""/>
    <s v=""/>
    <s v="a"/>
    <n v="17"/>
    <n v="49"/>
    <x v="113"/>
    <n v="0"/>
    <n v="0"/>
    <n v="0"/>
    <n v="0"/>
    <n v="0"/>
    <n v="0"/>
    <x v="506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470"/>
    <n v="180"/>
    <n v="467"/>
    <n v="180"/>
    <n v="454"/>
    <n v="179"/>
    <n v="472"/>
    <n v="180"/>
    <n v="2"/>
    <s v=""/>
    <n v="3"/>
    <s v=""/>
    <n v="2"/>
    <s v=""/>
    <n v="0.1"/>
    <n v="3.32"/>
    <n v="0.02"/>
    <n v="0.12"/>
    <n v="1.44"/>
    <n v="1.77"/>
    <n v="336"/>
    <n v="60"/>
    <n v="140"/>
    <n v="83"/>
    <n v="477"/>
    <n v="181"/>
    <n v="358"/>
    <n v="133"/>
    <n v="1.03"/>
    <n v="0.25"/>
    <x v="16"/>
    <x v="16"/>
    <x v="0"/>
    <x v="0"/>
    <x v="0"/>
    <n v="11.777777777777779"/>
    <x v="0"/>
  </r>
  <r>
    <n v="75"/>
    <s v=""/>
    <n v="47247"/>
    <n v="0"/>
    <n v="0"/>
    <n v="0"/>
    <n v="0"/>
    <n v="0"/>
    <x v="2"/>
    <n v="0.8"/>
    <s v=""/>
    <s v=""/>
    <s v="John"/>
    <n v="0"/>
    <x v="517"/>
    <s v=""/>
    <s v="Knock - 75% chance of playing"/>
    <d v="2023-08-04T12:00:04"/>
    <n v="50"/>
    <s v="47247.jpg"/>
    <x v="0"/>
    <s v="Fleck"/>
    <x v="14"/>
    <s v=""/>
    <s v=""/>
    <s v="d"/>
    <n v="17"/>
    <n v="49"/>
    <x v="113"/>
    <n v="0"/>
    <n v="0"/>
    <n v="0"/>
    <n v="0"/>
    <n v="0"/>
    <n v="0"/>
    <x v="507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556"/>
    <n v="227"/>
    <n v="554"/>
    <n v="227"/>
    <n v="549"/>
    <n v="226"/>
    <n v="557"/>
    <n v="227"/>
    <n v="2"/>
    <s v=""/>
    <n v="3"/>
    <s v=""/>
    <n v="2"/>
    <s v=""/>
    <n v="0.1"/>
    <n v="3.32"/>
    <n v="0.02"/>
    <n v="0.12"/>
    <n v="1.44"/>
    <n v="1.77"/>
    <n v="153"/>
    <n v="97"/>
    <n v="325"/>
    <n v="72"/>
    <n v="558"/>
    <n v="228"/>
    <n v="586"/>
    <n v="237"/>
    <n v="1.03"/>
    <n v="0.25"/>
    <x v="16"/>
    <x v="16"/>
    <x v="0"/>
    <x v="0"/>
    <x v="3"/>
    <n v="10.6"/>
    <x v="0"/>
  </r>
  <r>
    <n v="75"/>
    <s v=""/>
    <n v="82143"/>
    <n v="0"/>
    <n v="0"/>
    <n v="0"/>
    <n v="0"/>
    <n v="0"/>
    <x v="3"/>
    <n v="1.8"/>
    <s v=""/>
    <s v=""/>
    <s v="Wes"/>
    <n v="0"/>
    <x v="518"/>
    <s v=""/>
    <s v="Knock - 75% chance of playing"/>
    <d v="2023-08-04T12:00:04"/>
    <n v="45"/>
    <s v="82143.jpg"/>
    <x v="0"/>
    <s v="Foderingham"/>
    <x v="1"/>
    <s v=""/>
    <s v=""/>
    <s v="a"/>
    <n v="17"/>
    <n v="49"/>
    <x v="113"/>
    <n v="0"/>
    <n v="0"/>
    <n v="0"/>
    <n v="0"/>
    <n v="0"/>
    <n v="0"/>
    <x v="508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465"/>
    <n v="64"/>
    <n v="461"/>
    <n v="59"/>
    <n v="448"/>
    <n v="52"/>
    <n v="467"/>
    <n v="64"/>
    <n v="2"/>
    <s v=""/>
    <n v="3"/>
    <s v=""/>
    <n v="2"/>
    <s v=""/>
    <n v="0.1"/>
    <n v="3.32"/>
    <n v="0.02"/>
    <n v="0.12"/>
    <n v="1.44"/>
    <n v="1.77"/>
    <n v="322"/>
    <n v="19"/>
    <n v="126"/>
    <n v="51"/>
    <n v="472"/>
    <n v="64"/>
    <n v="273"/>
    <n v="42"/>
    <n v="1.03"/>
    <n v="0.25"/>
    <x v="16"/>
    <x v="16"/>
    <x v="0"/>
    <x v="0"/>
    <x v="0"/>
    <n v="11.777777777777779"/>
    <x v="0"/>
  </r>
  <r>
    <n v="75"/>
    <s v=""/>
    <n v="523700"/>
    <n v="0"/>
    <n v="0"/>
    <n v="0"/>
    <n v="0"/>
    <n v="0"/>
    <x v="0"/>
    <n v="0.7"/>
    <s v=""/>
    <s v=""/>
    <s v="Daniel"/>
    <n v="0"/>
    <x v="519"/>
    <s v=""/>
    <s v="Groin Injury - 75% chance of playing"/>
    <d v="2023-08-07T00:30:06"/>
    <n v="50"/>
    <s v="523700.jpg"/>
    <x v="0"/>
    <s v="Jebbison"/>
    <x v="3"/>
    <s v=""/>
    <s v=""/>
    <s v="d"/>
    <n v="17"/>
    <n v="49"/>
    <x v="113"/>
    <n v="0"/>
    <n v="0"/>
    <n v="0"/>
    <n v="0"/>
    <n v="0"/>
    <n v="0"/>
    <x v="509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597"/>
    <n v="65"/>
    <n v="597"/>
    <n v="65"/>
    <n v="594"/>
    <n v="65"/>
    <n v="597"/>
    <n v="65"/>
    <n v="2"/>
    <s v=""/>
    <n v="3"/>
    <s v=""/>
    <n v="2"/>
    <s v=""/>
    <n v="0.1"/>
    <n v="3.32"/>
    <n v="0.02"/>
    <n v="0.12"/>
    <n v="1.44"/>
    <n v="1.77"/>
    <n v="292"/>
    <n v="58"/>
    <n v="464"/>
    <n v="37"/>
    <n v="597"/>
    <n v="65"/>
    <n v="525"/>
    <n v="73"/>
    <n v="1.03"/>
    <n v="0.25"/>
    <x v="16"/>
    <x v="16"/>
    <x v="0"/>
    <x v="0"/>
    <x v="3"/>
    <n v="10.6"/>
    <x v="0"/>
  </r>
  <r>
    <n v="75"/>
    <s v=""/>
    <n v="155197"/>
    <n v="0"/>
    <n v="0"/>
    <n v="0"/>
    <n v="0"/>
    <n v="0"/>
    <x v="1"/>
    <n v="1.5"/>
    <s v=""/>
    <s v=""/>
    <s v="Max"/>
    <n v="0"/>
    <x v="520"/>
    <s v=""/>
    <s v="Groin Injury - 75% chance of playing"/>
    <d v="2023-08-07T00:30:06"/>
    <n v="45"/>
    <s v="155197.jpg"/>
    <x v="0"/>
    <s v="Lowe"/>
    <x v="3"/>
    <s v=""/>
    <s v=""/>
    <s v="a"/>
    <n v="17"/>
    <n v="49"/>
    <x v="113"/>
    <n v="0"/>
    <n v="0"/>
    <n v="0"/>
    <n v="0"/>
    <n v="0"/>
    <n v="0"/>
    <x v="75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477"/>
    <n v="184"/>
    <n v="475"/>
    <n v="184"/>
    <n v="465"/>
    <n v="183"/>
    <n v="479"/>
    <n v="184"/>
    <n v="2"/>
    <s v=""/>
    <n v="3"/>
    <s v=""/>
    <n v="2"/>
    <s v=""/>
    <n v="0.1"/>
    <n v="3.32"/>
    <n v="0.02"/>
    <n v="0.12"/>
    <n v="1.44"/>
    <n v="1.77"/>
    <n v="356"/>
    <n v="73"/>
    <n v="160"/>
    <n v="96"/>
    <n v="483"/>
    <n v="184"/>
    <n v="452"/>
    <n v="173"/>
    <n v="1.03"/>
    <n v="0.25"/>
    <x v="16"/>
    <x v="16"/>
    <x v="0"/>
    <x v="0"/>
    <x v="0"/>
    <n v="11.777777777777779"/>
    <x v="0"/>
  </r>
  <r>
    <n v="50"/>
    <s v=""/>
    <n v="169432"/>
    <n v="0"/>
    <n v="0"/>
    <n v="0"/>
    <n v="0"/>
    <n v="0"/>
    <x v="0"/>
    <n v="0.6"/>
    <s v=""/>
    <s v=""/>
    <s v="Oliver"/>
    <n v="0"/>
    <x v="521"/>
    <s v=""/>
    <s v="Foot injury - 50% chance of playing"/>
    <d v="2023-08-07T00:30:06"/>
    <n v="55"/>
    <s v="169432.jpg"/>
    <x v="0"/>
    <s v="McBurnie"/>
    <x v="3"/>
    <s v=""/>
    <s v=""/>
    <s v="d"/>
    <n v="17"/>
    <n v="49"/>
    <x v="113"/>
    <n v="0"/>
    <n v="0"/>
    <n v="0"/>
    <n v="0"/>
    <n v="0"/>
    <n v="0"/>
    <x v="510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602"/>
    <n v="68"/>
    <n v="602"/>
    <n v="68"/>
    <n v="602"/>
    <n v="68"/>
    <n v="602"/>
    <n v="68"/>
    <n v="2"/>
    <s v=""/>
    <n v="3"/>
    <s v=""/>
    <n v="2"/>
    <s v=""/>
    <n v="0.1"/>
    <n v="3.32"/>
    <n v="0.02"/>
    <n v="0.12"/>
    <n v="1.44"/>
    <n v="1.77"/>
    <n v="105"/>
    <n v="31"/>
    <n v="494"/>
    <n v="42"/>
    <n v="602"/>
    <n v="68"/>
    <n v="424"/>
    <n v="68"/>
    <n v="1.03"/>
    <n v="0.25"/>
    <x v="16"/>
    <x v="16"/>
    <x v="0"/>
    <x v="0"/>
    <x v="2"/>
    <n v="9.6363636363636367"/>
    <x v="0"/>
  </r>
  <r>
    <n v="50"/>
    <s v=""/>
    <n v="440993"/>
    <n v="0"/>
    <n v="0"/>
    <n v="0"/>
    <n v="0"/>
    <n v="0"/>
    <x v="0"/>
    <n v="0"/>
    <s v=""/>
    <s v=""/>
    <s v="Iliman"/>
    <n v="0"/>
    <x v="522"/>
    <s v=""/>
    <s v="Permanent transfer to Marseille"/>
    <d v="2023-08-02T08:29:00"/>
    <n v="55"/>
    <s v="440993.jpg"/>
    <x v="0"/>
    <s v="Ndiaye"/>
    <x v="2"/>
    <s v=""/>
    <s v=""/>
    <s v="u"/>
    <n v="17"/>
    <n v="49"/>
    <x v="113"/>
    <n v="0"/>
    <n v="0"/>
    <n v="0"/>
    <n v="0"/>
    <n v="0"/>
    <n v="0"/>
    <x v="511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605"/>
    <n v="69"/>
    <n v="605"/>
    <n v="69"/>
    <n v="605"/>
    <n v="69"/>
    <n v="605"/>
    <n v="69"/>
    <n v="2"/>
    <s v=""/>
    <n v="3"/>
    <s v=""/>
    <n v="2"/>
    <s v=""/>
    <n v="0.1"/>
    <n v="3.32"/>
    <n v="0.02"/>
    <n v="0.12"/>
    <n v="1.44"/>
    <n v="1.77"/>
    <n v="138"/>
    <n v="35"/>
    <n v="527"/>
    <n v="46"/>
    <n v="605"/>
    <n v="69"/>
    <n v="416"/>
    <n v="65"/>
    <n v="1.03"/>
    <n v="0.25"/>
    <x v="16"/>
    <x v="16"/>
    <x v="0"/>
    <x v="0"/>
    <x v="2"/>
    <n v="9.6363636363636367"/>
    <x v="0"/>
  </r>
  <r>
    <n v="25"/>
    <s v=""/>
    <n v="443211"/>
    <n v="0"/>
    <n v="0"/>
    <n v="0"/>
    <n v="0"/>
    <n v="0"/>
    <x v="1"/>
    <n v="0.1"/>
    <s v=""/>
    <s v=""/>
    <s v="Rhys"/>
    <n v="0"/>
    <x v="523"/>
    <s v=""/>
    <s v="Lack of match fitness - 25% chance of playing"/>
    <d v="2023-08-07T00:30:06"/>
    <n v="40"/>
    <s v="443211.jpg"/>
    <x v="0"/>
    <s v="Norrington-Davies"/>
    <x v="2"/>
    <s v=""/>
    <s v=""/>
    <s v="d"/>
    <n v="17"/>
    <n v="49"/>
    <x v="113"/>
    <n v="0"/>
    <n v="0"/>
    <n v="0"/>
    <n v="0"/>
    <n v="0"/>
    <n v="0"/>
    <x v="512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446"/>
    <n v="167"/>
    <n v="438"/>
    <n v="167"/>
    <n v="423"/>
    <n v="166"/>
    <n v="448"/>
    <n v="167"/>
    <n v="2"/>
    <s v=""/>
    <n v="3"/>
    <s v=""/>
    <n v="2"/>
    <s v=""/>
    <n v="0.1"/>
    <n v="3.32"/>
    <n v="0.02"/>
    <n v="0.12"/>
    <n v="1.44"/>
    <n v="1.77"/>
    <n v="599"/>
    <n v="194"/>
    <n v="84"/>
    <n v="46"/>
    <n v="453"/>
    <n v="168"/>
    <n v="370"/>
    <n v="140"/>
    <n v="1.03"/>
    <n v="0.25"/>
    <x v="16"/>
    <x v="16"/>
    <x v="0"/>
    <x v="0"/>
    <x v="1"/>
    <n v="13.25"/>
    <x v="0"/>
  </r>
  <r>
    <n v="75"/>
    <s v=""/>
    <n v="79934"/>
    <n v="0"/>
    <n v="0"/>
    <n v="0"/>
    <n v="0"/>
    <n v="0"/>
    <x v="2"/>
    <n v="0.8"/>
    <s v=""/>
    <s v=""/>
    <s v="Oliver"/>
    <n v="0"/>
    <x v="524"/>
    <s v=""/>
    <s v="Head injury - 75% chance of playing"/>
    <d v="2023-08-07T00:30:06"/>
    <n v="50"/>
    <s v="79934.jpg"/>
    <x v="0"/>
    <s v="Norwood"/>
    <x v="3"/>
    <s v=""/>
    <s v=""/>
    <s v="d"/>
    <n v="17"/>
    <n v="49"/>
    <x v="113"/>
    <n v="0"/>
    <n v="0"/>
    <n v="0"/>
    <n v="0"/>
    <n v="0"/>
    <n v="0"/>
    <x v="513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559"/>
    <n v="230"/>
    <n v="557"/>
    <n v="230"/>
    <n v="552"/>
    <n v="229"/>
    <n v="560"/>
    <n v="230"/>
    <n v="1"/>
    <s v=""/>
    <n v="1"/>
    <s v=""/>
    <n v="2"/>
    <s v=""/>
    <n v="0.1"/>
    <n v="3.32"/>
    <n v="0.02"/>
    <n v="0.12"/>
    <n v="1.44"/>
    <n v="1.77"/>
    <n v="166"/>
    <n v="105"/>
    <n v="338"/>
    <n v="80"/>
    <n v="561"/>
    <n v="231"/>
    <n v="540"/>
    <n v="200"/>
    <n v="1.03"/>
    <n v="0.25"/>
    <x v="16"/>
    <x v="16"/>
    <x v="0"/>
    <x v="0"/>
    <x v="3"/>
    <n v="10.6"/>
    <x v="0"/>
  </r>
  <r>
    <n v="75"/>
    <s v=""/>
    <n v="167878"/>
    <n v="0"/>
    <n v="0"/>
    <n v="0"/>
    <n v="0"/>
    <n v="0"/>
    <x v="2"/>
    <n v="1.1000000000000001"/>
    <s v=""/>
    <s v=""/>
    <s v="Ben"/>
    <n v="0"/>
    <x v="525"/>
    <s v=""/>
    <s v="Head injury - 75% chance of playing"/>
    <d v="2023-08-07T00:30:06"/>
    <n v="50"/>
    <s v="167878.jpg"/>
    <x v="0"/>
    <s v="Osborn"/>
    <x v="14"/>
    <s v=""/>
    <s v=""/>
    <s v="a"/>
    <n v="17"/>
    <n v="49"/>
    <x v="113"/>
    <n v="0"/>
    <n v="0"/>
    <n v="0"/>
    <n v="0"/>
    <n v="0"/>
    <n v="0"/>
    <x v="514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565"/>
    <n v="236"/>
    <n v="564"/>
    <n v="236"/>
    <n v="562"/>
    <n v="236"/>
    <n v="566"/>
    <n v="236"/>
    <n v="1"/>
    <s v=""/>
    <n v="1"/>
    <s v=""/>
    <n v="2"/>
    <s v=""/>
    <n v="0.1"/>
    <n v="3.32"/>
    <n v="0.02"/>
    <n v="0.12"/>
    <n v="1.44"/>
    <n v="1.77"/>
    <n v="208"/>
    <n v="135"/>
    <n v="380"/>
    <n v="110"/>
    <n v="566"/>
    <n v="236"/>
    <n v="588"/>
    <n v="239"/>
    <n v="1.03"/>
    <n v="0.25"/>
    <x v="16"/>
    <x v="16"/>
    <x v="0"/>
    <x v="0"/>
    <x v="3"/>
    <n v="10.6"/>
    <x v="0"/>
  </r>
  <r>
    <n v="75"/>
    <s v=""/>
    <n v="538207"/>
    <n v="0"/>
    <n v="0"/>
    <n v="0"/>
    <n v="0"/>
    <n v="0"/>
    <x v="0"/>
    <n v="0.5"/>
    <s v=""/>
    <s v=""/>
    <s v="William"/>
    <n v="0"/>
    <x v="526"/>
    <s v=""/>
    <s v="Head injury - 75% chance of playing"/>
    <d v="2023-08-07T00:30:06"/>
    <n v="45"/>
    <s v="538207.jpg"/>
    <x v="0"/>
    <s v="Osula"/>
    <x v="22"/>
    <s v=""/>
    <s v=""/>
    <s v="a"/>
    <n v="17"/>
    <n v="49"/>
    <x v="113"/>
    <n v="0"/>
    <n v="0"/>
    <n v="0"/>
    <n v="0"/>
    <n v="0"/>
    <n v="0"/>
    <x v="515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550"/>
    <n v="56"/>
    <n v="547"/>
    <n v="56"/>
    <n v="542"/>
    <n v="57"/>
    <n v="551"/>
    <n v="57"/>
    <n v="1"/>
    <s v=""/>
    <n v="1"/>
    <s v=""/>
    <n v="2"/>
    <s v=""/>
    <n v="0.1"/>
    <n v="3.32"/>
    <n v="0.02"/>
    <n v="0.12"/>
    <n v="1.44"/>
    <n v="1.77"/>
    <n v="511"/>
    <n v="77"/>
    <n v="315"/>
    <n v="19"/>
    <n v="552"/>
    <n v="57"/>
    <n v="209"/>
    <n v="38"/>
    <n v="1.03"/>
    <n v="0.25"/>
    <x v="16"/>
    <x v="16"/>
    <x v="0"/>
    <x v="0"/>
    <x v="0"/>
    <n v="11.777777777777779"/>
    <x v="0"/>
  </r>
  <r>
    <n v="75"/>
    <s v=""/>
    <n v="83427"/>
    <n v="0"/>
    <n v="0"/>
    <n v="0"/>
    <n v="0"/>
    <n v="0"/>
    <x v="1"/>
    <n v="1.5"/>
    <s v=""/>
    <s v=""/>
    <s v="Jack"/>
    <n v="0"/>
    <x v="527"/>
    <s v=""/>
    <s v="Head injury - 75% chance of playing"/>
    <d v="2023-08-07T00:30:06"/>
    <n v="45"/>
    <s v="83427.jpg"/>
    <x v="0"/>
    <s v="Robinson"/>
    <x v="3"/>
    <s v=""/>
    <s v=""/>
    <s v="a"/>
    <n v="17"/>
    <n v="49"/>
    <x v="113"/>
    <n v="0"/>
    <n v="0"/>
    <n v="0"/>
    <n v="0"/>
    <n v="0"/>
    <n v="0"/>
    <x v="299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467"/>
    <n v="179"/>
    <n v="463"/>
    <n v="179"/>
    <n v="450"/>
    <n v="178"/>
    <n v="469"/>
    <n v="179"/>
    <n v="1"/>
    <s v=""/>
    <n v="1"/>
    <s v=""/>
    <n v="2"/>
    <s v=""/>
    <n v="0.1"/>
    <n v="3.32"/>
    <n v="0.02"/>
    <n v="0.12"/>
    <n v="1.44"/>
    <n v="1.77"/>
    <n v="325"/>
    <n v="52"/>
    <n v="129"/>
    <n v="75"/>
    <n v="474"/>
    <n v="180"/>
    <n v="467"/>
    <n v="182"/>
    <n v="1.03"/>
    <n v="0.25"/>
    <x v="16"/>
    <x v="16"/>
    <x v="0"/>
    <x v="0"/>
    <x v="0"/>
    <n v="11.777777777777779"/>
    <x v="0"/>
  </r>
  <r>
    <n v="75"/>
    <s v=""/>
    <n v="504198"/>
    <n v="0"/>
    <n v="0"/>
    <n v="0"/>
    <n v="0"/>
    <n v="0"/>
    <x v="2"/>
    <n v="1.1000000000000001"/>
    <s v=""/>
    <s v=""/>
    <s v="Anis"/>
    <n v="0"/>
    <x v="528"/>
    <s v=""/>
    <s v="Head injury - 75% chance of playing"/>
    <d v="2023-08-07T00:30:06"/>
    <n v="50"/>
    <s v="504198.jpg"/>
    <x v="0"/>
    <s v="Slimane"/>
    <x v="3"/>
    <s v=""/>
    <s v=""/>
    <s v="a"/>
    <n v="17"/>
    <n v="49"/>
    <x v="113"/>
    <n v="0"/>
    <n v="0"/>
    <n v="0"/>
    <n v="0"/>
    <n v="0"/>
    <n v="0"/>
    <x v="516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594"/>
    <n v="252"/>
    <n v="594"/>
    <n v="252"/>
    <n v="591"/>
    <n v="252"/>
    <n v="594"/>
    <n v="252"/>
    <n v="1"/>
    <s v=""/>
    <n v="1"/>
    <s v=""/>
    <n v="2"/>
    <s v=""/>
    <n v="0.1"/>
    <n v="3.32"/>
    <n v="0.02"/>
    <n v="0.12"/>
    <n v="1.44"/>
    <n v="1.77"/>
    <n v="288"/>
    <n v="186"/>
    <n v="460"/>
    <n v="161"/>
    <n v="594"/>
    <n v="252"/>
    <n v="520"/>
    <n v="184"/>
    <n v="1.03"/>
    <n v="0.25"/>
    <x v="16"/>
    <x v="16"/>
    <x v="0"/>
    <x v="0"/>
    <x v="3"/>
    <n v="10.6"/>
    <x v="0"/>
  </r>
  <r>
    <n v="75"/>
    <s v=""/>
    <n v="432990"/>
    <n v="0"/>
    <n v="0"/>
    <n v="0"/>
    <n v="0"/>
    <n v="0"/>
    <x v="1"/>
    <n v="1.5"/>
    <s v=""/>
    <s v=""/>
    <s v="Yasser"/>
    <n v="0"/>
    <x v="529"/>
    <s v=""/>
    <s v="Head injury - 75% chance of playing"/>
    <d v="2023-08-07T00:30:06"/>
    <n v="45"/>
    <s v="432990.jpg"/>
    <x v="0"/>
    <s v="Larouci"/>
    <x v="3"/>
    <s v=""/>
    <s v=""/>
    <s v="a"/>
    <n v="17"/>
    <n v="49"/>
    <x v="113"/>
    <n v="0"/>
    <n v="0"/>
    <n v="0"/>
    <n v="0"/>
    <n v="0"/>
    <n v="0"/>
    <x v="517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523"/>
    <n v="200"/>
    <n v="521"/>
    <n v="200"/>
    <n v="514"/>
    <n v="199"/>
    <n v="525"/>
    <n v="200"/>
    <n v="1"/>
    <s v=""/>
    <n v="1"/>
    <s v=""/>
    <n v="2"/>
    <s v=""/>
    <n v="0.1"/>
    <n v="3.32"/>
    <n v="0.02"/>
    <n v="0.12"/>
    <n v="1.44"/>
    <n v="1.77"/>
    <n v="461"/>
    <n v="135"/>
    <n v="265"/>
    <n v="158"/>
    <n v="527"/>
    <n v="200"/>
    <n v="498"/>
    <n v="194"/>
    <n v="1.03"/>
    <n v="0.25"/>
    <x v="16"/>
    <x v="16"/>
    <x v="0"/>
    <x v="0"/>
    <x v="0"/>
    <n v="11.777777777777779"/>
    <x v="0"/>
  </r>
  <r>
    <n v="75"/>
    <s v=""/>
    <n v="523957"/>
    <n v="0"/>
    <n v="0"/>
    <n v="0"/>
    <n v="0"/>
    <n v="0"/>
    <x v="0"/>
    <n v="1.3"/>
    <s v=""/>
    <s v=""/>
    <s v="Bénie"/>
    <n v="0"/>
    <x v="530"/>
    <s v=""/>
    <s v="Head injury - 75% chance of playing"/>
    <d v="2023-08-07T00:30:06"/>
    <n v="55"/>
    <s v="523957.jpg"/>
    <x v="0"/>
    <s v="Traoré"/>
    <x v="3"/>
    <s v=""/>
    <s v=""/>
    <s v="a"/>
    <n v="17"/>
    <n v="49"/>
    <x v="113"/>
    <n v="0"/>
    <n v="0"/>
    <n v="0"/>
    <n v="0"/>
    <n v="0"/>
    <n v="0"/>
    <x v="518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610"/>
    <n v="73"/>
    <n v="610"/>
    <n v="73"/>
    <n v="610"/>
    <n v="73"/>
    <n v="610"/>
    <n v="73"/>
    <n v="1"/>
    <s v=""/>
    <n v="1"/>
    <s v=""/>
    <n v="2"/>
    <s v=""/>
    <n v="0.1"/>
    <n v="3.32"/>
    <n v="0.02"/>
    <n v="0.12"/>
    <n v="1.44"/>
    <n v="1.77"/>
    <n v="147"/>
    <n v="40"/>
    <n v="536"/>
    <n v="51"/>
    <n v="610"/>
    <n v="73"/>
    <n v="531"/>
    <n v="74"/>
    <n v="1.03"/>
    <n v="0.25"/>
    <x v="16"/>
    <x v="16"/>
    <x v="0"/>
    <x v="0"/>
    <x v="2"/>
    <n v="9.6363636363636367"/>
    <x v="0"/>
  </r>
  <r>
    <n v="75"/>
    <s v=""/>
    <n v="214572"/>
    <n v="0"/>
    <n v="0"/>
    <n v="0"/>
    <n v="0"/>
    <n v="0"/>
    <x v="3"/>
    <n v="1"/>
    <s v=""/>
    <s v=""/>
    <s v="Brandon"/>
    <n v="0"/>
    <x v="531"/>
    <s v=""/>
    <s v="Head injury - 75% chance of playing"/>
    <d v="2023-08-07T00:30:06"/>
    <n v="40"/>
    <s v="214572.jpg"/>
    <x v="0"/>
    <s v="Austin"/>
    <x v="2"/>
    <s v=""/>
    <s v=""/>
    <s v="a"/>
    <n v="18"/>
    <n v="6"/>
    <x v="113"/>
    <n v="0"/>
    <n v="0"/>
    <n v="0"/>
    <n v="0"/>
    <n v="0"/>
    <n v="0"/>
    <x v="519"/>
    <x v="301"/>
    <x v="1"/>
    <x v="9"/>
    <x v="15"/>
    <n v="36"/>
    <n v="1"/>
    <n v="2"/>
    <n v="2"/>
    <n v="5"/>
    <n v="1"/>
    <n v="10"/>
    <x v="1"/>
    <n v="177"/>
    <n v="0"/>
    <n v="0"/>
    <n v="0"/>
    <n v="0"/>
    <n v="21"/>
    <n v="0"/>
    <n v="0"/>
    <n v="0"/>
    <n v="0"/>
    <n v="427"/>
    <n v="50"/>
    <n v="417"/>
    <n v="40"/>
    <n v="401"/>
    <n v="31"/>
    <n v="429"/>
    <n v="50"/>
    <n v="1"/>
    <s v=""/>
    <n v="1"/>
    <s v=""/>
    <n v="2"/>
    <s v=""/>
    <n v="0.1"/>
    <n v="3.32"/>
    <n v="0.02"/>
    <n v="0.12"/>
    <n v="1.44"/>
    <n v="1.77"/>
    <n v="573"/>
    <n v="59"/>
    <n v="58"/>
    <n v="30"/>
    <n v="434"/>
    <n v="50"/>
    <n v="366"/>
    <n v="56"/>
    <n v="1.03"/>
    <n v="0.25"/>
    <x v="17"/>
    <x v="17"/>
    <x v="0"/>
    <x v="0"/>
    <x v="1"/>
    <n v="13.25"/>
    <x v="0"/>
  </r>
  <r>
    <n v="75"/>
    <s v=""/>
    <n v="202993"/>
    <n v="0"/>
    <n v="0"/>
    <n v="0"/>
    <n v="0"/>
    <n v="0"/>
    <x v="2"/>
    <n v="0"/>
    <s v=""/>
    <s v=""/>
    <s v="Rodrigo"/>
    <n v="0"/>
    <x v="532"/>
    <s v=""/>
    <s v="Knee injury - Expected back 04 Nov"/>
    <d v="2023-07-05T17:30:04"/>
    <n v="55"/>
    <s v="202993.jpg"/>
    <x v="24"/>
    <s v="Bentancur"/>
    <x v="14"/>
    <s v=""/>
    <s v=""/>
    <s v="i"/>
    <n v="18"/>
    <n v="6"/>
    <x v="68"/>
    <n v="0"/>
    <n v="0"/>
    <n v="0"/>
    <n v="0"/>
    <n v="0"/>
    <n v="12.9"/>
    <x v="520"/>
    <x v="302"/>
    <x v="10"/>
    <x v="1"/>
    <x v="14"/>
    <n v="24"/>
    <n v="1"/>
    <n v="2"/>
    <n v="2"/>
    <n v="8"/>
    <n v="1"/>
    <n v="10"/>
    <x v="21"/>
    <n v="342"/>
    <n v="489.6"/>
    <n v="180.2"/>
    <n v="236"/>
    <n v="90.7"/>
    <n v="17"/>
    <n v="2.2599999999999998"/>
    <n v="0.68"/>
    <n v="2.94"/>
    <n v="19.71"/>
    <n v="105"/>
    <n v="49"/>
    <n v="164"/>
    <n v="105"/>
    <n v="131"/>
    <n v="85"/>
    <n v="134"/>
    <n v="82"/>
    <n v="1"/>
    <s v=""/>
    <n v="1"/>
    <s v=""/>
    <n v="2"/>
    <s v=""/>
    <n v="0.14000000000000001"/>
    <n v="3.32"/>
    <n v="0.04"/>
    <n v="0.18"/>
    <n v="1.18"/>
    <n v="1.44"/>
    <n v="118"/>
    <n v="73"/>
    <n v="507"/>
    <n v="192"/>
    <n v="58"/>
    <n v="25"/>
    <n v="611"/>
    <n v="258"/>
    <n v="1.02"/>
    <n v="0.36"/>
    <x v="17"/>
    <x v="17"/>
    <x v="0"/>
    <x v="0"/>
    <x v="2"/>
    <n v="12.909090909090908"/>
    <x v="0"/>
  </r>
  <r>
    <n v="75"/>
    <s v=""/>
    <n v="227127"/>
    <n v="0"/>
    <n v="0"/>
    <n v="0"/>
    <n v="0"/>
    <n v="0"/>
    <x v="2"/>
    <n v="1.6"/>
    <s v=""/>
    <s v=""/>
    <s v="Yves"/>
    <n v="0"/>
    <x v="533"/>
    <s v=""/>
    <s v="Knee injury - Expected back 04 Nov"/>
    <d v="2023-07-05T17:30:04"/>
    <n v="50"/>
    <s v="227127.jpg"/>
    <x v="1"/>
    <s v="Bissouma"/>
    <x v="2"/>
    <s v=""/>
    <s v=""/>
    <s v="a"/>
    <n v="18"/>
    <n v="6"/>
    <x v="145"/>
    <n v="0"/>
    <n v="0"/>
    <n v="0"/>
    <n v="0"/>
    <n v="0"/>
    <n v="5.4"/>
    <x v="521"/>
    <x v="303"/>
    <x v="10"/>
    <x v="1"/>
    <x v="7"/>
    <n v="20"/>
    <n v="1"/>
    <n v="2"/>
    <n v="2"/>
    <n v="6"/>
    <n v="1"/>
    <n v="10"/>
    <x v="21"/>
    <n v="176"/>
    <n v="129.80000000000001"/>
    <n v="137"/>
    <n v="24"/>
    <n v="29"/>
    <n v="10"/>
    <n v="0.17"/>
    <n v="0.37"/>
    <n v="0.54"/>
    <n v="13.91"/>
    <n v="286"/>
    <n v="124"/>
    <n v="194"/>
    <n v="120"/>
    <n v="316"/>
    <n v="158"/>
    <n v="293"/>
    <n v="137"/>
    <n v="1"/>
    <s v=""/>
    <n v="1"/>
    <s v=""/>
    <n v="2"/>
    <s v=""/>
    <n v="0.02"/>
    <n v="3.32"/>
    <n v="0.03"/>
    <n v="0.05"/>
    <n v="1.25"/>
    <n v="1.8"/>
    <n v="254"/>
    <n v="164"/>
    <n v="426"/>
    <n v="139"/>
    <n v="354"/>
    <n v="160"/>
    <n v="386"/>
    <n v="123"/>
    <n v="0.9"/>
    <n v="0.09"/>
    <x v="17"/>
    <x v="17"/>
    <x v="0"/>
    <x v="0"/>
    <x v="3"/>
    <n v="5.4"/>
    <x v="0"/>
  </r>
  <r>
    <n v="75"/>
    <s v=""/>
    <n v="436234"/>
    <n v="0"/>
    <n v="0"/>
    <n v="0"/>
    <n v="0"/>
    <n v="0"/>
    <x v="2"/>
    <n v="0"/>
    <s v=""/>
    <s v=""/>
    <s v="Bryan"/>
    <n v="0"/>
    <x v="534"/>
    <s v=""/>
    <s v="Groin Injury - Unknown return date"/>
    <d v="2023-08-04T12:00:04"/>
    <n v="50"/>
    <s v="436234.jpg"/>
    <x v="20"/>
    <s v="Gil Salvatierra"/>
    <x v="14"/>
    <s v=""/>
    <s v=""/>
    <s v="i"/>
    <n v="18"/>
    <n v="6"/>
    <x v="54"/>
    <n v="0"/>
    <n v="0"/>
    <n v="0"/>
    <n v="0"/>
    <n v="0"/>
    <n v="1.8"/>
    <x v="522"/>
    <x v="304"/>
    <x v="10"/>
    <x v="2"/>
    <x v="7"/>
    <n v="1"/>
    <n v="1"/>
    <n v="2"/>
    <n v="2"/>
    <n v="1"/>
    <n v="1"/>
    <n v="10"/>
    <x v="21"/>
    <n v="22"/>
    <n v="30.4"/>
    <n v="27.5"/>
    <n v="27"/>
    <n v="8.5"/>
    <n v="2"/>
    <n v="0.1"/>
    <n v="0.08"/>
    <n v="0.18"/>
    <n v="0.9"/>
    <n v="353"/>
    <n v="158"/>
    <n v="310"/>
    <n v="158"/>
    <n v="311"/>
    <n v="156"/>
    <n v="345"/>
    <n v="160"/>
    <n v="1"/>
    <s v=""/>
    <n v="1"/>
    <s v=""/>
    <n v="2"/>
    <s v=""/>
    <n v="0.06"/>
    <n v="3.32"/>
    <n v="0.05"/>
    <n v="0.11"/>
    <n v="0.55000000000000004"/>
    <n v="0.62"/>
    <n v="268"/>
    <n v="172"/>
    <n v="440"/>
    <n v="147"/>
    <n v="228"/>
    <n v="91"/>
    <n v="606"/>
    <n v="253"/>
    <n v="1.23"/>
    <n v="0.62"/>
    <x v="17"/>
    <x v="17"/>
    <x v="0"/>
    <x v="0"/>
    <x v="3"/>
    <n v="1.8"/>
    <x v="0"/>
  </r>
  <r>
    <n v="75"/>
    <s v=""/>
    <n v="115556"/>
    <n v="0"/>
    <n v="0"/>
    <n v="0"/>
    <n v="0"/>
    <n v="0"/>
    <x v="1"/>
    <n v="2"/>
    <s v=""/>
    <s v=""/>
    <s v="Ben"/>
    <n v="0"/>
    <x v="535"/>
    <s v=""/>
    <s v="Groin Injury - Unknown return date"/>
    <d v="2023-08-04T12:00:04"/>
    <n v="45"/>
    <s v="115556.jpg"/>
    <x v="33"/>
    <s v="Davies"/>
    <x v="34"/>
    <s v=""/>
    <s v=""/>
    <s v="a"/>
    <n v="18"/>
    <n v="6"/>
    <x v="25"/>
    <n v="0"/>
    <n v="0"/>
    <n v="0"/>
    <n v="0"/>
    <n v="0"/>
    <n v="22"/>
    <x v="505"/>
    <x v="215"/>
    <x v="5"/>
    <x v="9"/>
    <x v="3"/>
    <n v="33"/>
    <n v="1"/>
    <n v="2"/>
    <n v="2"/>
    <n v="4"/>
    <n v="1"/>
    <n v="10"/>
    <x v="15"/>
    <n v="470"/>
    <n v="434"/>
    <n v="291.8"/>
    <n v="172"/>
    <n v="89.9"/>
    <n v="26"/>
    <n v="1.01"/>
    <n v="1.47"/>
    <n v="2.48"/>
    <n v="26.59"/>
    <n v="128"/>
    <n v="44"/>
    <n v="111"/>
    <n v="22"/>
    <n v="165"/>
    <n v="29"/>
    <n v="135"/>
    <n v="30"/>
    <n v="1"/>
    <s v=""/>
    <n v="1"/>
    <s v=""/>
    <n v="2"/>
    <s v=""/>
    <n v="0.04"/>
    <n v="3.32"/>
    <n v="0.06"/>
    <n v="0.1"/>
    <n v="1.05"/>
    <n v="1.3"/>
    <n v="346"/>
    <n v="69"/>
    <n v="150"/>
    <n v="92"/>
    <n v="116"/>
    <n v="31"/>
    <n v="191"/>
    <n v="65"/>
    <n v="1.02"/>
    <n v="0.35"/>
    <x v="17"/>
    <x v="17"/>
    <x v="0"/>
    <x v="0"/>
    <x v="0"/>
    <n v="22"/>
    <x v="0"/>
  </r>
  <r>
    <n v="75"/>
    <s v=""/>
    <n v="93264"/>
    <n v="0"/>
    <n v="0"/>
    <n v="0"/>
    <n v="0"/>
    <n v="0"/>
    <x v="1"/>
    <n v="2"/>
    <s v=""/>
    <s v=""/>
    <s v="Eric"/>
    <n v="0"/>
    <x v="536"/>
    <s v=""/>
    <s v="Groin Injury - Unknown return date"/>
    <d v="2023-08-04T12:00:04"/>
    <n v="45"/>
    <s v="93264.jpg"/>
    <x v="4"/>
    <s v="Dier"/>
    <x v="0"/>
    <s v=""/>
    <s v=""/>
    <s v="a"/>
    <n v="18"/>
    <n v="6"/>
    <x v="146"/>
    <n v="0"/>
    <n v="0"/>
    <n v="0"/>
    <n v="0"/>
    <n v="0"/>
    <n v="21.3"/>
    <x v="523"/>
    <x v="305"/>
    <x v="5"/>
    <x v="2"/>
    <x v="3"/>
    <n v="52"/>
    <n v="1"/>
    <n v="2"/>
    <n v="2"/>
    <n v="3"/>
    <n v="1"/>
    <n v="10"/>
    <x v="5"/>
    <n v="569"/>
    <n v="653.20000000000005"/>
    <n v="112.3"/>
    <n v="235"/>
    <n v="100.1"/>
    <n v="31"/>
    <n v="1.76"/>
    <n v="0.55000000000000004"/>
    <n v="2.31"/>
    <n v="43.12"/>
    <n v="59"/>
    <n v="17"/>
    <n v="219"/>
    <n v="65"/>
    <n v="132"/>
    <n v="17"/>
    <n v="118"/>
    <n v="24"/>
    <n v="1"/>
    <s v=""/>
    <n v="3"/>
    <s v=""/>
    <n v="2"/>
    <s v=""/>
    <n v="0.06"/>
    <n v="3.32"/>
    <n v="0.02"/>
    <n v="0.08"/>
    <n v="1.38"/>
    <n v="1.66"/>
    <n v="330"/>
    <n v="55"/>
    <n v="134"/>
    <n v="78"/>
    <n v="148"/>
    <n v="49"/>
    <n v="164"/>
    <n v="55"/>
    <n v="0.99"/>
    <n v="0.28999999999999998"/>
    <x v="17"/>
    <x v="17"/>
    <x v="0"/>
    <x v="0"/>
    <x v="0"/>
    <n v="21.333333333333332"/>
    <x v="0"/>
  </r>
  <r>
    <n v="75"/>
    <s v=""/>
    <n v="241157"/>
    <n v="0"/>
    <n v="0"/>
    <n v="0"/>
    <n v="0"/>
    <n v="0"/>
    <x v="1"/>
    <n v="2"/>
    <s v=""/>
    <s v=""/>
    <s v="Emerson"/>
    <n v="0"/>
    <x v="537"/>
    <s v=""/>
    <s v="Groin Injury - Unknown return date"/>
    <d v="2023-08-04T12:00:04"/>
    <n v="45"/>
    <s v="241157.jpg"/>
    <x v="43"/>
    <s v="Leite de Souza Junior"/>
    <x v="35"/>
    <s v=""/>
    <s v=""/>
    <s v="a"/>
    <n v="18"/>
    <n v="6"/>
    <x v="14"/>
    <n v="0"/>
    <n v="0"/>
    <n v="0"/>
    <n v="0"/>
    <n v="0"/>
    <n v="19.100000000000001"/>
    <x v="524"/>
    <x v="306"/>
    <x v="5"/>
    <x v="1"/>
    <x v="11"/>
    <n v="27"/>
    <n v="1"/>
    <n v="2"/>
    <n v="2"/>
    <n v="2"/>
    <n v="1"/>
    <n v="10"/>
    <x v="10"/>
    <n v="402"/>
    <n v="403.6"/>
    <n v="181.6"/>
    <n v="234"/>
    <n v="82.1"/>
    <n v="20"/>
    <n v="1.61"/>
    <n v="0.97"/>
    <n v="2.58"/>
    <n v="22.24"/>
    <n v="147"/>
    <n v="54"/>
    <n v="162"/>
    <n v="41"/>
    <n v="133"/>
    <n v="18"/>
    <n v="151"/>
    <n v="36"/>
    <n v="1"/>
    <s v=""/>
    <n v="3"/>
    <s v=""/>
    <n v="2"/>
    <s v=""/>
    <n v="0.08"/>
    <n v="3.32"/>
    <n v="0.05"/>
    <n v="0.13"/>
    <n v="1.1599999999999999"/>
    <n v="1.41"/>
    <n v="439"/>
    <n v="128"/>
    <n v="243"/>
    <n v="151"/>
    <n v="109"/>
    <n v="28"/>
    <n v="217"/>
    <n v="73"/>
    <n v="1.04"/>
    <n v="0.36"/>
    <x v="17"/>
    <x v="17"/>
    <x v="0"/>
    <x v="0"/>
    <x v="0"/>
    <n v="19.111111111111111"/>
    <x v="0"/>
  </r>
  <r>
    <n v="75"/>
    <s v=""/>
    <n v="40383"/>
    <n v="0"/>
    <n v="0"/>
    <n v="0"/>
    <n v="0"/>
    <n v="0"/>
    <x v="3"/>
    <n v="1"/>
    <s v=""/>
    <s v=""/>
    <s v="Fraser"/>
    <n v="0"/>
    <x v="538"/>
    <s v=""/>
    <s v="Groin Injury - Unknown return date"/>
    <d v="2023-08-04T12:00:04"/>
    <n v="40"/>
    <s v="40383.jpg"/>
    <x v="4"/>
    <s v="Forster"/>
    <x v="24"/>
    <s v=""/>
    <s v=""/>
    <s v="a"/>
    <n v="18"/>
    <n v="6"/>
    <x v="3"/>
    <n v="0"/>
    <n v="0"/>
    <n v="0"/>
    <n v="0"/>
    <n v="0"/>
    <n v="10"/>
    <x v="525"/>
    <x v="307"/>
    <x v="5"/>
    <x v="1"/>
    <x v="13"/>
    <n v="24"/>
    <n v="1"/>
    <n v="1"/>
    <n v="2"/>
    <n v="1"/>
    <n v="1"/>
    <n v="32"/>
    <x v="6"/>
    <n v="222"/>
    <n v="267.8"/>
    <n v="0"/>
    <n v="0"/>
    <n v="26.9"/>
    <n v="13"/>
    <n v="0"/>
    <n v="0"/>
    <n v="0"/>
    <n v="19.21"/>
    <n v="215"/>
    <n v="19"/>
    <n v="375"/>
    <n v="16"/>
    <n v="357"/>
    <n v="7"/>
    <n v="299"/>
    <n v="19"/>
    <n v="1"/>
    <s v=""/>
    <n v="3"/>
    <s v=""/>
    <n v="2"/>
    <s v=""/>
    <n v="0.08"/>
    <n v="2.37"/>
    <n v="0.05"/>
    <n v="0.13"/>
    <n v="1.42"/>
    <n v="1.78"/>
    <n v="521"/>
    <n v="35"/>
    <n v="6"/>
    <n v="6"/>
    <n v="145"/>
    <n v="23"/>
    <n v="68"/>
    <n v="12"/>
    <n v="0.96"/>
    <n v="0.22"/>
    <x v="17"/>
    <x v="17"/>
    <x v="0"/>
    <x v="0"/>
    <x v="1"/>
    <n v="10"/>
    <x v="0"/>
  </r>
  <r>
    <n v="75"/>
    <s v=""/>
    <n v="132015"/>
    <n v="0"/>
    <n v="0"/>
    <n v="0"/>
    <n v="0"/>
    <n v="0"/>
    <x v="2"/>
    <n v="2"/>
    <s v=""/>
    <s v=""/>
    <s v="Pierre-Emile"/>
    <n v="0"/>
    <x v="539"/>
    <s v=""/>
    <s v="Groin Injury - Unknown return date"/>
    <d v="2023-08-04T12:00:04"/>
    <n v="55"/>
    <s v="132015.jpg"/>
    <x v="31"/>
    <s v="Højbjerg"/>
    <x v="35"/>
    <s v=""/>
    <s v=""/>
    <s v="a"/>
    <n v="18"/>
    <n v="6"/>
    <x v="147"/>
    <n v="0"/>
    <n v="0"/>
    <n v="0"/>
    <n v="0"/>
    <n v="0"/>
    <n v="21.8"/>
    <x v="526"/>
    <x v="308"/>
    <x v="7"/>
    <x v="8"/>
    <x v="10"/>
    <n v="57"/>
    <n v="1"/>
    <n v="1"/>
    <n v="2"/>
    <n v="5"/>
    <n v="1"/>
    <n v="32"/>
    <x v="23"/>
    <n v="629"/>
    <n v="758"/>
    <n v="501.7"/>
    <n v="237"/>
    <n v="150"/>
    <n v="35"/>
    <n v="2.02"/>
    <n v="3.13"/>
    <n v="5.15"/>
    <n v="45.05"/>
    <n v="29"/>
    <n v="12"/>
    <n v="54"/>
    <n v="46"/>
    <n v="130"/>
    <n v="84"/>
    <n v="61"/>
    <n v="45"/>
    <n v="1"/>
    <s v=""/>
    <n v="3"/>
    <s v=""/>
    <n v="2"/>
    <s v=""/>
    <n v="0.06"/>
    <n v="2.37"/>
    <n v="0.09"/>
    <n v="0.15"/>
    <n v="1.29"/>
    <n v="1.64"/>
    <n v="98"/>
    <n v="59"/>
    <n v="487"/>
    <n v="178"/>
    <n v="105"/>
    <n v="45"/>
    <n v="215"/>
    <n v="70"/>
    <n v="1.01"/>
    <n v="0.28999999999999998"/>
    <x v="17"/>
    <x v="17"/>
    <x v="0"/>
    <x v="0"/>
    <x v="2"/>
    <n v="21.818181818181817"/>
    <x v="0"/>
  </r>
  <r>
    <n v="75"/>
    <s v=""/>
    <n v="78830"/>
    <n v="0"/>
    <n v="0"/>
    <n v="0"/>
    <n v="0"/>
    <n v="0"/>
    <x v="0"/>
    <n v="3.6"/>
    <s v=""/>
    <s v=""/>
    <s v="Harry"/>
    <n v="0"/>
    <x v="540"/>
    <s v=""/>
    <s v="Groin Injury - Unknown return date"/>
    <d v="2023-08-04T12:00:04"/>
    <n v="125"/>
    <s v="78830.jpg"/>
    <x v="52"/>
    <s v="Kane"/>
    <x v="79"/>
    <s v=""/>
    <s v=""/>
    <s v="a"/>
    <n v="18"/>
    <n v="6"/>
    <x v="148"/>
    <n v="0"/>
    <n v="0"/>
    <n v="0"/>
    <n v="0"/>
    <n v="0"/>
    <n v="21"/>
    <x v="527"/>
    <x v="309"/>
    <x v="20"/>
    <x v="4"/>
    <x v="5"/>
    <n v="62"/>
    <n v="1"/>
    <n v="1"/>
    <n v="1"/>
    <n v="6"/>
    <n v="1"/>
    <n v="32"/>
    <x v="29"/>
    <n v="1008"/>
    <n v="1342"/>
    <n v="759.6"/>
    <n v="1760"/>
    <n v="386.3"/>
    <n v="38"/>
    <n v="20.95"/>
    <n v="4.01"/>
    <n v="24.96"/>
    <n v="49.11"/>
    <n v="2"/>
    <n v="2"/>
    <n v="23"/>
    <n v="1"/>
    <n v="2"/>
    <n v="2"/>
    <n v="1"/>
    <n v="1"/>
    <n v="1"/>
    <s v=""/>
    <n v="2"/>
    <s v=""/>
    <n v="1"/>
    <s v=""/>
    <n v="0.55000000000000004"/>
    <n v="2.37"/>
    <n v="0.11"/>
    <n v="0.66"/>
    <n v="1.3"/>
    <n v="1.64"/>
    <n v="2"/>
    <n v="2"/>
    <n v="614"/>
    <n v="76"/>
    <n v="3"/>
    <n v="2"/>
    <n v="27"/>
    <n v="6"/>
    <n v="1"/>
    <n v="0.28999999999999998"/>
    <x v="17"/>
    <x v="17"/>
    <x v="0"/>
    <x v="0"/>
    <x v="10"/>
    <n v="21.04"/>
    <x v="0"/>
  </r>
  <r>
    <n v="75"/>
    <s v=""/>
    <n v="445044"/>
    <n v="0"/>
    <n v="0"/>
    <n v="0"/>
    <n v="0"/>
    <n v="0"/>
    <x v="2"/>
    <n v="2.5"/>
    <s v=""/>
    <s v=""/>
    <s v="Dejan"/>
    <n v="0"/>
    <x v="541"/>
    <s v=""/>
    <s v="Groin Injury - Unknown return date"/>
    <d v="2023-08-04T12:00:04"/>
    <n v="70"/>
    <s v="445044.jpg"/>
    <x v="33"/>
    <s v="Kulusevski"/>
    <x v="63"/>
    <s v=""/>
    <s v=""/>
    <s v="a"/>
    <n v="18"/>
    <n v="6"/>
    <x v="146"/>
    <n v="0"/>
    <n v="0"/>
    <n v="0"/>
    <n v="0"/>
    <n v="0"/>
    <n v="13.7"/>
    <x v="528"/>
    <x v="310"/>
    <x v="5"/>
    <x v="3"/>
    <x v="8"/>
    <n v="40"/>
    <n v="1"/>
    <n v="1"/>
    <n v="1"/>
    <n v="2"/>
    <n v="1"/>
    <n v="32"/>
    <x v="5"/>
    <n v="310"/>
    <n v="410.8"/>
    <n v="639.4"/>
    <n v="514"/>
    <n v="156"/>
    <n v="23"/>
    <n v="2.68"/>
    <n v="4.76"/>
    <n v="7.44"/>
    <n v="30.15"/>
    <n v="142"/>
    <n v="63"/>
    <n v="37"/>
    <n v="31"/>
    <n v="54"/>
    <n v="37"/>
    <n v="57"/>
    <n v="42"/>
    <n v="3"/>
    <s v=""/>
    <n v="2"/>
    <s v=""/>
    <n v="1"/>
    <s v=""/>
    <n v="0.12"/>
    <n v="2.37"/>
    <n v="0.21"/>
    <n v="0.33"/>
    <n v="1.32"/>
    <n v="1.75"/>
    <n v="36"/>
    <n v="23"/>
    <n v="586"/>
    <n v="245"/>
    <n v="124"/>
    <n v="52"/>
    <n v="131"/>
    <n v="47"/>
    <n v="1"/>
    <n v="0.35"/>
    <x v="17"/>
    <x v="17"/>
    <x v="0"/>
    <x v="0"/>
    <x v="7"/>
    <n v="13.714285714285714"/>
    <x v="0"/>
  </r>
  <r>
    <n v="75"/>
    <s v=""/>
    <n v="37915"/>
    <n v="0"/>
    <n v="0"/>
    <n v="0"/>
    <n v="0"/>
    <n v="0"/>
    <x v="3"/>
    <n v="3.2"/>
    <s v=""/>
    <s v=""/>
    <s v="Hugo"/>
    <n v="0"/>
    <x v="542"/>
    <s v=""/>
    <s v="Groin Injury - Unknown return date"/>
    <d v="2023-08-04T12:00:04"/>
    <n v="50"/>
    <s v="37915.jpg"/>
    <x v="37"/>
    <s v="Lloris"/>
    <x v="34"/>
    <s v=""/>
    <s v=""/>
    <s v="a"/>
    <n v="18"/>
    <n v="6"/>
    <x v="101"/>
    <n v="0"/>
    <n v="0"/>
    <n v="0"/>
    <n v="0"/>
    <n v="0"/>
    <n v="17.8"/>
    <x v="529"/>
    <x v="311"/>
    <x v="5"/>
    <x v="3"/>
    <x v="11"/>
    <n v="39"/>
    <n v="1"/>
    <n v="1"/>
    <n v="1"/>
    <n v="2"/>
    <n v="1"/>
    <n v="79"/>
    <x v="14"/>
    <n v="456"/>
    <n v="540"/>
    <n v="0"/>
    <n v="0"/>
    <n v="54"/>
    <n v="25"/>
    <n v="0"/>
    <n v="0"/>
    <n v="0"/>
    <n v="30.16"/>
    <n v="89"/>
    <n v="13"/>
    <n v="552"/>
    <n v="68"/>
    <n v="547"/>
    <n v="63"/>
    <n v="222"/>
    <n v="13"/>
    <n v="3"/>
    <s v=""/>
    <n v="2"/>
    <s v=""/>
    <n v="1"/>
    <s v=""/>
    <n v="0.12"/>
    <n v="3.22"/>
    <n v="0.21"/>
    <n v="0.33"/>
    <n v="1.23"/>
    <n v="1.59"/>
    <n v="149"/>
    <n v="4"/>
    <n v="321"/>
    <n v="62"/>
    <n v="83"/>
    <n v="16"/>
    <n v="195"/>
    <n v="29"/>
    <n v="1.02"/>
    <n v="0.28999999999999998"/>
    <x v="17"/>
    <x v="17"/>
    <x v="0"/>
    <x v="0"/>
    <x v="3"/>
    <n v="17.8"/>
    <x v="0"/>
  </r>
  <r>
    <n v="75"/>
    <s v=""/>
    <n v="200826"/>
    <n v="0"/>
    <n v="0"/>
    <n v="0"/>
    <n v="0"/>
    <n v="0"/>
    <x v="2"/>
    <n v="1.6"/>
    <s v=""/>
    <s v=""/>
    <s v="Giovani"/>
    <n v="0"/>
    <x v="543"/>
    <s v=""/>
    <s v="Groin Injury - Unknown return date"/>
    <d v="2023-08-04T12:00:04"/>
    <n v="50"/>
    <s v="200826.jpg"/>
    <x v="0"/>
    <s v="Lo Celso"/>
    <x v="3"/>
    <s v=""/>
    <s v=""/>
    <s v="a"/>
    <n v="18"/>
    <n v="6"/>
    <x v="101"/>
    <n v="0"/>
    <n v="0"/>
    <n v="0"/>
    <n v="0"/>
    <n v="0"/>
    <n v="0"/>
    <x v="530"/>
    <x v="311"/>
    <x v="5"/>
    <x v="3"/>
    <x v="11"/>
    <n v="39"/>
    <n v="1"/>
    <n v="1"/>
    <n v="1"/>
    <n v="2"/>
    <n v="1"/>
    <n v="79"/>
    <x v="14"/>
    <n v="456"/>
    <n v="0"/>
    <n v="0"/>
    <n v="0"/>
    <n v="0"/>
    <n v="25"/>
    <n v="0"/>
    <n v="0"/>
    <n v="0"/>
    <n v="0"/>
    <n v="577"/>
    <n v="245"/>
    <n v="576"/>
    <n v="245"/>
    <n v="574"/>
    <n v="245"/>
    <n v="578"/>
    <n v="245"/>
    <n v="3"/>
    <s v=""/>
    <n v="2"/>
    <s v=""/>
    <n v="1"/>
    <s v=""/>
    <n v="0.12"/>
    <n v="3.22"/>
    <n v="0.21"/>
    <n v="0.33"/>
    <n v="1.23"/>
    <n v="1.59"/>
    <n v="228"/>
    <n v="151"/>
    <n v="400"/>
    <n v="126"/>
    <n v="578"/>
    <n v="245"/>
    <n v="425"/>
    <n v="137"/>
    <n v="1.02"/>
    <n v="0.28999999999999998"/>
    <x v="17"/>
    <x v="17"/>
    <x v="0"/>
    <x v="0"/>
    <x v="3"/>
    <n v="17.8"/>
    <x v="0"/>
  </r>
  <r>
    <n v="75"/>
    <s v=""/>
    <n v="172780"/>
    <n v="0"/>
    <n v="0"/>
    <n v="0"/>
    <n v="0"/>
    <n v="0"/>
    <x v="2"/>
    <n v="2.6"/>
    <s v=""/>
    <s v=""/>
    <s v="James"/>
    <n v="0"/>
    <x v="544"/>
    <s v=""/>
    <s v="Groin Injury - Unknown return date"/>
    <d v="2023-08-04T12:00:04"/>
    <n v="75"/>
    <s v="172780.jpg"/>
    <x v="40"/>
    <s v="Maddison"/>
    <x v="101"/>
    <s v=""/>
    <s v=""/>
    <s v="a"/>
    <n v="18"/>
    <n v="6"/>
    <x v="38"/>
    <n v="0"/>
    <n v="0"/>
    <n v="0"/>
    <n v="0"/>
    <n v="0"/>
    <n v="18"/>
    <x v="531"/>
    <x v="312"/>
    <x v="14"/>
    <x v="4"/>
    <x v="12"/>
    <n v="54"/>
    <n v="1"/>
    <n v="1"/>
    <n v="1"/>
    <n v="10"/>
    <n v="1"/>
    <n v="79"/>
    <x v="10"/>
    <n v="520"/>
    <n v="802.4"/>
    <n v="984.9"/>
    <n v="805"/>
    <n v="259.7"/>
    <n v="28"/>
    <n v="8.5"/>
    <n v="5.53"/>
    <n v="14.03"/>
    <n v="47.16"/>
    <n v="23"/>
    <n v="9"/>
    <n v="9"/>
    <n v="7"/>
    <n v="25"/>
    <n v="16"/>
    <n v="13"/>
    <n v="10"/>
    <n v="3"/>
    <s v=""/>
    <n v="2"/>
    <s v=""/>
    <n v="1"/>
    <s v=""/>
    <n v="0.31"/>
    <n v="3.22"/>
    <n v="0.2"/>
    <n v="0.51"/>
    <n v="1.71"/>
    <n v="1.96"/>
    <n v="20"/>
    <n v="12"/>
    <n v="593"/>
    <n v="249"/>
    <n v="21"/>
    <n v="10"/>
    <n v="33"/>
    <n v="12"/>
    <n v="1.02"/>
    <n v="0.15"/>
    <x v="17"/>
    <x v="17"/>
    <x v="0"/>
    <x v="0"/>
    <x v="4"/>
    <n v="18"/>
    <x v="0"/>
  </r>
  <r>
    <n v="75"/>
    <s v=""/>
    <n v="231372"/>
    <n v="0"/>
    <n v="0"/>
    <n v="0"/>
    <n v="0"/>
    <n v="0"/>
    <x v="2"/>
    <n v="1"/>
    <s v=""/>
    <s v=""/>
    <s v="Tanguy"/>
    <n v="0"/>
    <x v="545"/>
    <s v=""/>
    <s v="Groin Injury - Unknown return date"/>
    <d v="2023-08-04T12:00:04"/>
    <n v="45"/>
    <s v="231372.jpg"/>
    <x v="0"/>
    <s v="Ndombélé Alvaro"/>
    <x v="22"/>
    <s v=""/>
    <s v=""/>
    <s v="a"/>
    <n v="18"/>
    <n v="6"/>
    <x v="38"/>
    <n v="0"/>
    <n v="0"/>
    <n v="0"/>
    <n v="0"/>
    <n v="0"/>
    <n v="0"/>
    <x v="532"/>
    <x v="312"/>
    <x v="14"/>
    <x v="4"/>
    <x v="12"/>
    <n v="54"/>
    <n v="1"/>
    <n v="1"/>
    <n v="1"/>
    <n v="10"/>
    <n v="1"/>
    <n v="79"/>
    <x v="10"/>
    <n v="520"/>
    <n v="0"/>
    <n v="0"/>
    <n v="0"/>
    <n v="0"/>
    <n v="28"/>
    <n v="0"/>
    <n v="0"/>
    <n v="0"/>
    <n v="0"/>
    <n v="500"/>
    <n v="194"/>
    <n v="499"/>
    <n v="196"/>
    <n v="490"/>
    <n v="191"/>
    <n v="502"/>
    <n v="194"/>
    <n v="3"/>
    <s v=""/>
    <n v="2"/>
    <s v=""/>
    <n v="1"/>
    <s v=""/>
    <n v="0.31"/>
    <n v="3.22"/>
    <n v="0.2"/>
    <n v="0.51"/>
    <n v="1.71"/>
    <n v="1.96"/>
    <n v="428"/>
    <n v="215"/>
    <n v="232"/>
    <n v="22"/>
    <n v="505"/>
    <n v="197"/>
    <n v="200"/>
    <n v="66"/>
    <n v="1.02"/>
    <n v="0.15"/>
    <x v="17"/>
    <x v="17"/>
    <x v="0"/>
    <x v="0"/>
    <x v="0"/>
    <n v="30"/>
    <x v="0"/>
  </r>
  <r>
    <n v="75"/>
    <s v=""/>
    <n v="441164"/>
    <n v="0"/>
    <n v="0"/>
    <n v="0"/>
    <n v="0"/>
    <n v="0"/>
    <x v="1"/>
    <n v="2.2999999999999998"/>
    <s v=""/>
    <s v=""/>
    <s v="Pedro"/>
    <n v="0"/>
    <x v="546"/>
    <s v=""/>
    <s v="Groin Injury - Unknown return date"/>
    <d v="2023-08-04T12:00:04"/>
    <n v="50"/>
    <s v="441164.jpg"/>
    <x v="24"/>
    <s v="Porro"/>
    <x v="37"/>
    <s v=""/>
    <s v=""/>
    <s v="a"/>
    <n v="18"/>
    <n v="6"/>
    <x v="149"/>
    <n v="0"/>
    <n v="0"/>
    <n v="0"/>
    <n v="0"/>
    <n v="0"/>
    <n v="11.8"/>
    <x v="533"/>
    <x v="313"/>
    <x v="2"/>
    <x v="9"/>
    <x v="1"/>
    <n v="26"/>
    <n v="1"/>
    <n v="1"/>
    <n v="1"/>
    <n v="10"/>
    <n v="1"/>
    <n v="79"/>
    <x v="5"/>
    <n v="253"/>
    <n v="330.4"/>
    <n v="403.7"/>
    <n v="175"/>
    <n v="90.9"/>
    <n v="13"/>
    <n v="1.81"/>
    <n v="2.29"/>
    <n v="4.0999999999999996"/>
    <n v="19.420000000000002"/>
    <n v="178"/>
    <n v="65"/>
    <n v="77"/>
    <n v="12"/>
    <n v="164"/>
    <n v="28"/>
    <n v="133"/>
    <n v="29"/>
    <n v="4"/>
    <s v=""/>
    <n v="4"/>
    <s v=""/>
    <n v="1"/>
    <s v=""/>
    <n v="0.14000000000000001"/>
    <n v="3.22"/>
    <n v="0.18"/>
    <n v="0.32"/>
    <n v="1.54"/>
    <n v="2.0699999999999998"/>
    <n v="273"/>
    <n v="32"/>
    <n v="445"/>
    <n v="192"/>
    <n v="57"/>
    <n v="12"/>
    <n v="103"/>
    <n v="34"/>
    <n v="1.03"/>
    <n v="0.16"/>
    <x v="17"/>
    <x v="17"/>
    <x v="0"/>
    <x v="0"/>
    <x v="3"/>
    <n v="11.8"/>
    <x v="0"/>
  </r>
  <r>
    <n v="75"/>
    <s v=""/>
    <n v="45034"/>
    <n v="0"/>
    <n v="0"/>
    <n v="0"/>
    <n v="0"/>
    <n v="0"/>
    <x v="1"/>
    <n v="2.2999999999999998"/>
    <s v=""/>
    <s v=""/>
    <s v="Ivan"/>
    <n v="0"/>
    <x v="547"/>
    <s v=""/>
    <s v="Groin Injury - Unknown return date"/>
    <d v="2023-08-04T12:00:04"/>
    <n v="50"/>
    <s v="45034.jpg"/>
    <x v="25"/>
    <s v="Perišić"/>
    <x v="102"/>
    <s v=""/>
    <s v=""/>
    <s v="a"/>
    <n v="18"/>
    <n v="6"/>
    <x v="58"/>
    <n v="0"/>
    <n v="0"/>
    <n v="0"/>
    <n v="0"/>
    <n v="0"/>
    <n v="18.8"/>
    <x v="534"/>
    <x v="314"/>
    <x v="1"/>
    <x v="5"/>
    <x v="14"/>
    <n v="44"/>
    <n v="1"/>
    <n v="1"/>
    <n v="1"/>
    <n v="6"/>
    <n v="1"/>
    <n v="79"/>
    <x v="9"/>
    <n v="430"/>
    <n v="517.79999999999995"/>
    <n v="732.8"/>
    <n v="394"/>
    <n v="164.2"/>
    <n v="23"/>
    <n v="2.48"/>
    <n v="5.23"/>
    <n v="7.71"/>
    <n v="33.909999999999997"/>
    <n v="95"/>
    <n v="31"/>
    <n v="26"/>
    <n v="5"/>
    <n v="82"/>
    <n v="4"/>
    <n v="48"/>
    <n v="4"/>
    <n v="2"/>
    <s v=""/>
    <n v="5"/>
    <s v=""/>
    <n v="1"/>
    <s v=""/>
    <n v="0.11"/>
    <n v="3.22"/>
    <n v="0.22"/>
    <n v="0.33"/>
    <n v="1.45"/>
    <n v="1.89"/>
    <n v="152"/>
    <n v="12"/>
    <n v="324"/>
    <n v="172"/>
    <n v="166"/>
    <n v="59"/>
    <n v="111"/>
    <n v="36"/>
    <n v="0.99"/>
    <n v="0.26"/>
    <x v="17"/>
    <x v="17"/>
    <x v="0"/>
    <x v="0"/>
    <x v="3"/>
    <n v="18.8"/>
    <x v="0"/>
  </r>
  <r>
    <n v="75"/>
    <s v=""/>
    <n v="199249"/>
    <n v="0"/>
    <n v="0"/>
    <n v="0"/>
    <n v="0"/>
    <n v="0"/>
    <x v="1"/>
    <n v="2"/>
    <s v=""/>
    <s v=""/>
    <s v="Sergio"/>
    <n v="0"/>
    <x v="548"/>
    <s v=""/>
    <s v="Groin Injury - Unknown return date"/>
    <d v="2023-08-04T12:00:04"/>
    <n v="45"/>
    <s v="199249.jpg"/>
    <x v="0"/>
    <s v="Reguilón"/>
    <x v="2"/>
    <s v=""/>
    <s v=""/>
    <s v="a"/>
    <n v="18"/>
    <n v="6"/>
    <x v="58"/>
    <n v="0"/>
    <n v="0"/>
    <n v="0"/>
    <n v="0"/>
    <n v="0"/>
    <n v="0"/>
    <x v="535"/>
    <x v="314"/>
    <x v="1"/>
    <x v="5"/>
    <x v="14"/>
    <n v="44"/>
    <n v="1"/>
    <n v="1"/>
    <n v="1"/>
    <n v="6"/>
    <n v="1"/>
    <n v="79"/>
    <x v="9"/>
    <n v="430"/>
    <n v="0"/>
    <n v="0"/>
    <n v="0"/>
    <n v="0"/>
    <n v="23"/>
    <n v="0"/>
    <n v="0"/>
    <n v="0"/>
    <n v="0"/>
    <n v="487"/>
    <n v="188"/>
    <n v="486"/>
    <n v="188"/>
    <n v="476"/>
    <n v="187"/>
    <n v="489"/>
    <n v="188"/>
    <n v="2"/>
    <s v=""/>
    <n v="5"/>
    <s v=""/>
    <n v="1"/>
    <s v=""/>
    <n v="0.11"/>
    <n v="3.22"/>
    <n v="0.22"/>
    <n v="0.33"/>
    <n v="1.45"/>
    <n v="1.89"/>
    <n v="388"/>
    <n v="95"/>
    <n v="192"/>
    <n v="118"/>
    <n v="493"/>
    <n v="188"/>
    <n v="327"/>
    <n v="123"/>
    <n v="0.99"/>
    <n v="0.26"/>
    <x v="17"/>
    <x v="17"/>
    <x v="0"/>
    <x v="0"/>
    <x v="0"/>
    <n v="20.888888888888889"/>
    <x v="0"/>
  </r>
  <r>
    <n v="75"/>
    <s v=""/>
    <n v="212319"/>
    <n v="0"/>
    <n v="0"/>
    <n v="0"/>
    <n v="0"/>
    <n v="0"/>
    <x v="2"/>
    <n v="2.5"/>
    <s v=""/>
    <s v=""/>
    <s v="Richarlison"/>
    <n v="0"/>
    <x v="549"/>
    <s v=""/>
    <s v="Groin Injury - Unknown return date"/>
    <d v="2023-08-04T12:00:04"/>
    <n v="70"/>
    <s v="212319.jpg"/>
    <x v="27"/>
    <s v="de Andrade"/>
    <x v="16"/>
    <s v=""/>
    <s v=""/>
    <s v="a"/>
    <n v="18"/>
    <n v="6"/>
    <x v="142"/>
    <n v="0"/>
    <n v="0"/>
    <n v="0"/>
    <n v="0"/>
    <n v="0"/>
    <n v="7.7"/>
    <x v="536"/>
    <x v="315"/>
    <x v="1"/>
    <x v="8"/>
    <x v="13"/>
    <n v="18"/>
    <n v="1"/>
    <n v="1"/>
    <n v="1"/>
    <n v="3"/>
    <n v="1"/>
    <n v="79"/>
    <x v="1"/>
    <n v="165"/>
    <n v="209.8"/>
    <n v="221.5"/>
    <n v="435"/>
    <n v="86.3"/>
    <n v="12"/>
    <n v="3.43"/>
    <n v="1.46"/>
    <n v="4.8899999999999997"/>
    <n v="14.99"/>
    <n v="244"/>
    <n v="108"/>
    <n v="143"/>
    <n v="95"/>
    <n v="69"/>
    <n v="50"/>
    <n v="140"/>
    <n v="84"/>
    <n v="2"/>
    <s v=""/>
    <n v="5"/>
    <s v=""/>
    <n v="1"/>
    <s v=""/>
    <n v="0.31"/>
    <n v="3.22"/>
    <n v="0.13"/>
    <n v="0.44"/>
    <n v="1.36"/>
    <n v="1.63"/>
    <n v="34"/>
    <n v="21"/>
    <n v="584"/>
    <n v="243"/>
    <n v="268"/>
    <n v="110"/>
    <n v="123"/>
    <n v="45"/>
    <n v="1.0900000000000001"/>
    <n v="0.27"/>
    <x v="17"/>
    <x v="17"/>
    <x v="0"/>
    <x v="0"/>
    <x v="7"/>
    <n v="7.7142857142857144"/>
    <x v="0"/>
  </r>
  <r>
    <n v="75"/>
    <s v=""/>
    <n v="214225"/>
    <n v="0"/>
    <n v="0"/>
    <n v="0"/>
    <n v="0"/>
    <n v="0"/>
    <x v="1"/>
    <n v="1"/>
    <s v=""/>
    <s v=""/>
    <s v="Joe"/>
    <n v="0"/>
    <x v="550"/>
    <s v=""/>
    <s v="Groin Injury - Unknown return date"/>
    <d v="2023-08-04T12:00:04"/>
    <n v="40"/>
    <s v="214225.jpg"/>
    <x v="0"/>
    <s v="Rodon"/>
    <x v="1"/>
    <s v=""/>
    <s v=""/>
    <s v="a"/>
    <n v="18"/>
    <n v="6"/>
    <x v="142"/>
    <n v="0"/>
    <n v="0"/>
    <n v="0"/>
    <n v="0"/>
    <n v="0"/>
    <n v="0"/>
    <x v="537"/>
    <x v="315"/>
    <x v="1"/>
    <x v="8"/>
    <x v="13"/>
    <n v="18"/>
    <n v="1"/>
    <n v="1"/>
    <n v="1"/>
    <n v="3"/>
    <n v="1"/>
    <n v="79"/>
    <x v="1"/>
    <n v="165"/>
    <n v="0"/>
    <n v="0"/>
    <n v="0"/>
    <n v="0"/>
    <n v="12"/>
    <n v="0"/>
    <n v="0"/>
    <n v="0"/>
    <n v="0"/>
    <n v="426"/>
    <n v="155"/>
    <n v="416"/>
    <n v="154"/>
    <n v="400"/>
    <n v="152"/>
    <n v="428"/>
    <n v="155"/>
    <n v="2"/>
    <s v=""/>
    <n v="5"/>
    <s v=""/>
    <n v="1"/>
    <s v=""/>
    <n v="0.31"/>
    <n v="3.22"/>
    <n v="0.13"/>
    <n v="0.44"/>
    <n v="1.36"/>
    <n v="1.63"/>
    <n v="572"/>
    <n v="176"/>
    <n v="57"/>
    <n v="28"/>
    <n v="433"/>
    <n v="156"/>
    <n v="272"/>
    <n v="96"/>
    <n v="1.0900000000000001"/>
    <n v="0.27"/>
    <x v="17"/>
    <x v="17"/>
    <x v="0"/>
    <x v="0"/>
    <x v="1"/>
    <n v="13.5"/>
    <x v="0"/>
  </r>
  <r>
    <n v="75"/>
    <s v=""/>
    <n v="221632"/>
    <n v="0"/>
    <n v="0"/>
    <n v="0"/>
    <n v="0"/>
    <n v="0"/>
    <x v="1"/>
    <n v="2"/>
    <s v=""/>
    <s v=""/>
    <s v="Cristian"/>
    <n v="0"/>
    <x v="551"/>
    <s v=""/>
    <s v="Groin Injury - Unknown return date"/>
    <d v="2023-08-04T12:00:04"/>
    <n v="45"/>
    <s v="221632.jpg"/>
    <x v="36"/>
    <s v="Romero"/>
    <x v="40"/>
    <s v=""/>
    <s v=""/>
    <s v="a"/>
    <n v="18"/>
    <n v="6"/>
    <x v="93"/>
    <n v="0"/>
    <n v="0"/>
    <n v="0"/>
    <n v="0"/>
    <n v="0"/>
    <n v="14.7"/>
    <x v="538"/>
    <x v="316"/>
    <x v="1"/>
    <x v="1"/>
    <x v="8"/>
    <n v="41"/>
    <n v="1"/>
    <n v="1"/>
    <n v="1"/>
    <n v="9"/>
    <n v="1"/>
    <n v="79"/>
    <x v="15"/>
    <n v="447"/>
    <n v="546.20000000000005"/>
    <n v="136.19999999999999"/>
    <n v="91"/>
    <n v="77.3"/>
    <n v="26"/>
    <n v="1.5"/>
    <n v="1.02"/>
    <n v="2.52"/>
    <n v="34.11"/>
    <n v="87"/>
    <n v="29"/>
    <n v="195"/>
    <n v="53"/>
    <n v="230"/>
    <n v="71"/>
    <n v="161"/>
    <n v="42"/>
    <n v="2"/>
    <s v=""/>
    <n v="5"/>
    <s v=""/>
    <n v="1"/>
    <s v=""/>
    <n v="0.06"/>
    <n v="3.22"/>
    <n v="0.04"/>
    <n v="0.1"/>
    <n v="1.3"/>
    <n v="1.56"/>
    <n v="416"/>
    <n v="114"/>
    <n v="220"/>
    <n v="137"/>
    <n v="206"/>
    <n v="80"/>
    <n v="176"/>
    <n v="60"/>
    <n v="0.99"/>
    <n v="0.3"/>
    <x v="17"/>
    <x v="17"/>
    <x v="0"/>
    <x v="0"/>
    <x v="0"/>
    <n v="14.666666666666666"/>
    <x v="0"/>
  </r>
  <r>
    <n v="75"/>
    <s v=""/>
    <n v="173904"/>
    <n v="0"/>
    <n v="0"/>
    <n v="0"/>
    <n v="0"/>
    <n v="0"/>
    <x v="1"/>
    <n v="2"/>
    <s v=""/>
    <s v=""/>
    <s v="Davinson"/>
    <n v="0"/>
    <x v="552"/>
    <s v=""/>
    <s v="Groin Injury - Unknown return date"/>
    <d v="2023-08-04T12:00:04"/>
    <n v="45"/>
    <s v="173904.jpg"/>
    <x v="22"/>
    <s v="Sánchez"/>
    <x v="2"/>
    <s v=""/>
    <s v=""/>
    <s v="a"/>
    <n v="18"/>
    <n v="6"/>
    <x v="60"/>
    <n v="0"/>
    <n v="0"/>
    <n v="0"/>
    <n v="0"/>
    <n v="0"/>
    <n v="6.2"/>
    <x v="539"/>
    <x v="317"/>
    <x v="1"/>
    <x v="1"/>
    <x v="1"/>
    <n v="17"/>
    <n v="1"/>
    <n v="1"/>
    <n v="1"/>
    <n v="1"/>
    <n v="1"/>
    <n v="79"/>
    <x v="6"/>
    <n v="166"/>
    <n v="213.8"/>
    <n v="40"/>
    <n v="56"/>
    <n v="31"/>
    <n v="8"/>
    <n v="0.65"/>
    <n v="0.2"/>
    <n v="0.85"/>
    <n v="12.76"/>
    <n v="241"/>
    <n v="93"/>
    <n v="294"/>
    <n v="107"/>
    <n v="268"/>
    <n v="95"/>
    <n v="286"/>
    <n v="103"/>
    <n v="2"/>
    <s v=""/>
    <n v="5"/>
    <s v=""/>
    <n v="1"/>
    <s v=""/>
    <n v="7.0000000000000007E-2"/>
    <n v="3.22"/>
    <n v="0.02"/>
    <n v="0.09"/>
    <n v="1.35"/>
    <n v="1.8"/>
    <n v="371"/>
    <n v="83"/>
    <n v="175"/>
    <n v="106"/>
    <n v="304"/>
    <n v="114"/>
    <n v="405"/>
    <n v="156"/>
    <n v="0.85"/>
    <n v="0.21"/>
    <x v="17"/>
    <x v="17"/>
    <x v="0"/>
    <x v="0"/>
    <x v="0"/>
    <n v="6.2222222222222223"/>
    <x v="0"/>
  </r>
  <r>
    <n v="75"/>
    <s v=""/>
    <n v="482442"/>
    <n v="0"/>
    <n v="0"/>
    <n v="0"/>
    <n v="0"/>
    <n v="0"/>
    <x v="2"/>
    <n v="1"/>
    <s v=""/>
    <s v=""/>
    <s v="Pape Matar"/>
    <n v="0"/>
    <x v="553"/>
    <s v=""/>
    <s v="Groin Injury - Unknown return date"/>
    <d v="2023-08-04T12:00:04"/>
    <n v="45"/>
    <s v="482442.jpg"/>
    <x v="23"/>
    <s v="Sarr"/>
    <x v="30"/>
    <s v=""/>
    <s v=""/>
    <s v="a"/>
    <n v="18"/>
    <n v="6"/>
    <x v="59"/>
    <n v="0"/>
    <n v="0"/>
    <n v="0"/>
    <n v="0"/>
    <n v="0"/>
    <n v="3.1"/>
    <x v="540"/>
    <x v="318"/>
    <x v="1"/>
    <x v="2"/>
    <x v="1"/>
    <n v="11"/>
    <n v="1"/>
    <n v="1"/>
    <n v="1"/>
    <n v="1"/>
    <n v="1"/>
    <n v="79"/>
    <x v="6"/>
    <n v="60"/>
    <n v="55.4"/>
    <n v="26.8"/>
    <n v="4"/>
    <n v="8.6"/>
    <n v="2"/>
    <n v="0.06"/>
    <n v="0.03"/>
    <n v="0.09"/>
    <n v="5.8"/>
    <n v="335"/>
    <n v="148"/>
    <n v="311"/>
    <n v="159"/>
    <n v="345"/>
    <n v="171"/>
    <n v="344"/>
    <n v="159"/>
    <n v="2"/>
    <s v=""/>
    <n v="5"/>
    <s v=""/>
    <n v="1"/>
    <s v=""/>
    <n v="0.03"/>
    <n v="3.22"/>
    <n v="0.01"/>
    <n v="0.04"/>
    <n v="2.4700000000000002"/>
    <n v="4.6900000000000004"/>
    <n v="491"/>
    <n v="246"/>
    <n v="295"/>
    <n v="53"/>
    <n v="346"/>
    <n v="154"/>
    <n v="185"/>
    <n v="61"/>
    <n v="0.85"/>
    <n v="0.21"/>
    <x v="17"/>
    <x v="17"/>
    <x v="0"/>
    <x v="0"/>
    <x v="0"/>
    <n v="3.1111111111111112"/>
    <x v="0"/>
  </r>
  <r>
    <n v="25"/>
    <s v=""/>
    <n v="184349"/>
    <n v="0"/>
    <n v="0"/>
    <n v="0"/>
    <n v="0"/>
    <n v="0"/>
    <x v="1"/>
    <n v="0.5"/>
    <s v=""/>
    <s v=""/>
    <s v="Ryan"/>
    <n v="0"/>
    <x v="554"/>
    <s v=""/>
    <s v="Hamstring injury - 25% chance of playing"/>
    <d v="2023-07-12T01:30:04"/>
    <n v="45"/>
    <s v="184349.jpg"/>
    <x v="11"/>
    <s v="Sessegnon"/>
    <x v="14"/>
    <s v=""/>
    <s v=""/>
    <s v="d"/>
    <n v="18"/>
    <n v="6"/>
    <x v="141"/>
    <n v="0"/>
    <n v="0"/>
    <n v="0"/>
    <n v="0"/>
    <n v="0"/>
    <n v="7.8"/>
    <x v="541"/>
    <x v="135"/>
    <x v="5"/>
    <x v="2"/>
    <x v="7"/>
    <n v="15"/>
    <n v="1"/>
    <n v="1"/>
    <n v="1"/>
    <n v="4"/>
    <n v="1"/>
    <n v="79"/>
    <x v="6"/>
    <n v="121"/>
    <n v="148.6"/>
    <n v="103"/>
    <n v="290"/>
    <n v="54.3"/>
    <n v="9"/>
    <n v="1.64"/>
    <n v="1.1000000000000001"/>
    <n v="2.74"/>
    <n v="10.48"/>
    <n v="272"/>
    <n v="108"/>
    <n v="232"/>
    <n v="74"/>
    <n v="107"/>
    <n v="10"/>
    <n v="221"/>
    <n v="76"/>
    <n v="2"/>
    <s v=""/>
    <n v="5"/>
    <s v=""/>
    <n v="1"/>
    <s v=""/>
    <n v="0.18"/>
    <n v="3.22"/>
    <n v="0.12"/>
    <n v="0.3"/>
    <n v="1.17"/>
    <n v="1.68"/>
    <n v="377"/>
    <n v="86"/>
    <n v="181"/>
    <n v="109"/>
    <n v="235"/>
    <n v="89"/>
    <n v="598"/>
    <n v="204"/>
    <n v="1.01"/>
    <n v="0.11"/>
    <x v="17"/>
    <x v="17"/>
    <x v="0"/>
    <x v="0"/>
    <x v="0"/>
    <n v="7.7777777777777777"/>
    <x v="0"/>
  </r>
  <r>
    <n v="25"/>
    <s v=""/>
    <n v="209042"/>
    <n v="0"/>
    <n v="0"/>
    <n v="0"/>
    <n v="0"/>
    <n v="0"/>
    <x v="2"/>
    <n v="1.6"/>
    <s v=""/>
    <s v=""/>
    <s v="Oliver"/>
    <n v="0"/>
    <x v="555"/>
    <s v=""/>
    <s v="Hamstring injury - 25% chance of playing"/>
    <d v="2023-07-12T01:30:04"/>
    <n v="50"/>
    <s v="209042.jpg"/>
    <x v="34"/>
    <s v="Skipp"/>
    <x v="3"/>
    <s v=""/>
    <s v=""/>
    <s v="a"/>
    <n v="18"/>
    <n v="6"/>
    <x v="51"/>
    <n v="0"/>
    <n v="0"/>
    <n v="0"/>
    <n v="0"/>
    <n v="0"/>
    <n v="8.6"/>
    <x v="542"/>
    <x v="319"/>
    <x v="1"/>
    <x v="2"/>
    <x v="12"/>
    <n v="28"/>
    <n v="1"/>
    <n v="1"/>
    <n v="1"/>
    <n v="7"/>
    <n v="1"/>
    <n v="79"/>
    <x v="6"/>
    <n v="199"/>
    <n v="222.4"/>
    <n v="157.5"/>
    <n v="52"/>
    <n v="43.4"/>
    <n v="18"/>
    <n v="0.28999999999999998"/>
    <n v="0.41"/>
    <n v="0.7"/>
    <n v="22.65"/>
    <n v="234"/>
    <n v="103"/>
    <n v="180"/>
    <n v="112"/>
    <n v="279"/>
    <n v="141"/>
    <n v="253"/>
    <n v="119"/>
    <n v="2"/>
    <s v=""/>
    <n v="5"/>
    <s v=""/>
    <n v="1"/>
    <s v=""/>
    <n v="0.02"/>
    <n v="3.22"/>
    <n v="0.02"/>
    <n v="0.04"/>
    <n v="1.37"/>
    <n v="1.69"/>
    <n v="236"/>
    <n v="155"/>
    <n v="408"/>
    <n v="130"/>
    <n v="273"/>
    <n v="114"/>
    <n v="450"/>
    <n v="150"/>
    <n v="1.0900000000000001"/>
    <n v="0.24"/>
    <x v="17"/>
    <x v="17"/>
    <x v="0"/>
    <x v="0"/>
    <x v="3"/>
    <n v="8.6"/>
    <x v="0"/>
  </r>
  <r>
    <n v="25"/>
    <s v=""/>
    <n v="85971"/>
    <n v="0"/>
    <n v="0"/>
    <n v="0"/>
    <n v="0"/>
    <n v="0"/>
    <x v="2"/>
    <n v="3"/>
    <s v=""/>
    <s v=""/>
    <s v="Son"/>
    <n v="0"/>
    <x v="556"/>
    <s v=""/>
    <s v="Hamstring injury - 25% chance of playing"/>
    <d v="2023-07-12T01:30:04"/>
    <n v="90"/>
    <s v="85971.jpg"/>
    <x v="41"/>
    <s v="Heung-min"/>
    <x v="103"/>
    <s v=""/>
    <s v=""/>
    <s v="a"/>
    <n v="18"/>
    <n v="6"/>
    <x v="150"/>
    <n v="0"/>
    <n v="0"/>
    <n v="0"/>
    <n v="0"/>
    <n v="0"/>
    <n v="16.899999999999999"/>
    <x v="543"/>
    <x v="320"/>
    <x v="14"/>
    <x v="12"/>
    <x v="3"/>
    <n v="55"/>
    <n v="1"/>
    <n v="1"/>
    <n v="1"/>
    <n v="2"/>
    <n v="1"/>
    <n v="79"/>
    <x v="13"/>
    <n v="471"/>
    <n v="732.6"/>
    <n v="852"/>
    <n v="919"/>
    <n v="250.2"/>
    <n v="33"/>
    <n v="9.8000000000000007"/>
    <n v="4.5599999999999996"/>
    <n v="14.36"/>
    <n v="42.74"/>
    <n v="35"/>
    <n v="14"/>
    <n v="16"/>
    <n v="13"/>
    <n v="20"/>
    <n v="11"/>
    <n v="16"/>
    <n v="11"/>
    <n v="1"/>
    <s v=""/>
    <n v="1"/>
    <s v=""/>
    <n v="3"/>
    <s v=""/>
    <n v="0.31"/>
    <n v="3.22"/>
    <n v="0.14000000000000001"/>
    <n v="0.45"/>
    <n v="1.33"/>
    <n v="1.72"/>
    <n v="5"/>
    <n v="3"/>
    <n v="611"/>
    <n v="258"/>
    <n v="39"/>
    <n v="19"/>
    <n v="81"/>
    <n v="28"/>
    <n v="1.03"/>
    <n v="0.28000000000000003"/>
    <x v="17"/>
    <x v="17"/>
    <x v="0"/>
    <x v="0"/>
    <x v="13"/>
    <n v="16.888888888888889"/>
    <x v="0"/>
  </r>
  <r>
    <n v="25"/>
    <s v=""/>
    <n v="232859"/>
    <n v="0"/>
    <n v="0"/>
    <n v="0"/>
    <n v="0"/>
    <n v="0"/>
    <x v="1"/>
    <n v="1"/>
    <s v=""/>
    <s v=""/>
    <s v="Djed"/>
    <n v="0"/>
    <x v="557"/>
    <s v=""/>
    <s v="Hamstring injury - 25% chance of playing"/>
    <d v="2023-07-12T01:30:04"/>
    <n v="40"/>
    <s v="232859.jpg"/>
    <x v="9"/>
    <s v="Spence"/>
    <x v="22"/>
    <s v=""/>
    <s v=""/>
    <s v="a"/>
    <n v="18"/>
    <n v="6"/>
    <x v="32"/>
    <n v="0"/>
    <n v="0"/>
    <n v="0"/>
    <n v="0"/>
    <n v="0"/>
    <n v="1"/>
    <x v="544"/>
    <x v="321"/>
    <x v="14"/>
    <x v="12"/>
    <x v="3"/>
    <n v="55"/>
    <n v="1"/>
    <n v="1"/>
    <n v="1"/>
    <n v="2"/>
    <n v="1"/>
    <n v="79"/>
    <x v="13"/>
    <n v="10"/>
    <n v="0.2"/>
    <n v="1.3"/>
    <n v="20"/>
    <n v="2.2000000000000002"/>
    <n v="33"/>
    <n v="0.06"/>
    <n v="0"/>
    <n v="0.06"/>
    <n v="0.47"/>
    <n v="387"/>
    <n v="137"/>
    <n v="355"/>
    <n v="132"/>
    <n v="319"/>
    <n v="120"/>
    <n v="370"/>
    <n v="133"/>
    <n v="1"/>
    <s v=""/>
    <n v="1"/>
    <s v=""/>
    <n v="3"/>
    <s v=""/>
    <n v="1.08"/>
    <n v="3.22"/>
    <n v="0.14000000000000001"/>
    <n v="1.08"/>
    <n v="8.4600000000000009"/>
    <n v="1.72"/>
    <n v="581"/>
    <n v="179"/>
    <n v="66"/>
    <n v="31"/>
    <n v="361"/>
    <n v="132"/>
    <n v="207"/>
    <n v="70"/>
    <n v="1.03"/>
    <n v="0.28000000000000003"/>
    <x v="17"/>
    <x v="17"/>
    <x v="0"/>
    <x v="0"/>
    <x v="1"/>
    <n v="1"/>
    <x v="0"/>
  </r>
  <r>
    <n v="25"/>
    <s v=""/>
    <n v="199584"/>
    <n v="0"/>
    <n v="0"/>
    <n v="0"/>
    <n v="0"/>
    <n v="0"/>
    <x v="1"/>
    <n v="1"/>
    <s v=""/>
    <s v=""/>
    <s v="Japhet"/>
    <n v="0"/>
    <x v="558"/>
    <s v=""/>
    <s v="Hamstring injury - 25% chance of playing"/>
    <d v="2023-07-12T01:30:04"/>
    <n v="40"/>
    <s v="199584.jpg"/>
    <x v="9"/>
    <s v="Tanganga"/>
    <x v="34"/>
    <s v=""/>
    <s v=""/>
    <s v="a"/>
    <n v="18"/>
    <n v="6"/>
    <x v="32"/>
    <n v="0"/>
    <n v="0"/>
    <n v="0"/>
    <n v="0"/>
    <n v="0"/>
    <n v="1"/>
    <x v="545"/>
    <x v="322"/>
    <x v="14"/>
    <x v="12"/>
    <x v="3"/>
    <n v="5"/>
    <n v="1"/>
    <n v="1"/>
    <n v="1"/>
    <n v="2"/>
    <n v="1"/>
    <n v="79"/>
    <x v="13"/>
    <n v="32"/>
    <n v="27.6"/>
    <n v="6.2"/>
    <n v="0"/>
    <n v="3.3"/>
    <n v="2"/>
    <n v="0"/>
    <n v="0.01"/>
    <n v="0.01"/>
    <n v="3.69"/>
    <n v="355"/>
    <n v="130"/>
    <n v="344"/>
    <n v="127"/>
    <n v="391"/>
    <n v="146"/>
    <n v="366"/>
    <n v="132"/>
    <n v="1"/>
    <s v=""/>
    <n v="1"/>
    <s v=""/>
    <n v="3"/>
    <s v=""/>
    <n v="1.08"/>
    <n v="3.22"/>
    <n v="0.01"/>
    <n v="0.01"/>
    <n v="2.29"/>
    <n v="3.1"/>
    <n v="563"/>
    <n v="170"/>
    <n v="48"/>
    <n v="22"/>
    <n v="359"/>
    <n v="130"/>
    <n v="189"/>
    <n v="64"/>
    <n v="1.24"/>
    <n v="0.28000000000000003"/>
    <x v="17"/>
    <x v="17"/>
    <x v="0"/>
    <x v="0"/>
    <x v="1"/>
    <n v="1"/>
    <x v="0"/>
  </r>
  <r>
    <n v="25"/>
    <s v=""/>
    <n v="487053"/>
    <n v="0"/>
    <n v="0"/>
    <n v="0"/>
    <n v="0"/>
    <n v="0"/>
    <x v="1"/>
    <n v="2"/>
    <s v=""/>
    <s v=""/>
    <s v="Destiny"/>
    <n v="0"/>
    <x v="559"/>
    <s v=""/>
    <s v="Hamstring injury - 25% chance of playing"/>
    <d v="2023-07-12T01:30:04"/>
    <n v="45"/>
    <s v="487053.jpg"/>
    <x v="0"/>
    <s v="Udogie"/>
    <x v="28"/>
    <s v=""/>
    <s v=""/>
    <s v="a"/>
    <n v="18"/>
    <n v="6"/>
    <x v="32"/>
    <n v="0"/>
    <n v="0"/>
    <n v="0"/>
    <n v="0"/>
    <n v="0"/>
    <n v="0"/>
    <x v="546"/>
    <x v="322"/>
    <x v="14"/>
    <x v="12"/>
    <x v="3"/>
    <n v="5"/>
    <n v="1"/>
    <n v="1"/>
    <n v="1"/>
    <n v="2"/>
    <n v="1"/>
    <n v="79"/>
    <x v="13"/>
    <n v="32"/>
    <n v="0"/>
    <n v="0"/>
    <n v="0"/>
    <n v="0"/>
    <n v="2"/>
    <n v="0"/>
    <n v="0"/>
    <n v="0"/>
    <n v="0"/>
    <n v="539"/>
    <n v="202"/>
    <n v="536"/>
    <n v="202"/>
    <n v="531"/>
    <n v="202"/>
    <n v="540"/>
    <n v="202"/>
    <n v="1"/>
    <s v=""/>
    <n v="1"/>
    <s v=""/>
    <n v="3"/>
    <s v=""/>
    <n v="1.08"/>
    <n v="3.22"/>
    <n v="0.01"/>
    <n v="0.01"/>
    <n v="2.29"/>
    <n v="3.1"/>
    <n v="494"/>
    <n v="144"/>
    <n v="298"/>
    <n v="167"/>
    <n v="541"/>
    <n v="202"/>
    <n v="154"/>
    <n v="51"/>
    <n v="1.24"/>
    <n v="0.28000000000000003"/>
    <x v="17"/>
    <x v="17"/>
    <x v="0"/>
    <x v="0"/>
    <x v="0"/>
    <n v="0.88888888888888884"/>
    <x v="0"/>
  </r>
  <r>
    <n v="25"/>
    <s v=""/>
    <n v="184254"/>
    <n v="0"/>
    <n v="0"/>
    <n v="0"/>
    <n v="0"/>
    <n v="0"/>
    <x v="3"/>
    <n v="3.2"/>
    <s v=""/>
    <s v=""/>
    <s v="Guglielmo"/>
    <n v="0"/>
    <x v="560"/>
    <s v=""/>
    <s v="Hamstring injury - 25% chance of playing"/>
    <d v="2023-07-12T01:30:04"/>
    <n v="50"/>
    <s v="184254.jpg"/>
    <x v="0"/>
    <s v="Vicario"/>
    <x v="35"/>
    <s v=""/>
    <s v=""/>
    <s v="a"/>
    <n v="18"/>
    <n v="6"/>
    <x v="32"/>
    <n v="0"/>
    <n v="0"/>
    <n v="0"/>
    <n v="0"/>
    <n v="0"/>
    <n v="0"/>
    <x v="547"/>
    <x v="322"/>
    <x v="14"/>
    <x v="12"/>
    <x v="3"/>
    <n v="5"/>
    <n v="1"/>
    <n v="1"/>
    <n v="1"/>
    <n v="2"/>
    <n v="1"/>
    <n v="79"/>
    <x v="13"/>
    <n v="32"/>
    <n v="0"/>
    <n v="0"/>
    <n v="0"/>
    <n v="0"/>
    <n v="2"/>
    <n v="0"/>
    <n v="0"/>
    <n v="0"/>
    <n v="0"/>
    <n v="572"/>
    <n v="71"/>
    <n v="571"/>
    <n v="70"/>
    <n v="569"/>
    <n v="67"/>
    <n v="573"/>
    <n v="71"/>
    <n v="1"/>
    <s v=""/>
    <n v="1"/>
    <s v=""/>
    <n v="3"/>
    <s v=""/>
    <n v="1.08"/>
    <n v="3.22"/>
    <n v="0.01"/>
    <n v="0.01"/>
    <n v="2.29"/>
    <n v="3.1"/>
    <n v="221"/>
    <n v="9"/>
    <n v="393"/>
    <n v="67"/>
    <n v="573"/>
    <n v="71"/>
    <n v="220"/>
    <n v="34"/>
    <n v="1.24"/>
    <n v="0.28000000000000003"/>
    <x v="17"/>
    <x v="17"/>
    <x v="0"/>
    <x v="0"/>
    <x v="3"/>
    <n v="0.8"/>
    <x v="0"/>
  </r>
  <r>
    <n v="25"/>
    <s v=""/>
    <n v="175941"/>
    <n v="0"/>
    <n v="0"/>
    <n v="0"/>
    <n v="0"/>
    <n v="0"/>
    <x v="3"/>
    <n v="1"/>
    <s v=""/>
    <s v=""/>
    <s v="Alfie"/>
    <n v="0"/>
    <x v="561"/>
    <s v=""/>
    <s v="Hamstring injury - 25% chance of playing"/>
    <d v="2023-07-12T01:30:04"/>
    <n v="40"/>
    <s v="175941.jpg"/>
    <x v="0"/>
    <s v="Whiteman"/>
    <x v="7"/>
    <s v=""/>
    <s v=""/>
    <s v="a"/>
    <n v="18"/>
    <n v="6"/>
    <x v="32"/>
    <n v="0"/>
    <n v="0"/>
    <n v="0"/>
    <n v="0"/>
    <n v="0"/>
    <n v="0"/>
    <x v="548"/>
    <x v="322"/>
    <x v="14"/>
    <x v="12"/>
    <x v="3"/>
    <n v="5"/>
    <n v="1"/>
    <n v="1"/>
    <n v="1"/>
    <n v="2"/>
    <n v="1"/>
    <n v="79"/>
    <x v="13"/>
    <n v="32"/>
    <n v="0"/>
    <n v="0"/>
    <n v="0"/>
    <n v="0"/>
    <n v="2"/>
    <n v="0"/>
    <n v="0"/>
    <n v="0"/>
    <n v="0"/>
    <n v="417"/>
    <n v="47"/>
    <n v="406"/>
    <n v="36"/>
    <n v="389"/>
    <n v="27"/>
    <n v="419"/>
    <n v="47"/>
    <n v="1"/>
    <s v=""/>
    <n v="1"/>
    <s v=""/>
    <n v="3"/>
    <s v=""/>
    <n v="1.08"/>
    <n v="3.22"/>
    <n v="0.01"/>
    <n v="0.01"/>
    <n v="2.29"/>
    <n v="3.1"/>
    <n v="558"/>
    <n v="55"/>
    <n v="43"/>
    <n v="26"/>
    <n v="424"/>
    <n v="47"/>
    <n v="290"/>
    <n v="47"/>
    <n v="1.24"/>
    <n v="0.28000000000000003"/>
    <x v="17"/>
    <x v="17"/>
    <x v="0"/>
    <x v="0"/>
    <x v="1"/>
    <n v="1"/>
    <x v="0"/>
  </r>
  <r>
    <n v="25"/>
    <s v=""/>
    <n v="235674"/>
    <n v="0"/>
    <n v="0"/>
    <n v="0"/>
    <n v="0"/>
    <n v="0"/>
    <x v="2"/>
    <n v="2"/>
    <s v=""/>
    <s v=""/>
    <s v="Manor"/>
    <n v="0"/>
    <x v="562"/>
    <s v=""/>
    <s v="Hamstring injury - 25% chance of playing"/>
    <d v="2023-07-12T01:30:04"/>
    <n v="55"/>
    <s v="235674.jpg"/>
    <x v="32"/>
    <s v="Solomon"/>
    <x v="2"/>
    <s v=""/>
    <s v=""/>
    <s v="a"/>
    <n v="18"/>
    <n v="6"/>
    <x v="36"/>
    <n v="0"/>
    <n v="0"/>
    <n v="0"/>
    <n v="0"/>
    <n v="0"/>
    <n v="8"/>
    <x v="549"/>
    <x v="323"/>
    <x v="7"/>
    <x v="12"/>
    <x v="3"/>
    <n v="11"/>
    <n v="1"/>
    <n v="1"/>
    <n v="1"/>
    <n v="2"/>
    <n v="1"/>
    <n v="79"/>
    <x v="6"/>
    <n v="156"/>
    <n v="219"/>
    <n v="97.6"/>
    <n v="117"/>
    <n v="43.4"/>
    <n v="4"/>
    <n v="1.21"/>
    <n v="0.78"/>
    <n v="1.99"/>
    <n v="12.18"/>
    <n v="237"/>
    <n v="104"/>
    <n v="239"/>
    <n v="133"/>
    <n v="206"/>
    <n v="114"/>
    <n v="254"/>
    <n v="120"/>
    <n v="1"/>
    <s v=""/>
    <n v="1"/>
    <s v=""/>
    <n v="3"/>
    <s v=""/>
    <n v="0.19"/>
    <n v="3.22"/>
    <n v="0.13"/>
    <n v="0.32"/>
    <n v="1.96"/>
    <n v="1.77"/>
    <n v="131"/>
    <n v="84"/>
    <n v="520"/>
    <n v="203"/>
    <n v="219"/>
    <n v="87"/>
    <n v="377"/>
    <n v="117"/>
    <n v="0.64"/>
    <n v="0.28000000000000003"/>
    <x v="17"/>
    <x v="17"/>
    <x v="0"/>
    <x v="0"/>
    <x v="2"/>
    <n v="8"/>
    <x v="0"/>
  </r>
  <r>
    <n v="25"/>
    <s v=""/>
    <n v="210494"/>
    <n v="0"/>
    <n v="0"/>
    <n v="0"/>
    <n v="0"/>
    <n v="0"/>
    <x v="1"/>
    <n v="2"/>
    <s v=""/>
    <s v=""/>
    <s v="Nayef"/>
    <n v="0"/>
    <x v="563"/>
    <s v=""/>
    <s v="Hamstring injury - 25% chance of playing"/>
    <d v="2023-07-12T01:30:04"/>
    <n v="45"/>
    <s v="210494.jpg"/>
    <x v="33"/>
    <s v="Aguerd"/>
    <x v="35"/>
    <s v=""/>
    <s v=""/>
    <s v="a"/>
    <n v="19"/>
    <n v="21"/>
    <x v="151"/>
    <n v="0"/>
    <n v="0"/>
    <n v="0"/>
    <n v="0"/>
    <n v="0"/>
    <n v="12.9"/>
    <x v="550"/>
    <x v="324"/>
    <x v="5"/>
    <x v="12"/>
    <x v="15"/>
    <n v="28"/>
    <n v="1"/>
    <n v="1"/>
    <n v="1"/>
    <n v="4"/>
    <n v="1"/>
    <n v="79"/>
    <x v="5"/>
    <n v="320"/>
    <n v="428.2"/>
    <n v="67.900000000000006"/>
    <n v="118"/>
    <n v="61.4"/>
    <n v="17"/>
    <n v="2.23"/>
    <n v="0.23"/>
    <n v="2.46"/>
    <n v="28.42"/>
    <n v="130"/>
    <n v="45"/>
    <n v="269"/>
    <n v="95"/>
    <n v="203"/>
    <n v="56"/>
    <n v="202"/>
    <n v="65"/>
    <n v="1"/>
    <s v=""/>
    <n v="1"/>
    <s v=""/>
    <n v="3"/>
    <s v=""/>
    <n v="0.13"/>
    <n v="3.22"/>
    <n v="0.01"/>
    <n v="0.14000000000000001"/>
    <n v="1.6"/>
    <n v="1.58"/>
    <n v="399"/>
    <n v="104"/>
    <n v="203"/>
    <n v="127"/>
    <n v="119"/>
    <n v="34"/>
    <n v="225"/>
    <n v="77"/>
    <n v="0.96"/>
    <n v="0.28000000000000003"/>
    <x v="18"/>
    <x v="18"/>
    <x v="0"/>
    <x v="0"/>
    <x v="0"/>
    <n v="12.888888888888889"/>
    <x v="0"/>
  </r>
  <r>
    <n v="25"/>
    <s v=""/>
    <n v="57531"/>
    <n v="0"/>
    <n v="0"/>
    <n v="0"/>
    <n v="0"/>
    <n v="0"/>
    <x v="0"/>
    <n v="2.1"/>
    <s v=""/>
    <s v=""/>
    <s v="Michail"/>
    <n v="0"/>
    <x v="564"/>
    <s v=""/>
    <s v="Hamstring injury - 25% chance of playing"/>
    <d v="2023-07-12T01:30:04"/>
    <n v="60"/>
    <s v="57531.jpg"/>
    <x v="7"/>
    <s v="Antonio"/>
    <x v="97"/>
    <s v=""/>
    <s v=""/>
    <s v="a"/>
    <n v="19"/>
    <n v="21"/>
    <x v="152"/>
    <n v="0"/>
    <n v="0"/>
    <n v="0"/>
    <n v="0"/>
    <n v="0"/>
    <n v="14"/>
    <x v="551"/>
    <x v="325"/>
    <x v="10"/>
    <x v="9"/>
    <x v="15"/>
    <n v="29"/>
    <n v="1"/>
    <n v="1"/>
    <n v="1"/>
    <n v="2"/>
    <n v="1"/>
    <n v="79"/>
    <x v="16"/>
    <n v="222"/>
    <n v="305.8"/>
    <n v="209"/>
    <n v="579"/>
    <n v="109.1"/>
    <n v="21"/>
    <n v="6.69"/>
    <n v="0.57999999999999996"/>
    <n v="7.27"/>
    <n v="29.47"/>
    <n v="188"/>
    <n v="18"/>
    <n v="147"/>
    <n v="15"/>
    <n v="46"/>
    <n v="14"/>
    <n v="102"/>
    <n v="16"/>
    <n v="1"/>
    <s v=""/>
    <n v="1"/>
    <s v=""/>
    <n v="3"/>
    <s v=""/>
    <n v="0.33"/>
    <n v="3.22"/>
    <n v="0.03"/>
    <n v="0.36"/>
    <n v="1.46"/>
    <n v="1.43"/>
    <n v="58"/>
    <n v="21"/>
    <n v="538"/>
    <n v="53"/>
    <n v="203"/>
    <n v="22"/>
    <n v="128"/>
    <n v="24"/>
    <n v="1.04"/>
    <n v="0.25"/>
    <x v="18"/>
    <x v="18"/>
    <x v="0"/>
    <x v="0"/>
    <x v="8"/>
    <n v="14"/>
    <x v="0"/>
  </r>
  <r>
    <n v="25"/>
    <s v=""/>
    <n v="84182"/>
    <n v="0"/>
    <n v="0"/>
    <n v="0"/>
    <n v="0"/>
    <n v="0"/>
    <x v="3"/>
    <n v="1"/>
    <s v=""/>
    <s v=""/>
    <s v="Alphonse"/>
    <n v="0"/>
    <x v="565"/>
    <s v=""/>
    <s v="Hamstring injury - 25% chance of playing"/>
    <d v="2023-07-12T01:30:04"/>
    <n v="40"/>
    <s v="84182.jpg"/>
    <x v="16"/>
    <s v="Areola"/>
    <x v="104"/>
    <s v=""/>
    <s v=""/>
    <s v="a"/>
    <n v="19"/>
    <n v="21"/>
    <x v="61"/>
    <n v="0"/>
    <n v="0"/>
    <n v="0"/>
    <n v="0"/>
    <n v="0"/>
    <n v="1.8"/>
    <x v="552"/>
    <x v="326"/>
    <x v="10"/>
    <x v="9"/>
    <x v="15"/>
    <n v="7"/>
    <n v="1"/>
    <n v="1"/>
    <n v="1"/>
    <n v="2"/>
    <n v="1"/>
    <n v="9"/>
    <x v="16"/>
    <n v="42"/>
    <n v="69.400000000000006"/>
    <n v="0"/>
    <n v="0"/>
    <n v="6.8"/>
    <n v="2"/>
    <n v="0"/>
    <n v="0"/>
    <n v="0"/>
    <n v="7.63"/>
    <n v="325"/>
    <n v="25"/>
    <n v="383"/>
    <n v="22"/>
    <n v="365"/>
    <n v="13"/>
    <n v="355"/>
    <n v="25"/>
    <n v="1"/>
    <s v=""/>
    <n v="1"/>
    <s v=""/>
    <n v="3"/>
    <s v=""/>
    <n v="0.33"/>
    <n v="2.64"/>
    <n v="0.03"/>
    <n v="0.36"/>
    <n v="2.2400000000000002"/>
    <n v="2.0499999999999998"/>
    <n v="531"/>
    <n v="41"/>
    <n v="16"/>
    <n v="12"/>
    <n v="326"/>
    <n v="29"/>
    <n v="7"/>
    <n v="1"/>
    <n v="0.59"/>
    <n v="0.25"/>
    <x v="18"/>
    <x v="18"/>
    <x v="0"/>
    <x v="0"/>
    <x v="1"/>
    <n v="1.75"/>
    <x v="0"/>
  </r>
  <r>
    <n v="25"/>
    <s v=""/>
    <n v="172841"/>
    <n v="0"/>
    <n v="0"/>
    <n v="0"/>
    <n v="0"/>
    <n v="0"/>
    <x v="2"/>
    <n v="2.2000000000000002"/>
    <s v=""/>
    <s v=""/>
    <s v="Saïd"/>
    <n v="0"/>
    <x v="566"/>
    <s v=""/>
    <s v="Hamstring injury - 25% chance of playing"/>
    <d v="2023-07-12T01:30:04"/>
    <n v="60"/>
    <s v="172841.jpg"/>
    <x v="19"/>
    <s v="Benrahma"/>
    <x v="30"/>
    <s v=""/>
    <s v=""/>
    <s v="a"/>
    <n v="19"/>
    <n v="21"/>
    <x v="109"/>
    <n v="0"/>
    <n v="0"/>
    <n v="0"/>
    <n v="0"/>
    <n v="0"/>
    <n v="17.7"/>
    <x v="553"/>
    <x v="327"/>
    <x v="11"/>
    <x v="9"/>
    <x v="14"/>
    <n v="32"/>
    <n v="1"/>
    <n v="1"/>
    <n v="1"/>
    <n v="2"/>
    <n v="1"/>
    <n v="9"/>
    <x v="5"/>
    <n v="360"/>
    <n v="517.4"/>
    <n v="640.4"/>
    <n v="669"/>
    <n v="182.7"/>
    <n v="22"/>
    <n v="7.04"/>
    <n v="3.28"/>
    <n v="10.32"/>
    <n v="32.76"/>
    <n v="96"/>
    <n v="44"/>
    <n v="36"/>
    <n v="30"/>
    <n v="34"/>
    <n v="23"/>
    <n v="41"/>
    <n v="30"/>
    <n v="1"/>
    <s v=""/>
    <n v="2"/>
    <s v=""/>
    <n v="2"/>
    <s v=""/>
    <n v="0.31"/>
    <n v="2.64"/>
    <n v="0.14000000000000001"/>
    <n v="0.45"/>
    <n v="1.43"/>
    <n v="1.4"/>
    <n v="67"/>
    <n v="40"/>
    <n v="547"/>
    <n v="218"/>
    <n v="144"/>
    <n v="60"/>
    <n v="184"/>
    <n v="60"/>
    <n v="0.96"/>
    <n v="0.26"/>
    <x v="18"/>
    <x v="18"/>
    <x v="0"/>
    <x v="0"/>
    <x v="8"/>
    <n v="17.666666666666668"/>
    <x v="0"/>
  </r>
  <r>
    <n v="25"/>
    <s v=""/>
    <n v="178186"/>
    <n v="0"/>
    <n v="0"/>
    <n v="0"/>
    <n v="0"/>
    <n v="0"/>
    <x v="2"/>
    <n v="2.5"/>
    <s v=""/>
    <s v=""/>
    <s v="Jarrod"/>
    <n v="0"/>
    <x v="567"/>
    <s v=""/>
    <s v="Hamstring injury - 25% chance of playing"/>
    <d v="2023-07-12T01:30:04"/>
    <n v="70"/>
    <s v="178186.jpg"/>
    <x v="3"/>
    <s v="Bowen"/>
    <x v="48"/>
    <s v=""/>
    <s v=""/>
    <s v="a"/>
    <n v="19"/>
    <n v="21"/>
    <x v="143"/>
    <n v="0"/>
    <n v="0"/>
    <n v="0"/>
    <n v="0"/>
    <n v="0"/>
    <n v="20.7"/>
    <x v="554"/>
    <x v="328"/>
    <x v="11"/>
    <x v="4"/>
    <x v="3"/>
    <n v="50"/>
    <n v="1"/>
    <n v="1"/>
    <n v="1"/>
    <n v="2"/>
    <n v="1"/>
    <n v="9"/>
    <x v="10"/>
    <n v="431"/>
    <n v="630.20000000000005"/>
    <n v="686.4"/>
    <n v="1099"/>
    <n v="241.8"/>
    <n v="36"/>
    <n v="9.3800000000000008"/>
    <n v="6"/>
    <n v="15.38"/>
    <n v="47.84"/>
    <n v="65"/>
    <n v="30"/>
    <n v="31"/>
    <n v="25"/>
    <n v="11"/>
    <n v="5"/>
    <n v="18"/>
    <n v="12"/>
    <n v="1"/>
    <s v=""/>
    <n v="4"/>
    <s v=""/>
    <n v="4"/>
    <s v=""/>
    <n v="0.26"/>
    <n v="2.64"/>
    <n v="0.17"/>
    <n v="0.43"/>
    <n v="1.33"/>
    <n v="1.39"/>
    <n v="31"/>
    <n v="18"/>
    <n v="581"/>
    <n v="240"/>
    <n v="69"/>
    <n v="31"/>
    <n v="72"/>
    <n v="23"/>
    <n v="1"/>
    <n v="0.25"/>
    <x v="18"/>
    <x v="18"/>
    <x v="0"/>
    <x v="0"/>
    <x v="7"/>
    <n v="20.714285714285715"/>
    <x v="0"/>
  </r>
  <r>
    <n v="25"/>
    <s v=""/>
    <n v="149519"/>
    <n v="0"/>
    <n v="0"/>
    <n v="0"/>
    <n v="0"/>
    <n v="0"/>
    <x v="2"/>
    <n v="2"/>
    <s v=""/>
    <s v=""/>
    <s v="Maxwel"/>
    <n v="0"/>
    <x v="568"/>
    <s v=""/>
    <s v="Hamstring injury - 25% chance of playing"/>
    <d v="2023-07-12T01:30:04"/>
    <n v="55"/>
    <s v="149519.jpg"/>
    <x v="9"/>
    <s v="Cornet"/>
    <x v="3"/>
    <s v=""/>
    <s v=""/>
    <s v="a"/>
    <n v="19"/>
    <n v="21"/>
    <x v="59"/>
    <n v="0"/>
    <n v="0"/>
    <n v="0"/>
    <n v="0"/>
    <n v="0"/>
    <n v="2.5"/>
    <x v="555"/>
    <x v="329"/>
    <x v="11"/>
    <x v="4"/>
    <x v="3"/>
    <n v="5"/>
    <n v="1"/>
    <n v="1"/>
    <n v="1"/>
    <n v="2"/>
    <n v="1"/>
    <n v="9"/>
    <x v="10"/>
    <n v="22"/>
    <n v="27.8"/>
    <n v="30.7"/>
    <n v="71"/>
    <n v="12.5"/>
    <n v="2"/>
    <n v="1.26"/>
    <n v="0.12"/>
    <n v="1.38"/>
    <n v="4.7699999999999996"/>
    <n v="354"/>
    <n v="159"/>
    <n v="307"/>
    <n v="156"/>
    <n v="256"/>
    <n v="133"/>
    <n v="334"/>
    <n v="155"/>
    <n v="1"/>
    <s v=""/>
    <n v="4"/>
    <s v=""/>
    <n v="4"/>
    <s v=""/>
    <n v="0.49"/>
    <n v="2.64"/>
    <n v="0.05"/>
    <n v="0.54"/>
    <n v="1.85"/>
    <n v="1.94"/>
    <n v="99"/>
    <n v="60"/>
    <n v="488"/>
    <n v="179"/>
    <n v="387"/>
    <n v="181"/>
    <n v="445"/>
    <n v="148"/>
    <n v="0.78"/>
    <n v="0.25"/>
    <x v="18"/>
    <x v="18"/>
    <x v="0"/>
    <x v="0"/>
    <x v="2"/>
    <n v="2.5454545454545454"/>
    <x v="0"/>
  </r>
  <r>
    <n v="25"/>
    <s v=""/>
    <n v="164555"/>
    <n v="0"/>
    <n v="0"/>
    <n v="0"/>
    <n v="0"/>
    <n v="0"/>
    <x v="1"/>
    <n v="2"/>
    <s v=""/>
    <s v=""/>
    <s v="Vladimír"/>
    <n v="0"/>
    <x v="569"/>
    <s v=""/>
    <s v="Hamstring injury - 25% chance of playing"/>
    <d v="2023-07-12T01:30:04"/>
    <n v="45"/>
    <s v="164555.jpg"/>
    <x v="11"/>
    <s v="Coufal"/>
    <x v="7"/>
    <s v=""/>
    <s v=""/>
    <s v="a"/>
    <n v="19"/>
    <n v="21"/>
    <x v="151"/>
    <n v="0"/>
    <n v="0"/>
    <n v="0"/>
    <n v="0"/>
    <n v="0"/>
    <n v="12.9"/>
    <x v="556"/>
    <x v="330"/>
    <x v="11"/>
    <x v="1"/>
    <x v="12"/>
    <n v="35"/>
    <n v="1"/>
    <n v="1"/>
    <n v="1"/>
    <n v="5"/>
    <n v="1"/>
    <n v="9"/>
    <x v="1"/>
    <n v="327"/>
    <n v="389"/>
    <n v="371.2"/>
    <n v="58"/>
    <n v="82.1"/>
    <n v="24"/>
    <n v="0.28000000000000003"/>
    <n v="1.71"/>
    <n v="1.99"/>
    <n v="30.46"/>
    <n v="152"/>
    <n v="56"/>
    <n v="87"/>
    <n v="16"/>
    <n v="267"/>
    <n v="94"/>
    <n v="150"/>
    <n v="35"/>
    <n v="1"/>
    <s v=""/>
    <n v="4"/>
    <s v=""/>
    <n v="4"/>
    <s v=""/>
    <n v="0.01"/>
    <n v="2.64"/>
    <n v="7.0000000000000007E-2"/>
    <n v="0.08"/>
    <n v="1.28"/>
    <n v="1.48"/>
    <n v="361"/>
    <n v="76"/>
    <n v="165"/>
    <n v="99"/>
    <n v="233"/>
    <n v="87"/>
    <n v="296"/>
    <n v="106"/>
    <n v="1.01"/>
    <n v="0.17"/>
    <x v="18"/>
    <x v="18"/>
    <x v="0"/>
    <x v="0"/>
    <x v="0"/>
    <n v="12.888888888888889"/>
    <x v="0"/>
  </r>
  <r>
    <n v="25"/>
    <s v=""/>
    <n v="222017"/>
    <n v="0"/>
    <n v="0"/>
    <n v="0"/>
    <n v="0"/>
    <n v="0"/>
    <x v="2"/>
    <n v="1"/>
    <s v=""/>
    <s v=""/>
    <s v="Conor"/>
    <n v="0"/>
    <x v="570"/>
    <s v=""/>
    <s v="Hamstring injury - 25% chance of playing"/>
    <d v="2023-07-12T01:30:04"/>
    <n v="45"/>
    <s v="222017.jpg"/>
    <x v="9"/>
    <s v="Coventry"/>
    <x v="3"/>
    <s v=""/>
    <s v=""/>
    <s v="a"/>
    <n v="19"/>
    <n v="21"/>
    <x v="10"/>
    <n v="0"/>
    <n v="0"/>
    <n v="0"/>
    <n v="0"/>
    <n v="0"/>
    <n v="0.2"/>
    <x v="557"/>
    <x v="10"/>
    <x v="11"/>
    <x v="1"/>
    <x v="12"/>
    <n v="35"/>
    <n v="1"/>
    <n v="1"/>
    <n v="1"/>
    <n v="5"/>
    <n v="1"/>
    <n v="9"/>
    <x v="1"/>
    <n v="3"/>
    <n v="0"/>
    <n v="0"/>
    <n v="0"/>
    <n v="0"/>
    <n v="24"/>
    <n v="0"/>
    <n v="0"/>
    <n v="0"/>
    <n v="0"/>
    <n v="496"/>
    <n v="192"/>
    <n v="495"/>
    <n v="194"/>
    <n v="486"/>
    <n v="189"/>
    <n v="498"/>
    <n v="192"/>
    <n v="1"/>
    <s v=""/>
    <n v="4"/>
    <s v=""/>
    <n v="4"/>
    <s v=""/>
    <n v="0.01"/>
    <n v="2.64"/>
    <n v="7.0000000000000007E-2"/>
    <n v="0.08"/>
    <n v="1.28"/>
    <n v="1.48"/>
    <n v="417"/>
    <n v="213"/>
    <n v="221"/>
    <n v="20"/>
    <n v="369"/>
    <n v="166"/>
    <n v="508"/>
    <n v="175"/>
    <n v="1.01"/>
    <n v="0.17"/>
    <x v="18"/>
    <x v="18"/>
    <x v="0"/>
    <x v="0"/>
    <x v="0"/>
    <n v="0.22222222222222221"/>
    <x v="0"/>
  </r>
  <r>
    <n v="25"/>
    <s v=""/>
    <n v="55459"/>
    <n v="0"/>
    <n v="0"/>
    <n v="0"/>
    <n v="0"/>
    <n v="0"/>
    <x v="1"/>
    <n v="2"/>
    <s v=""/>
    <s v=""/>
    <s v="Aaron"/>
    <n v="0"/>
    <x v="571"/>
    <s v=""/>
    <s v="Hamstring injury - 25% chance of playing"/>
    <d v="2023-07-12T01:30:04"/>
    <n v="45"/>
    <s v="55459.jpg"/>
    <x v="13"/>
    <s v="Cresswell"/>
    <x v="40"/>
    <s v=""/>
    <s v=""/>
    <s v="a"/>
    <n v="19"/>
    <n v="21"/>
    <x v="57"/>
    <n v="0"/>
    <n v="0"/>
    <n v="0"/>
    <n v="0"/>
    <n v="0"/>
    <n v="16.399999999999999"/>
    <x v="558"/>
    <x v="331"/>
    <x v="11"/>
    <x v="2"/>
    <x v="14"/>
    <n v="32"/>
    <n v="1"/>
    <n v="1"/>
    <n v="1"/>
    <n v="3"/>
    <n v="1"/>
    <n v="9"/>
    <x v="13"/>
    <n v="439"/>
    <n v="421.4"/>
    <n v="635.29999999999995"/>
    <n v="81"/>
    <n v="114.2"/>
    <n v="24"/>
    <n v="0.36"/>
    <n v="2.85"/>
    <n v="3.21"/>
    <n v="32.82"/>
    <n v="133"/>
    <n v="46"/>
    <n v="38"/>
    <n v="6"/>
    <n v="240"/>
    <n v="79"/>
    <n v="96"/>
    <n v="16"/>
    <n v="3"/>
    <s v=""/>
    <n v="1"/>
    <s v=""/>
    <n v="4"/>
    <s v=""/>
    <n v="0.01"/>
    <n v="2.64"/>
    <n v="0.11"/>
    <n v="0.12"/>
    <n v="1.32"/>
    <n v="1.29"/>
    <n v="309"/>
    <n v="42"/>
    <n v="113"/>
    <n v="65"/>
    <n v="181"/>
    <n v="67"/>
    <n v="172"/>
    <n v="57"/>
    <n v="0.97"/>
    <n v="0.24"/>
    <x v="18"/>
    <x v="18"/>
    <x v="0"/>
    <x v="0"/>
    <x v="0"/>
    <n v="16.444444444444443"/>
    <x v="0"/>
  </r>
  <r>
    <n v="25"/>
    <s v=""/>
    <n v="220585"/>
    <n v="0"/>
    <n v="0"/>
    <n v="0"/>
    <n v="0"/>
    <n v="0"/>
    <x v="2"/>
    <n v="1.6"/>
    <s v=""/>
    <s v=""/>
    <s v="Flynn"/>
    <n v="0"/>
    <x v="572"/>
    <s v=""/>
    <s v="Hamstring injury - 25% chance of playing"/>
    <d v="2023-07-12T01:30:04"/>
    <n v="50"/>
    <s v="220585.jpg"/>
    <x v="23"/>
    <s v="Downes"/>
    <x v="14"/>
    <s v=""/>
    <s v=""/>
    <s v="a"/>
    <n v="19"/>
    <n v="21"/>
    <x v="145"/>
    <n v="0"/>
    <n v="0"/>
    <n v="0"/>
    <n v="0"/>
    <n v="0"/>
    <n v="5.4"/>
    <x v="559"/>
    <x v="332"/>
    <x v="11"/>
    <x v="2"/>
    <x v="7"/>
    <n v="14"/>
    <n v="1"/>
    <n v="1"/>
    <n v="1"/>
    <n v="2"/>
    <n v="1"/>
    <n v="9"/>
    <x v="13"/>
    <n v="104"/>
    <n v="68.2"/>
    <n v="42.8"/>
    <n v="51"/>
    <n v="16"/>
    <n v="7"/>
    <n v="0.43"/>
    <n v="0.11"/>
    <n v="0.54"/>
    <n v="13.53"/>
    <n v="326"/>
    <n v="144"/>
    <n v="290"/>
    <n v="152"/>
    <n v="280"/>
    <n v="142"/>
    <n v="323"/>
    <n v="150"/>
    <n v="3"/>
    <s v=""/>
    <n v="1"/>
    <s v=""/>
    <n v="4"/>
    <s v=""/>
    <n v="0.05"/>
    <n v="2.64"/>
    <n v="0.01"/>
    <n v="0.06"/>
    <n v="1.62"/>
    <n v="1.68"/>
    <n v="244"/>
    <n v="159"/>
    <n v="416"/>
    <n v="134"/>
    <n v="347"/>
    <n v="155"/>
    <n v="577"/>
    <n v="229"/>
    <n v="0.84"/>
    <n v="0.12"/>
    <x v="18"/>
    <x v="18"/>
    <x v="0"/>
    <x v="0"/>
    <x v="3"/>
    <n v="5.4"/>
    <x v="0"/>
  </r>
  <r>
    <n v="25"/>
    <s v=""/>
    <n v="109533"/>
    <n v="0"/>
    <n v="0"/>
    <n v="0"/>
    <n v="0"/>
    <n v="0"/>
    <x v="1"/>
    <n v="2"/>
    <s v=""/>
    <s v=""/>
    <s v="Emerson"/>
    <n v="0"/>
    <x v="573"/>
    <s v=""/>
    <s v="Hamstring injury - 25% chance of playing"/>
    <d v="2023-07-12T01:30:04"/>
    <n v="45"/>
    <s v="109533.jpg"/>
    <x v="2"/>
    <s v="Palmieri dos Santos"/>
    <x v="1"/>
    <s v=""/>
    <s v=""/>
    <s v="a"/>
    <n v="19"/>
    <n v="21"/>
    <x v="95"/>
    <n v="0"/>
    <n v="0"/>
    <n v="0"/>
    <n v="0"/>
    <n v="0"/>
    <n v="8.6999999999999993"/>
    <x v="560"/>
    <x v="333"/>
    <x v="1"/>
    <x v="2"/>
    <x v="1"/>
    <n v="28"/>
    <n v="1"/>
    <n v="1"/>
    <n v="1"/>
    <n v="2"/>
    <n v="1"/>
    <n v="9"/>
    <x v="1"/>
    <n v="209"/>
    <n v="233.4"/>
    <n v="204.8"/>
    <n v="183"/>
    <n v="62.4"/>
    <n v="16"/>
    <n v="0.8"/>
    <n v="0.77"/>
    <n v="1.57"/>
    <n v="23.26"/>
    <n v="226"/>
    <n v="84"/>
    <n v="150"/>
    <n v="36"/>
    <n v="157"/>
    <n v="25"/>
    <n v="199"/>
    <n v="64"/>
    <n v="2"/>
    <s v=""/>
    <n v="1"/>
    <s v=""/>
    <n v="4"/>
    <s v=""/>
    <n v="0.05"/>
    <n v="2.64"/>
    <n v="0.05"/>
    <n v="0.1"/>
    <n v="1.59"/>
    <n v="1.91"/>
    <n v="338"/>
    <n v="62"/>
    <n v="142"/>
    <n v="85"/>
    <n v="281"/>
    <n v="106"/>
    <n v="260"/>
    <n v="89"/>
    <n v="1.0900000000000001"/>
    <n v="0.14000000000000001"/>
    <x v="18"/>
    <x v="18"/>
    <x v="0"/>
    <x v="0"/>
    <x v="0"/>
    <n v="8.6666666666666661"/>
    <x v="0"/>
  </r>
  <r>
    <n v="25"/>
    <s v=""/>
    <n v="37096"/>
    <n v="0"/>
    <n v="0"/>
    <n v="0"/>
    <n v="0"/>
    <n v="0"/>
    <x v="3"/>
    <n v="2.2999999999999998"/>
    <s v=""/>
    <s v=""/>
    <s v="Lukasz"/>
    <n v="0"/>
    <x v="574"/>
    <s v=""/>
    <s v="Hamstring injury - 25% chance of playing"/>
    <d v="2023-07-12T01:30:04"/>
    <n v="45"/>
    <s v="37096.jpg"/>
    <x v="28"/>
    <s v="Fabianski"/>
    <x v="105"/>
    <s v=""/>
    <s v=""/>
    <s v="a"/>
    <n v="19"/>
    <n v="21"/>
    <x v="125"/>
    <n v="0"/>
    <n v="0"/>
    <n v="0"/>
    <n v="0"/>
    <n v="0"/>
    <n v="28.2"/>
    <x v="561"/>
    <x v="334"/>
    <x v="1"/>
    <x v="2"/>
    <x v="3"/>
    <n v="48"/>
    <n v="1"/>
    <n v="1"/>
    <n v="1"/>
    <n v="1"/>
    <n v="1"/>
    <n v="109"/>
    <x v="23"/>
    <n v="622"/>
    <n v="772"/>
    <n v="0"/>
    <n v="0"/>
    <n v="77"/>
    <n v="36"/>
    <n v="0"/>
    <n v="0"/>
    <n v="0"/>
    <n v="45.55"/>
    <n v="27"/>
    <n v="7"/>
    <n v="455"/>
    <n v="54"/>
    <n v="440"/>
    <n v="45"/>
    <n v="162"/>
    <n v="7"/>
    <n v="2"/>
    <s v=""/>
    <n v="1"/>
    <s v=""/>
    <n v="4"/>
    <s v=""/>
    <n v="0.05"/>
    <n v="3.15"/>
    <n v="0.05"/>
    <n v="0.1"/>
    <n v="1.32"/>
    <n v="1.39"/>
    <n v="300"/>
    <n v="12"/>
    <n v="104"/>
    <n v="44"/>
    <n v="92"/>
    <n v="18"/>
    <n v="98"/>
    <n v="14"/>
    <n v="1.04"/>
    <n v="0.26"/>
    <x v="18"/>
    <x v="18"/>
    <x v="0"/>
    <x v="0"/>
    <x v="0"/>
    <n v="28.222222222222221"/>
    <x v="0"/>
  </r>
  <r>
    <n v="25"/>
    <s v=""/>
    <n v="217593"/>
    <n v="0"/>
    <n v="0"/>
    <n v="0"/>
    <n v="0"/>
    <n v="0"/>
    <x v="2"/>
    <n v="1.6"/>
    <s v=""/>
    <s v=""/>
    <s v="Pablo"/>
    <n v="0"/>
    <x v="575"/>
    <s v=""/>
    <s v="Hamstring injury - 25% chance of playing"/>
    <d v="2023-07-12T01:30:04"/>
    <n v="50"/>
    <s v="217593.jpg"/>
    <x v="20"/>
    <s v="Fornals Malla"/>
    <x v="3"/>
    <s v=""/>
    <s v=""/>
    <s v="a"/>
    <n v="19"/>
    <n v="21"/>
    <x v="68"/>
    <n v="0"/>
    <n v="0"/>
    <n v="0"/>
    <n v="0"/>
    <n v="0"/>
    <n v="14.2"/>
    <x v="562"/>
    <x v="335"/>
    <x v="2"/>
    <x v="2"/>
    <x v="7"/>
    <n v="28"/>
    <n v="1"/>
    <n v="1"/>
    <n v="1"/>
    <n v="1"/>
    <n v="1"/>
    <n v="109"/>
    <x v="9"/>
    <n v="282"/>
    <n v="272"/>
    <n v="317.89999999999998"/>
    <n v="212"/>
    <n v="79.900000000000006"/>
    <n v="17"/>
    <n v="2.13"/>
    <n v="2.0099999999999998"/>
    <n v="4.1399999999999997"/>
    <n v="25.06"/>
    <n v="213"/>
    <n v="96"/>
    <n v="101"/>
    <n v="76"/>
    <n v="144"/>
    <n v="94"/>
    <n v="154"/>
    <n v="90"/>
    <n v="5"/>
    <s v=""/>
    <n v="1"/>
    <s v=""/>
    <n v="4"/>
    <s v=""/>
    <n v="0.13"/>
    <n v="3.15"/>
    <n v="0.12"/>
    <n v="0.25"/>
    <n v="1.51"/>
    <n v="1.69"/>
    <n v="242"/>
    <n v="158"/>
    <n v="414"/>
    <n v="133"/>
    <n v="227"/>
    <n v="90"/>
    <n v="446"/>
    <n v="149"/>
    <n v="1.02"/>
    <n v="0.06"/>
    <x v="18"/>
    <x v="18"/>
    <x v="0"/>
    <x v="0"/>
    <x v="3"/>
    <n v="14.2"/>
    <x v="0"/>
  </r>
  <r>
    <n v="25"/>
    <s v=""/>
    <n v="84939"/>
    <n v="0"/>
    <n v="0"/>
    <n v="0"/>
    <n v="0"/>
    <n v="0"/>
    <x v="0"/>
    <n v="2.1"/>
    <s v=""/>
    <s v=""/>
    <s v="Danny"/>
    <n v="0"/>
    <x v="576"/>
    <s v=""/>
    <s v="Hamstring injury - 25% chance of playing"/>
    <d v="2023-07-12T01:30:04"/>
    <n v="60"/>
    <s v="84939.jpg"/>
    <x v="25"/>
    <s v="Ings"/>
    <x v="63"/>
    <s v=""/>
    <s v=""/>
    <s v="a"/>
    <n v="19"/>
    <n v="21"/>
    <x v="153"/>
    <n v="0"/>
    <n v="0"/>
    <n v="0"/>
    <n v="0"/>
    <n v="0"/>
    <n v="16.2"/>
    <x v="563"/>
    <x v="336"/>
    <x v="9"/>
    <x v="1"/>
    <x v="15"/>
    <n v="26"/>
    <n v="1"/>
    <n v="1"/>
    <n v="1"/>
    <n v="4"/>
    <n v="1"/>
    <n v="109"/>
    <x v="3"/>
    <n v="317"/>
    <n v="412.2"/>
    <n v="207.1"/>
    <n v="620"/>
    <n v="123.7"/>
    <n v="15"/>
    <n v="8.43"/>
    <n v="1.27"/>
    <n v="9.6999999999999993"/>
    <n v="26.29"/>
    <n v="139"/>
    <n v="13"/>
    <n v="149"/>
    <n v="16"/>
    <n v="40"/>
    <n v="12"/>
    <n v="84"/>
    <n v="13"/>
    <n v="5"/>
    <s v=""/>
    <n v="1"/>
    <s v=""/>
    <n v="4"/>
    <s v=""/>
    <n v="0.48"/>
    <n v="3.15"/>
    <n v="7.0000000000000007E-2"/>
    <n v="0.55000000000000004"/>
    <n v="1.5"/>
    <n v="1.48"/>
    <n v="62"/>
    <n v="22"/>
    <n v="542"/>
    <n v="54"/>
    <n v="172"/>
    <n v="19"/>
    <n v="132"/>
    <n v="26"/>
    <n v="0.85"/>
    <n v="0.28000000000000003"/>
    <x v="18"/>
    <x v="18"/>
    <x v="0"/>
    <x v="0"/>
    <x v="8"/>
    <n v="16.166666666666668"/>
    <x v="0"/>
  </r>
  <r>
    <n v="25"/>
    <s v=""/>
    <n v="222018"/>
    <n v="0"/>
    <n v="0"/>
    <n v="0"/>
    <n v="0"/>
    <n v="0"/>
    <x v="1"/>
    <n v="2"/>
    <s v=""/>
    <s v=""/>
    <s v="Ben"/>
    <n v="0"/>
    <x v="577"/>
    <s v=""/>
    <s v="Hamstring injury - 25% chance of playing"/>
    <d v="2023-07-12T01:30:04"/>
    <n v="45"/>
    <s v="222018.jpg"/>
    <x v="30"/>
    <s v="Johnson"/>
    <x v="3"/>
    <s v=""/>
    <s v=""/>
    <s v="a"/>
    <n v="19"/>
    <n v="21"/>
    <x v="62"/>
    <n v="0"/>
    <n v="0"/>
    <n v="0"/>
    <n v="0"/>
    <n v="0"/>
    <n v="6.4"/>
    <x v="475"/>
    <x v="337"/>
    <x v="9"/>
    <x v="1"/>
    <x v="1"/>
    <n v="13"/>
    <n v="1"/>
    <n v="1"/>
    <n v="1"/>
    <n v="4"/>
    <n v="1"/>
    <n v="109"/>
    <x v="6"/>
    <n v="164"/>
    <n v="161.6"/>
    <n v="76.8"/>
    <n v="20"/>
    <n v="25.9"/>
    <n v="9"/>
    <n v="0.06"/>
    <n v="0.4"/>
    <n v="0.46"/>
    <n v="15.66"/>
    <n v="264"/>
    <n v="104"/>
    <n v="261"/>
    <n v="91"/>
    <n v="320"/>
    <n v="121"/>
    <n v="303"/>
    <n v="111"/>
    <n v="5"/>
    <s v=""/>
    <n v="1"/>
    <s v=""/>
    <n v="4"/>
    <s v=""/>
    <n v="0.01"/>
    <n v="3.15"/>
    <n v="0.04"/>
    <n v="0.05"/>
    <n v="1.64"/>
    <n v="1.36"/>
    <n v="418"/>
    <n v="115"/>
    <n v="222"/>
    <n v="138"/>
    <n v="294"/>
    <n v="110"/>
    <n v="462"/>
    <n v="180"/>
    <n v="0.94"/>
    <n v="0.21"/>
    <x v="18"/>
    <x v="18"/>
    <x v="0"/>
    <x v="0"/>
    <x v="0"/>
    <n v="6.4444444444444446"/>
    <x v="0"/>
  </r>
  <r>
    <n v="25"/>
    <s v=""/>
    <n v="201057"/>
    <n v="0"/>
    <n v="0"/>
    <n v="0"/>
    <n v="0"/>
    <n v="0"/>
    <x v="1"/>
    <n v="2"/>
    <s v=""/>
    <s v=""/>
    <s v="Thilo"/>
    <n v="0"/>
    <x v="578"/>
    <s v=""/>
    <s v="Hamstring injury - 25% chance of playing"/>
    <d v="2023-07-12T01:30:04"/>
    <n v="45"/>
    <s v="201057.jpg"/>
    <x v="7"/>
    <s v="Kehrer"/>
    <x v="2"/>
    <s v=""/>
    <s v=""/>
    <s v="a"/>
    <n v="19"/>
    <n v="21"/>
    <x v="135"/>
    <n v="0"/>
    <n v="0"/>
    <n v="0"/>
    <n v="0"/>
    <n v="0"/>
    <n v="14.9"/>
    <x v="564"/>
    <x v="338"/>
    <x v="9"/>
    <x v="9"/>
    <x v="15"/>
    <n v="34"/>
    <n v="1"/>
    <n v="1"/>
    <n v="1"/>
    <n v="4"/>
    <n v="1"/>
    <n v="109"/>
    <x v="16"/>
    <n v="362"/>
    <n v="362.6"/>
    <n v="127"/>
    <n v="83"/>
    <n v="57.6"/>
    <n v="25"/>
    <n v="0.49"/>
    <n v="0.63"/>
    <n v="1.1200000000000001"/>
    <n v="31.51"/>
    <n v="170"/>
    <n v="62"/>
    <n v="200"/>
    <n v="56"/>
    <n v="237"/>
    <n v="76"/>
    <n v="214"/>
    <n v="72"/>
    <n v="5"/>
    <s v=""/>
    <n v="1"/>
    <s v=""/>
    <n v="4"/>
    <s v=""/>
    <n v="0.02"/>
    <n v="3.15"/>
    <n v="0.03"/>
    <n v="0.05"/>
    <n v="1.27"/>
    <n v="1.37"/>
    <n v="392"/>
    <n v="99"/>
    <n v="196"/>
    <n v="122"/>
    <n v="198"/>
    <n v="76"/>
    <n v="371"/>
    <n v="141"/>
    <n v="1.01"/>
    <n v="0.2"/>
    <x v="18"/>
    <x v="18"/>
    <x v="0"/>
    <x v="0"/>
    <x v="0"/>
    <n v="14.888888888888889"/>
    <x v="0"/>
  </r>
  <r>
    <n v="25"/>
    <s v=""/>
    <n v="487837"/>
    <n v="0"/>
    <n v="0"/>
    <n v="0"/>
    <n v="0"/>
    <n v="0"/>
    <x v="0"/>
    <n v="1"/>
    <s v=""/>
    <s v=""/>
    <s v="Divin"/>
    <n v="0"/>
    <x v="579"/>
    <s v=""/>
    <s v="Hamstring injury - 25% chance of playing"/>
    <d v="2023-07-12T01:30:04"/>
    <n v="45"/>
    <s v="487837.jpg"/>
    <x v="0"/>
    <s v="Mubama"/>
    <x v="44"/>
    <s v=""/>
    <s v=""/>
    <s v="a"/>
    <n v="19"/>
    <n v="21"/>
    <x v="135"/>
    <n v="0"/>
    <n v="0"/>
    <n v="0"/>
    <n v="0"/>
    <n v="0"/>
    <n v="0"/>
    <x v="565"/>
    <x v="338"/>
    <x v="9"/>
    <x v="9"/>
    <x v="15"/>
    <n v="34"/>
    <n v="1"/>
    <n v="1"/>
    <n v="1"/>
    <n v="4"/>
    <n v="1"/>
    <n v="109"/>
    <x v="16"/>
    <n v="362"/>
    <n v="0"/>
    <n v="0"/>
    <n v="0"/>
    <n v="0"/>
    <n v="25"/>
    <n v="0"/>
    <n v="0"/>
    <n v="0"/>
    <n v="0"/>
    <n v="540"/>
    <n v="54"/>
    <n v="537"/>
    <n v="54"/>
    <n v="532"/>
    <n v="55"/>
    <n v="541"/>
    <n v="55"/>
    <n v="5"/>
    <s v=""/>
    <n v="1"/>
    <s v=""/>
    <n v="4"/>
    <s v=""/>
    <n v="0.02"/>
    <n v="3.15"/>
    <n v="0.03"/>
    <n v="0.05"/>
    <n v="1.27"/>
    <n v="1.37"/>
    <n v="495"/>
    <n v="75"/>
    <n v="299"/>
    <n v="17"/>
    <n v="542"/>
    <n v="55"/>
    <n v="52"/>
    <n v="11"/>
    <n v="1.01"/>
    <n v="0.2"/>
    <x v="18"/>
    <x v="18"/>
    <x v="0"/>
    <x v="0"/>
    <x v="0"/>
    <n v="14.888888888888889"/>
    <x v="0"/>
  </r>
  <r>
    <n v="25"/>
    <s v=""/>
    <n v="224024"/>
    <n v="0"/>
    <n v="0"/>
    <n v="0"/>
    <n v="0"/>
    <n v="0"/>
    <x v="2"/>
    <n v="2.2000000000000002"/>
    <s v=""/>
    <s v=""/>
    <s v="Lucas"/>
    <n v="0"/>
    <x v="580"/>
    <s v=""/>
    <s v="Hamstring injury - 25% chance of playing"/>
    <d v="2023-07-12T01:30:04"/>
    <n v="60"/>
    <s v="224024.jpg"/>
    <x v="28"/>
    <s v="Tolentino Coelho de Lima"/>
    <x v="28"/>
    <s v=""/>
    <s v=""/>
    <s v="a"/>
    <n v="19"/>
    <n v="21"/>
    <x v="116"/>
    <n v="0"/>
    <n v="0"/>
    <n v="0"/>
    <n v="0"/>
    <n v="0"/>
    <n v="16.3"/>
    <x v="566"/>
    <x v="339"/>
    <x v="7"/>
    <x v="8"/>
    <x v="14"/>
    <n v="39"/>
    <n v="1"/>
    <n v="1"/>
    <n v="1"/>
    <n v="5"/>
    <n v="1"/>
    <n v="109"/>
    <x v="13"/>
    <n v="395"/>
    <n v="504.4"/>
    <n v="471.9"/>
    <n v="474"/>
    <n v="145.4"/>
    <n v="27"/>
    <n v="4.3899999999999997"/>
    <n v="2.62"/>
    <n v="7.01"/>
    <n v="33.840000000000003"/>
    <n v="101"/>
    <n v="46"/>
    <n v="58"/>
    <n v="49"/>
    <n v="59"/>
    <n v="42"/>
    <n v="66"/>
    <n v="49"/>
    <n v="5"/>
    <s v=""/>
    <n v="3"/>
    <s v=""/>
    <n v="3"/>
    <s v=""/>
    <n v="0.18"/>
    <n v="3.15"/>
    <n v="0.11"/>
    <n v="0.28999999999999998"/>
    <n v="1.41"/>
    <n v="1.63"/>
    <n v="75"/>
    <n v="45"/>
    <n v="555"/>
    <n v="223"/>
    <n v="100"/>
    <n v="44"/>
    <n v="148"/>
    <n v="51"/>
    <n v="1.1299999999999999"/>
    <n v="0.25"/>
    <x v="18"/>
    <x v="18"/>
    <x v="0"/>
    <x v="0"/>
    <x v="8"/>
    <n v="16.333333333333332"/>
    <x v="0"/>
  </r>
  <r>
    <n v="25"/>
    <s v=""/>
    <n v="195899"/>
    <n v="0"/>
    <n v="0"/>
    <n v="0"/>
    <n v="0"/>
    <n v="0"/>
    <x v="0"/>
    <n v="2.1"/>
    <s v=""/>
    <s v=""/>
    <s v="Gianluca"/>
    <n v="0"/>
    <x v="581"/>
    <s v=""/>
    <s v="Hamstring injury - 25% chance of playing"/>
    <d v="2023-07-12T01:30:04"/>
    <n v="60"/>
    <s v="195899.jpg"/>
    <x v="13"/>
    <s v="Scamacca"/>
    <x v="7"/>
    <s v=""/>
    <s v=""/>
    <s v="a"/>
    <n v="19"/>
    <n v="21"/>
    <x v="99"/>
    <n v="0"/>
    <n v="0"/>
    <n v="0"/>
    <n v="0"/>
    <n v="0"/>
    <n v="6.8"/>
    <x v="567"/>
    <x v="340"/>
    <x v="2"/>
    <x v="8"/>
    <x v="13"/>
    <n v="12"/>
    <n v="1"/>
    <n v="1"/>
    <n v="1"/>
    <n v="3"/>
    <n v="1"/>
    <n v="109"/>
    <x v="21"/>
    <n v="110"/>
    <n v="151.80000000000001"/>
    <n v="160.69999999999999"/>
    <n v="312"/>
    <n v="62"/>
    <n v="11"/>
    <n v="2.42"/>
    <n v="0.51"/>
    <n v="2.93"/>
    <n v="11.41"/>
    <n v="271"/>
    <n v="26"/>
    <n v="179"/>
    <n v="20"/>
    <n v="102"/>
    <n v="26"/>
    <n v="201"/>
    <n v="26"/>
    <n v="5"/>
    <s v=""/>
    <n v="3"/>
    <s v=""/>
    <n v="3"/>
    <s v=""/>
    <n v="0.24"/>
    <n v="3.15"/>
    <n v="0.05"/>
    <n v="0.28999999999999998"/>
    <n v="1.1100000000000001"/>
    <n v="1.17"/>
    <n v="71"/>
    <n v="24"/>
    <n v="551"/>
    <n v="56"/>
    <n v="193"/>
    <n v="21"/>
    <n v="294"/>
    <n v="50"/>
    <n v="1.07"/>
    <n v="0.28999999999999998"/>
    <x v="18"/>
    <x v="18"/>
    <x v="0"/>
    <x v="0"/>
    <x v="8"/>
    <n v="6.833333333333333"/>
    <x v="0"/>
  </r>
  <r>
    <n v="25"/>
    <s v=""/>
    <n v="215439"/>
    <n v="0"/>
    <n v="0"/>
    <n v="0"/>
    <n v="0"/>
    <n v="0"/>
    <x v="2"/>
    <n v="1.6"/>
    <s v=""/>
    <s v=""/>
    <s v="Tomáš"/>
    <n v="0"/>
    <x v="582"/>
    <s v=""/>
    <s v="Hamstring injury - 25% chance of playing"/>
    <d v="2023-07-12T01:30:04"/>
    <n v="50"/>
    <s v="215439.jpg"/>
    <x v="25"/>
    <s v="Souček"/>
    <x v="0"/>
    <s v=""/>
    <s v=""/>
    <s v="a"/>
    <n v="19"/>
    <n v="21"/>
    <x v="29"/>
    <n v="0"/>
    <n v="0"/>
    <n v="0"/>
    <n v="0"/>
    <n v="0"/>
    <n v="20"/>
    <x v="568"/>
    <x v="341"/>
    <x v="5"/>
    <x v="11"/>
    <x v="8"/>
    <n v="42"/>
    <n v="1"/>
    <n v="1"/>
    <n v="1"/>
    <n v="3"/>
    <n v="1"/>
    <n v="109"/>
    <x v="9"/>
    <n v="364"/>
    <n v="565.6"/>
    <n v="230.1"/>
    <n v="472"/>
    <n v="127.1"/>
    <n v="32"/>
    <n v="4.0199999999999996"/>
    <n v="1.03"/>
    <n v="5.05"/>
    <n v="43.04"/>
    <n v="83"/>
    <n v="39"/>
    <n v="135"/>
    <n v="92"/>
    <n v="60"/>
    <n v="43"/>
    <n v="79"/>
    <n v="57"/>
    <n v="5"/>
    <s v=""/>
    <n v="3"/>
    <s v=""/>
    <n v="3"/>
    <s v=""/>
    <n v="0.13"/>
    <n v="3.15"/>
    <n v="0.03"/>
    <n v="0.16"/>
    <n v="1.38"/>
    <n v="1.34"/>
    <n v="240"/>
    <n v="157"/>
    <n v="412"/>
    <n v="132"/>
    <n v="169"/>
    <n v="68"/>
    <n v="165"/>
    <n v="57"/>
    <n v="1.02"/>
    <n v="0.26"/>
    <x v="18"/>
    <x v="18"/>
    <x v="0"/>
    <x v="0"/>
    <x v="3"/>
    <n v="20"/>
    <x v="0"/>
  </r>
  <r>
    <n v="25"/>
    <s v=""/>
    <n v="180151"/>
    <n v="0"/>
    <n v="0"/>
    <n v="0"/>
    <n v="0"/>
    <n v="0"/>
    <x v="2"/>
    <n v="1"/>
    <s v=""/>
    <s v=""/>
    <s v="Nikola"/>
    <n v="0"/>
    <x v="583"/>
    <s v=""/>
    <s v="Hamstring injury - 25% chance of playing"/>
    <d v="2023-07-12T01:30:04"/>
    <n v="45"/>
    <s v="180151.jpg"/>
    <x v="0"/>
    <s v="Vlašić"/>
    <x v="26"/>
    <s v=""/>
    <s v=""/>
    <s v="a"/>
    <n v="19"/>
    <n v="21"/>
    <x v="29"/>
    <n v="0"/>
    <n v="0"/>
    <n v="0"/>
    <n v="0"/>
    <n v="0"/>
    <n v="0"/>
    <x v="569"/>
    <x v="341"/>
    <x v="5"/>
    <x v="11"/>
    <x v="8"/>
    <n v="42"/>
    <n v="1"/>
    <n v="1"/>
    <n v="1"/>
    <n v="3"/>
    <n v="1"/>
    <n v="109"/>
    <x v="9"/>
    <n v="364"/>
    <n v="0"/>
    <n v="0"/>
    <n v="0"/>
    <n v="0"/>
    <n v="32"/>
    <n v="0"/>
    <n v="0"/>
    <n v="0"/>
    <n v="0"/>
    <n v="483"/>
    <n v="189"/>
    <n v="482"/>
    <n v="191"/>
    <n v="472"/>
    <n v="186"/>
    <n v="485"/>
    <n v="189"/>
    <n v="5"/>
    <s v=""/>
    <n v="3"/>
    <s v=""/>
    <n v="3"/>
    <s v=""/>
    <n v="0.13"/>
    <n v="3.15"/>
    <n v="0.03"/>
    <n v="0.16"/>
    <n v="1.38"/>
    <n v="1.34"/>
    <n v="375"/>
    <n v="207"/>
    <n v="179"/>
    <n v="14"/>
    <n v="489"/>
    <n v="193"/>
    <n v="232"/>
    <n v="73"/>
    <n v="1.02"/>
    <n v="0.26"/>
    <x v="18"/>
    <x v="18"/>
    <x v="0"/>
    <x v="0"/>
    <x v="0"/>
    <n v="22.222222222222221"/>
    <x v="0"/>
  </r>
  <r>
    <n v="25"/>
    <s v=""/>
    <n v="103192"/>
    <n v="0"/>
    <n v="0"/>
    <n v="0"/>
    <n v="0"/>
    <n v="0"/>
    <x v="1"/>
    <n v="2"/>
    <s v=""/>
    <s v=""/>
    <s v="Kurt"/>
    <n v="0"/>
    <x v="584"/>
    <s v=""/>
    <s v="Hamstring injury - 25% chance of playing"/>
    <d v="2023-07-12T01:30:04"/>
    <n v="45"/>
    <s v="103192.jpg"/>
    <x v="28"/>
    <s v="Zouma"/>
    <x v="30"/>
    <s v=""/>
    <s v=""/>
    <s v="a"/>
    <n v="19"/>
    <n v="21"/>
    <x v="154"/>
    <n v="0"/>
    <n v="0"/>
    <n v="0"/>
    <n v="0"/>
    <n v="0"/>
    <n v="19.600000000000001"/>
    <x v="570"/>
    <x v="342"/>
    <x v="5"/>
    <x v="2"/>
    <x v="11"/>
    <n v="29"/>
    <n v="1"/>
    <n v="1"/>
    <n v="1"/>
    <n v="3"/>
    <n v="1"/>
    <n v="109"/>
    <x v="13"/>
    <n v="385"/>
    <n v="415"/>
    <n v="18.7"/>
    <n v="239"/>
    <n v="67.400000000000006"/>
    <n v="24"/>
    <n v="1.96"/>
    <n v="0.11"/>
    <n v="2.0699999999999998"/>
    <n v="27.88"/>
    <n v="138"/>
    <n v="50"/>
    <n v="323"/>
    <n v="120"/>
    <n v="129"/>
    <n v="16"/>
    <n v="191"/>
    <n v="59"/>
    <n v="5"/>
    <s v=""/>
    <n v="3"/>
    <s v=""/>
    <n v="3"/>
    <s v=""/>
    <n v="0.09"/>
    <n v="3.15"/>
    <n v="0.03"/>
    <n v="0.09"/>
    <n v="1.26"/>
    <n v="1.31"/>
    <n v="334"/>
    <n v="58"/>
    <n v="138"/>
    <n v="81"/>
    <n v="93"/>
    <n v="23"/>
    <n v="181"/>
    <n v="61"/>
    <n v="1.0900000000000001"/>
    <n v="0.32"/>
    <x v="18"/>
    <x v="18"/>
    <x v="0"/>
    <x v="0"/>
    <x v="0"/>
    <n v="19.555555555555557"/>
    <x v="0"/>
  </r>
  <r>
    <n v="25"/>
    <s v=""/>
    <n v="40669"/>
    <n v="0"/>
    <n v="0"/>
    <n v="0"/>
    <n v="0"/>
    <n v="0"/>
    <x v="1"/>
    <n v="2"/>
    <s v=""/>
    <s v=""/>
    <s v="Angelo"/>
    <n v="0"/>
    <x v="585"/>
    <s v=""/>
    <s v="Hamstring injury - 25% chance of playing"/>
    <d v="2023-07-12T01:30:04"/>
    <n v="45"/>
    <s v="40669.jpg"/>
    <x v="25"/>
    <s v="Ogbonna"/>
    <x v="3"/>
    <s v=""/>
    <s v=""/>
    <s v="a"/>
    <n v="19"/>
    <n v="21"/>
    <x v="36"/>
    <n v="0"/>
    <n v="0"/>
    <n v="0"/>
    <n v="0"/>
    <n v="0"/>
    <n v="9.8000000000000007"/>
    <x v="571"/>
    <x v="343"/>
    <x v="5"/>
    <x v="2"/>
    <x v="12"/>
    <n v="19"/>
    <n v="1"/>
    <n v="1"/>
    <n v="1"/>
    <n v="3"/>
    <n v="1"/>
    <n v="109"/>
    <x v="16"/>
    <n v="217"/>
    <n v="212.8"/>
    <n v="35.200000000000003"/>
    <n v="24"/>
    <n v="27.4"/>
    <n v="13"/>
    <n v="0.26"/>
    <n v="7.0000000000000007E-2"/>
    <n v="0.33"/>
    <n v="20.420000000000002"/>
    <n v="243"/>
    <n v="94"/>
    <n v="304"/>
    <n v="115"/>
    <n v="315"/>
    <n v="118"/>
    <n v="298"/>
    <n v="107"/>
    <n v="5"/>
    <s v=""/>
    <n v="3"/>
    <s v=""/>
    <n v="3"/>
    <s v=""/>
    <n v="0.02"/>
    <n v="3.15"/>
    <n v="0.01"/>
    <n v="0.03"/>
    <n v="1.49"/>
    <n v="1.39"/>
    <n v="301"/>
    <n v="38"/>
    <n v="105"/>
    <n v="61"/>
    <n v="162"/>
    <n v="55"/>
    <n v="433"/>
    <n v="166"/>
    <n v="0.95"/>
    <n v="0.28999999999999998"/>
    <x v="18"/>
    <x v="18"/>
    <x v="0"/>
    <x v="0"/>
    <x v="0"/>
    <n v="9.7777777777777786"/>
    <x v="0"/>
  </r>
  <r>
    <n v="25"/>
    <s v=""/>
    <n v="448514"/>
    <n v="0"/>
    <n v="0"/>
    <n v="0"/>
    <n v="0"/>
    <n v="0"/>
    <x v="1"/>
    <n v="1.5"/>
    <s v=""/>
    <s v=""/>
    <s v="Rayan"/>
    <n v="0"/>
    <x v="586"/>
    <s v=""/>
    <s v="Hamstring injury - 25% chance of playing"/>
    <d v="2023-07-12T01:30:04"/>
    <n v="45"/>
    <s v="448514.jpg"/>
    <x v="27"/>
    <s v="Aït-Nouri"/>
    <x v="7"/>
    <s v=""/>
    <s v=""/>
    <s v="a"/>
    <n v="20"/>
    <n v="39"/>
    <x v="99"/>
    <n v="0"/>
    <n v="0"/>
    <n v="0"/>
    <n v="0"/>
    <n v="0"/>
    <n v="9.1"/>
    <x v="572"/>
    <x v="344"/>
    <x v="1"/>
    <x v="2"/>
    <x v="12"/>
    <n v="18"/>
    <n v="1"/>
    <n v="1"/>
    <n v="1"/>
    <n v="4"/>
    <n v="1"/>
    <n v="109"/>
    <x v="16"/>
    <n v="194"/>
    <n v="200.4"/>
    <n v="131.1"/>
    <n v="156"/>
    <n v="48.9"/>
    <n v="9"/>
    <n v="1.26"/>
    <n v="0.84"/>
    <n v="2.1"/>
    <n v="18.36"/>
    <n v="247"/>
    <n v="97"/>
    <n v="197"/>
    <n v="55"/>
    <n v="172"/>
    <n v="32"/>
    <n v="233"/>
    <n v="80"/>
    <n v="5"/>
    <s v=""/>
    <n v="3"/>
    <s v=""/>
    <n v="3"/>
    <s v=""/>
    <n v="0.11"/>
    <n v="3.15"/>
    <n v="7.0000000000000007E-2"/>
    <n v="0.18"/>
    <n v="1.55"/>
    <n v="1.52"/>
    <n v="471"/>
    <n v="139"/>
    <n v="275"/>
    <n v="162"/>
    <n v="257"/>
    <n v="100"/>
    <n v="274"/>
    <n v="97"/>
    <n v="0.76"/>
    <n v="0.34"/>
    <x v="19"/>
    <x v="19"/>
    <x v="0"/>
    <x v="0"/>
    <x v="0"/>
    <n v="9.1111111111111107"/>
    <x v="0"/>
  </r>
  <r>
    <n v="25"/>
    <s v=""/>
    <n v="79602"/>
    <n v="0"/>
    <n v="0"/>
    <n v="0"/>
    <n v="0"/>
    <n v="0"/>
    <x v="3"/>
    <n v="0.5"/>
    <s v=""/>
    <s v=""/>
    <s v="Daniel"/>
    <n v="0"/>
    <x v="587"/>
    <s v=""/>
    <s v="Hamstring injury - 25% chance of playing"/>
    <d v="2023-07-12T01:30:04"/>
    <n v="40"/>
    <s v="79602.jpg"/>
    <x v="19"/>
    <s v="Bentley"/>
    <x v="26"/>
    <s v=""/>
    <s v=""/>
    <s v="a"/>
    <n v="20"/>
    <n v="39"/>
    <x v="2"/>
    <n v="0"/>
    <n v="0"/>
    <n v="0"/>
    <n v="0"/>
    <n v="0"/>
    <n v="1.5"/>
    <x v="573"/>
    <x v="160"/>
    <x v="1"/>
    <x v="2"/>
    <x v="12"/>
    <n v="3"/>
    <n v="1"/>
    <n v="1"/>
    <n v="1"/>
    <n v="4"/>
    <n v="1"/>
    <n v="11"/>
    <x v="16"/>
    <n v="45"/>
    <n v="70.2"/>
    <n v="0"/>
    <n v="0"/>
    <n v="7"/>
    <n v="2"/>
    <n v="0"/>
    <n v="0"/>
    <n v="0"/>
    <n v="4.66"/>
    <n v="324"/>
    <n v="24"/>
    <n v="380"/>
    <n v="20"/>
    <n v="362"/>
    <n v="11"/>
    <n v="353"/>
    <n v="24"/>
    <n v="5"/>
    <s v=""/>
    <n v="3"/>
    <s v=""/>
    <n v="3"/>
    <s v=""/>
    <n v="0.11"/>
    <n v="5.5"/>
    <n v="7.0000000000000007E-2"/>
    <n v="0.18"/>
    <n v="2.33"/>
    <n v="1.5"/>
    <n v="528"/>
    <n v="39"/>
    <n v="13"/>
    <n v="10"/>
    <n v="133"/>
    <n v="22"/>
    <n v="243"/>
    <n v="38"/>
    <n v="1"/>
    <n v="0.34"/>
    <x v="19"/>
    <x v="19"/>
    <x v="0"/>
    <x v="0"/>
    <x v="1"/>
    <n v="1.5"/>
    <x v="0"/>
  </r>
  <r>
    <n v="25"/>
    <s v=""/>
    <n v="431960"/>
    <n v="0"/>
    <n v="0"/>
    <n v="0"/>
    <n v="0"/>
    <n v="0"/>
    <x v="1"/>
    <n v="0.5"/>
    <s v=""/>
    <s v=""/>
    <s v="Bendegúz"/>
    <n v="0"/>
    <x v="588"/>
    <s v=""/>
    <s v="Hamstring injury - 25% chance of playing"/>
    <d v="2023-07-12T01:30:04"/>
    <n v="40"/>
    <s v="431960.jpg"/>
    <x v="0"/>
    <s v="Bolla"/>
    <x v="34"/>
    <s v=""/>
    <s v=""/>
    <s v="a"/>
    <n v="20"/>
    <n v="39"/>
    <x v="2"/>
    <n v="0"/>
    <n v="0"/>
    <n v="0"/>
    <n v="0"/>
    <n v="0"/>
    <n v="0"/>
    <x v="574"/>
    <x v="160"/>
    <x v="1"/>
    <x v="2"/>
    <x v="12"/>
    <n v="3"/>
    <n v="1"/>
    <n v="1"/>
    <n v="1"/>
    <n v="4"/>
    <n v="1"/>
    <n v="11"/>
    <x v="16"/>
    <n v="45"/>
    <n v="0"/>
    <n v="0"/>
    <n v="0"/>
    <n v="0"/>
    <n v="2"/>
    <n v="0"/>
    <n v="0"/>
    <n v="0"/>
    <n v="0"/>
    <n v="440"/>
    <n v="161"/>
    <n v="431"/>
    <n v="160"/>
    <n v="416"/>
    <n v="159"/>
    <n v="442"/>
    <n v="161"/>
    <n v="5"/>
    <s v=""/>
    <n v="3"/>
    <s v=""/>
    <n v="3"/>
    <s v=""/>
    <n v="0.11"/>
    <n v="5.5"/>
    <n v="7.0000000000000007E-2"/>
    <n v="0.18"/>
    <n v="2.33"/>
    <n v="1.5"/>
    <n v="591"/>
    <n v="186"/>
    <n v="76"/>
    <n v="38"/>
    <n v="447"/>
    <n v="162"/>
    <n v="196"/>
    <n v="67"/>
    <n v="1"/>
    <n v="0.34"/>
    <x v="19"/>
    <x v="19"/>
    <x v="0"/>
    <x v="0"/>
    <x v="1"/>
    <n v="1.5"/>
    <x v="0"/>
  </r>
  <r>
    <n v="25"/>
    <s v=""/>
    <n v="490721"/>
    <n v="0"/>
    <n v="0"/>
    <n v="0"/>
    <n v="0"/>
    <n v="0"/>
    <x v="1"/>
    <n v="1.5"/>
    <s v=""/>
    <s v=""/>
    <s v="Hugo"/>
    <n v="0"/>
    <x v="589"/>
    <s v=""/>
    <s v="Hamstring injury - 25% chance of playing"/>
    <d v="2023-07-12T01:30:04"/>
    <n v="45"/>
    <s v="490721.jpg"/>
    <x v="27"/>
    <s v="Bueno López"/>
    <x v="2"/>
    <s v=""/>
    <s v=""/>
    <s v="a"/>
    <n v="20"/>
    <n v="39"/>
    <x v="99"/>
    <n v="0"/>
    <n v="0"/>
    <n v="0"/>
    <n v="0"/>
    <n v="0"/>
    <n v="9.1"/>
    <x v="575"/>
    <x v="345"/>
    <x v="1"/>
    <x v="2"/>
    <x v="13"/>
    <n v="29"/>
    <n v="1"/>
    <n v="1"/>
    <n v="1"/>
    <n v="1"/>
    <n v="1"/>
    <n v="11"/>
    <x v="15"/>
    <n v="239"/>
    <n v="224"/>
    <n v="269.2"/>
    <n v="76"/>
    <n v="57.2"/>
    <n v="16"/>
    <n v="0.17"/>
    <n v="1"/>
    <n v="1.17"/>
    <n v="22.62"/>
    <n v="232"/>
    <n v="90"/>
    <n v="117"/>
    <n v="24"/>
    <n v="250"/>
    <n v="84"/>
    <n v="215"/>
    <n v="73"/>
    <n v="5"/>
    <s v=""/>
    <n v="3"/>
    <s v=""/>
    <n v="3"/>
    <s v=""/>
    <n v="0.01"/>
    <n v="5.5"/>
    <n v="7.0000000000000007E-2"/>
    <n v="0.08"/>
    <n v="1.56"/>
    <n v="2"/>
    <n v="501"/>
    <n v="146"/>
    <n v="305"/>
    <n v="169"/>
    <n v="258"/>
    <n v="101"/>
    <n v="392"/>
    <n v="149"/>
    <n v="1.1000000000000001"/>
    <n v="0.21"/>
    <x v="19"/>
    <x v="19"/>
    <x v="0"/>
    <x v="0"/>
    <x v="0"/>
    <n v="9.1111111111111107"/>
    <x v="0"/>
  </r>
  <r>
    <n v="25"/>
    <s v=""/>
    <n v="510363"/>
    <n v="0"/>
    <n v="0"/>
    <n v="0"/>
    <n v="0"/>
    <n v="0"/>
    <x v="2"/>
    <n v="0"/>
    <s v=""/>
    <s v=""/>
    <s v="Francisco Jorge"/>
    <n v="0"/>
    <x v="590"/>
    <s v=""/>
    <s v="Season long loan to Stoke Utd"/>
    <d v="2023-07-24T11:00:19"/>
    <n v="45"/>
    <s v="510363.jpg"/>
    <x v="0"/>
    <s v="Tomás Oliveira"/>
    <x v="14"/>
    <s v=""/>
    <s v=""/>
    <s v="u"/>
    <n v="20"/>
    <n v="39"/>
    <x v="99"/>
    <n v="0"/>
    <n v="0"/>
    <n v="0"/>
    <n v="0"/>
    <n v="0"/>
    <n v="0"/>
    <x v="576"/>
    <x v="345"/>
    <x v="1"/>
    <x v="2"/>
    <x v="13"/>
    <n v="29"/>
    <n v="1"/>
    <n v="1"/>
    <n v="1"/>
    <n v="1"/>
    <n v="1"/>
    <n v="11"/>
    <x v="15"/>
    <n v="239"/>
    <n v="0"/>
    <n v="0"/>
    <n v="0"/>
    <n v="0"/>
    <n v="16"/>
    <n v="0"/>
    <n v="0"/>
    <n v="0"/>
    <n v="0"/>
    <n v="547"/>
    <n v="220"/>
    <n v="544"/>
    <n v="220"/>
    <n v="539"/>
    <n v="219"/>
    <n v="548"/>
    <n v="220"/>
    <n v="5"/>
    <s v=""/>
    <n v="3"/>
    <s v=""/>
    <n v="3"/>
    <s v=""/>
    <n v="0.01"/>
    <n v="5.5"/>
    <n v="7.0000000000000007E-2"/>
    <n v="0.08"/>
    <n v="1.56"/>
    <n v="2"/>
    <n v="507"/>
    <n v="255"/>
    <n v="311"/>
    <n v="62"/>
    <n v="549"/>
    <n v="221"/>
    <n v="564"/>
    <n v="216"/>
    <n v="1.1000000000000001"/>
    <n v="0.21"/>
    <x v="19"/>
    <x v="19"/>
    <x v="0"/>
    <x v="0"/>
    <x v="0"/>
    <n v="9.1111111111111107"/>
    <x v="0"/>
  </r>
  <r>
    <n v="25"/>
    <s v=""/>
    <n v="245923"/>
    <n v="0"/>
    <n v="0"/>
    <n v="0"/>
    <n v="0"/>
    <n v="0"/>
    <x v="2"/>
    <n v="0.5"/>
    <s v=""/>
    <s v=""/>
    <s v="Luke"/>
    <n v="0"/>
    <x v="591"/>
    <s v=""/>
    <s v="Season long loan to Stoke Utd"/>
    <d v="2023-07-24T11:00:19"/>
    <n v="45"/>
    <s v="245923.jpg"/>
    <x v="0"/>
    <s v="Cundle"/>
    <x v="3"/>
    <s v=""/>
    <s v=""/>
    <s v="a"/>
    <n v="20"/>
    <n v="39"/>
    <x v="99"/>
    <n v="0"/>
    <n v="0"/>
    <n v="0"/>
    <n v="0"/>
    <n v="0"/>
    <n v="0"/>
    <x v="577"/>
    <x v="345"/>
    <x v="1"/>
    <x v="2"/>
    <x v="13"/>
    <n v="29"/>
    <n v="1"/>
    <n v="1"/>
    <n v="1"/>
    <n v="1"/>
    <n v="1"/>
    <n v="11"/>
    <x v="15"/>
    <n v="239"/>
    <n v="0"/>
    <n v="0"/>
    <n v="0"/>
    <n v="0"/>
    <n v="16"/>
    <n v="0"/>
    <n v="0"/>
    <n v="0"/>
    <n v="0"/>
    <n v="517"/>
    <n v="201"/>
    <n v="515"/>
    <n v="202"/>
    <n v="507"/>
    <n v="198"/>
    <n v="519"/>
    <n v="201"/>
    <n v="5"/>
    <s v=""/>
    <n v="3"/>
    <s v=""/>
    <n v="3"/>
    <s v=""/>
    <n v="0.01"/>
    <n v="5.5"/>
    <n v="7.0000000000000007E-2"/>
    <n v="0.08"/>
    <n v="1.56"/>
    <n v="2"/>
    <n v="452"/>
    <n v="224"/>
    <n v="256"/>
    <n v="31"/>
    <n v="521"/>
    <n v="203"/>
    <n v="479"/>
    <n v="158"/>
    <n v="1.1000000000000001"/>
    <n v="0.21"/>
    <x v="19"/>
    <x v="19"/>
    <x v="0"/>
    <x v="0"/>
    <x v="0"/>
    <n v="9.1111111111111107"/>
    <x v="0"/>
  </r>
  <r>
    <n v="25"/>
    <s v=""/>
    <n v="60232"/>
    <n v="0"/>
    <n v="0"/>
    <n v="0"/>
    <n v="0"/>
    <n v="0"/>
    <x v="1"/>
    <n v="1.5"/>
    <s v=""/>
    <s v=""/>
    <s v="Craig"/>
    <n v="0"/>
    <x v="592"/>
    <s v=""/>
    <s v="Season long loan to Stoke Utd"/>
    <d v="2023-07-24T11:00:19"/>
    <n v="45"/>
    <s v="60232.jpg"/>
    <x v="19"/>
    <s v="Dawson"/>
    <x v="7"/>
    <s v=""/>
    <s v=""/>
    <s v="a"/>
    <n v="20"/>
    <n v="39"/>
    <x v="85"/>
    <n v="0"/>
    <n v="0"/>
    <n v="0"/>
    <n v="0"/>
    <n v="0"/>
    <n v="16.7"/>
    <x v="578"/>
    <x v="346"/>
    <x v="1"/>
    <x v="2"/>
    <x v="11"/>
    <n v="31"/>
    <n v="1"/>
    <n v="1"/>
    <n v="1"/>
    <n v="6"/>
    <n v="1"/>
    <n v="11"/>
    <x v="21"/>
    <n v="390"/>
    <n v="455.6"/>
    <n v="37.200000000000003"/>
    <n v="145"/>
    <n v="64"/>
    <n v="25"/>
    <n v="1.53"/>
    <n v="0.27"/>
    <n v="1.8"/>
    <n v="35.83"/>
    <n v="119"/>
    <n v="39"/>
    <n v="303"/>
    <n v="114"/>
    <n v="182"/>
    <n v="38"/>
    <n v="197"/>
    <n v="62"/>
    <n v="5"/>
    <s v=""/>
    <n v="3"/>
    <s v=""/>
    <n v="3"/>
    <s v=""/>
    <n v="0.06"/>
    <n v="5.5"/>
    <n v="0.01"/>
    <n v="7.0000000000000007E-2"/>
    <n v="1.51"/>
    <n v="1.31"/>
    <n v="315"/>
    <n v="47"/>
    <n v="119"/>
    <n v="70"/>
    <n v="135"/>
    <n v="41"/>
    <n v="309"/>
    <n v="113"/>
    <n v="1.05"/>
    <n v="0.3"/>
    <x v="19"/>
    <x v="19"/>
    <x v="0"/>
    <x v="0"/>
    <x v="0"/>
    <n v="16.666666666666668"/>
    <x v="0"/>
  </r>
  <r>
    <n v="25"/>
    <s v=""/>
    <n v="449988"/>
    <n v="0"/>
    <n v="0"/>
    <n v="0"/>
    <n v="0"/>
    <n v="0"/>
    <x v="0"/>
    <n v="1.3"/>
    <s v=""/>
    <s v=""/>
    <s v="Fábio"/>
    <n v="0"/>
    <x v="593"/>
    <s v=""/>
    <s v="Season long loan to Stoke Utd"/>
    <d v="2023-07-24T11:00:19"/>
    <n v="55"/>
    <s v="449988.jpg"/>
    <x v="0"/>
    <s v="Silva"/>
    <x v="2"/>
    <s v=""/>
    <s v=""/>
    <s v="a"/>
    <n v="20"/>
    <n v="39"/>
    <x v="85"/>
    <n v="0"/>
    <n v="0"/>
    <n v="0"/>
    <n v="0"/>
    <n v="0"/>
    <n v="0"/>
    <x v="579"/>
    <x v="346"/>
    <x v="1"/>
    <x v="2"/>
    <x v="11"/>
    <n v="31"/>
    <n v="1"/>
    <n v="1"/>
    <n v="1"/>
    <n v="6"/>
    <n v="1"/>
    <n v="11"/>
    <x v="21"/>
    <n v="390"/>
    <n v="0"/>
    <n v="0"/>
    <n v="0"/>
    <n v="0"/>
    <n v="25"/>
    <n v="0"/>
    <n v="0"/>
    <n v="0"/>
    <n v="0"/>
    <n v="607"/>
    <n v="70"/>
    <n v="607"/>
    <n v="70"/>
    <n v="607"/>
    <n v="70"/>
    <n v="607"/>
    <n v="70"/>
    <n v="5"/>
    <s v=""/>
    <n v="3"/>
    <s v=""/>
    <n v="3"/>
    <s v=""/>
    <n v="0.06"/>
    <n v="5.5"/>
    <n v="0.01"/>
    <n v="7.0000000000000007E-2"/>
    <n v="1.51"/>
    <n v="1.31"/>
    <n v="140"/>
    <n v="36"/>
    <n v="529"/>
    <n v="47"/>
    <n v="607"/>
    <n v="70"/>
    <n v="338"/>
    <n v="55"/>
    <n v="1.05"/>
    <n v="0.3"/>
    <x v="19"/>
    <x v="19"/>
    <x v="0"/>
    <x v="0"/>
    <x v="2"/>
    <n v="13.636363636363637"/>
    <x v="0"/>
  </r>
  <r>
    <n v="25"/>
    <s v=""/>
    <n v="181284"/>
    <n v="0"/>
    <n v="0"/>
    <n v="0"/>
    <n v="0"/>
    <n v="0"/>
    <x v="2"/>
    <n v="1.5"/>
    <s v=""/>
    <s v=""/>
    <s v="Gonçalo Manuel"/>
    <n v="0"/>
    <x v="594"/>
    <s v=""/>
    <s v="Season long loan to Stoke Utd"/>
    <d v="2023-07-24T11:00:19"/>
    <n v="55"/>
    <s v="181284.jpg"/>
    <x v="20"/>
    <s v="Ganchinho Guedes"/>
    <x v="3"/>
    <s v=""/>
    <s v=""/>
    <s v="a"/>
    <n v="20"/>
    <n v="39"/>
    <x v="62"/>
    <n v="0"/>
    <n v="0"/>
    <n v="0"/>
    <n v="0"/>
    <n v="0"/>
    <n v="5.3"/>
    <x v="580"/>
    <x v="347"/>
    <x v="1"/>
    <x v="2"/>
    <x v="1"/>
    <n v="12"/>
    <n v="1"/>
    <n v="1"/>
    <n v="1"/>
    <n v="1"/>
    <n v="1"/>
    <n v="11"/>
    <x v="6"/>
    <n v="85"/>
    <n v="89.4"/>
    <n v="139.6"/>
    <n v="223"/>
    <n v="45.1"/>
    <n v="8"/>
    <n v="1.2"/>
    <n v="0.45"/>
    <n v="1.65"/>
    <n v="11.99"/>
    <n v="311"/>
    <n v="139"/>
    <n v="193"/>
    <n v="119"/>
    <n v="139"/>
    <n v="91"/>
    <n v="248"/>
    <n v="118"/>
    <n v="5"/>
    <s v=""/>
    <n v="3"/>
    <s v=""/>
    <n v="3"/>
    <s v=""/>
    <n v="0.15"/>
    <n v="5.5"/>
    <n v="0.06"/>
    <n v="0.21"/>
    <n v="1.53"/>
    <n v="1.54"/>
    <n v="110"/>
    <n v="67"/>
    <n v="499"/>
    <n v="186"/>
    <n v="230"/>
    <n v="93"/>
    <n v="441"/>
    <n v="145"/>
    <n v="1.02"/>
    <n v="0.26"/>
    <x v="19"/>
    <x v="19"/>
    <x v="0"/>
    <x v="0"/>
    <x v="2"/>
    <n v="5.2727272727272725"/>
    <x v="0"/>
  </r>
  <r>
    <n v="25"/>
    <s v=""/>
    <n v="240299"/>
    <n v="0"/>
    <n v="0"/>
    <n v="0"/>
    <n v="0"/>
    <n v="0"/>
    <x v="2"/>
    <n v="0.5"/>
    <s v=""/>
    <s v=""/>
    <s v="Joe"/>
    <n v="0"/>
    <x v="595"/>
    <s v=""/>
    <s v="Season long loan to Stoke Utd"/>
    <d v="2023-07-24T11:00:19"/>
    <n v="45"/>
    <s v="240299.jpg"/>
    <x v="29"/>
    <s v="Hodge"/>
    <x v="3"/>
    <s v=""/>
    <s v=""/>
    <s v="a"/>
    <n v="20"/>
    <n v="39"/>
    <x v="46"/>
    <n v="0"/>
    <n v="0"/>
    <n v="0"/>
    <n v="0"/>
    <n v="0"/>
    <n v="1.1000000000000001"/>
    <x v="581"/>
    <x v="348"/>
    <x v="1"/>
    <x v="2"/>
    <x v="1"/>
    <n v="5"/>
    <n v="1"/>
    <n v="1"/>
    <n v="1"/>
    <n v="1"/>
    <n v="1"/>
    <n v="11"/>
    <x v="6"/>
    <n v="17"/>
    <n v="14.4"/>
    <n v="17.399999999999999"/>
    <n v="30"/>
    <n v="6.1"/>
    <n v="1"/>
    <n v="0.28000000000000003"/>
    <n v="0.05"/>
    <n v="0.33"/>
    <n v="4.04"/>
    <n v="364"/>
    <n v="164"/>
    <n v="326"/>
    <n v="163"/>
    <n v="305"/>
    <n v="153"/>
    <n v="356"/>
    <n v="163"/>
    <n v="5"/>
    <s v=""/>
    <n v="3"/>
    <s v=""/>
    <n v="3"/>
    <s v=""/>
    <n v="0.15"/>
    <n v="5.5"/>
    <n v="0.03"/>
    <n v="0.18"/>
    <n v="2.11"/>
    <n v="2.62"/>
    <n v="438"/>
    <n v="218"/>
    <n v="242"/>
    <n v="25"/>
    <n v="393"/>
    <n v="184"/>
    <n v="489"/>
    <n v="163"/>
    <n v="0.52"/>
    <n v="0.26"/>
    <x v="19"/>
    <x v="19"/>
    <x v="0"/>
    <x v="0"/>
    <x v="0"/>
    <n v="1.1111111111111112"/>
    <x v="0"/>
  </r>
  <r>
    <n v="25"/>
    <s v=""/>
    <n v="441271"/>
    <n v="0"/>
    <n v="0"/>
    <n v="0"/>
    <n v="0"/>
    <n v="0"/>
    <x v="1"/>
    <n v="0"/>
    <s v=""/>
    <s v=""/>
    <s v="Ki-Jana"/>
    <n v="0"/>
    <x v="596"/>
    <s v=""/>
    <s v="Season long loan to Stoke Utd"/>
    <d v="2023-07-24T10:58:06"/>
    <n v="40"/>
    <s v="441271.jpg"/>
    <x v="0"/>
    <s v="Hoever"/>
    <x v="7"/>
    <s v=""/>
    <s v=""/>
    <s v="u"/>
    <n v="20"/>
    <n v="39"/>
    <x v="46"/>
    <n v="0"/>
    <n v="0"/>
    <n v="0"/>
    <n v="0"/>
    <n v="0"/>
    <n v="0"/>
    <x v="582"/>
    <x v="348"/>
    <x v="1"/>
    <x v="2"/>
    <x v="1"/>
    <n v="5"/>
    <n v="1"/>
    <n v="1"/>
    <n v="1"/>
    <n v="1"/>
    <n v="1"/>
    <n v="11"/>
    <x v="6"/>
    <n v="17"/>
    <n v="0"/>
    <n v="0"/>
    <n v="0"/>
    <n v="0"/>
    <n v="1"/>
    <n v="0"/>
    <n v="0"/>
    <n v="0"/>
    <n v="0"/>
    <n v="444"/>
    <n v="165"/>
    <n v="436"/>
    <n v="165"/>
    <n v="421"/>
    <n v="164"/>
    <n v="446"/>
    <n v="165"/>
    <n v="5"/>
    <s v=""/>
    <n v="3"/>
    <s v=""/>
    <n v="3"/>
    <s v=""/>
    <n v="0.15"/>
    <n v="5.5"/>
    <n v="0.03"/>
    <n v="0.18"/>
    <n v="2.11"/>
    <n v="2.62"/>
    <n v="597"/>
    <n v="192"/>
    <n v="82"/>
    <n v="44"/>
    <n v="451"/>
    <n v="166"/>
    <n v="313"/>
    <n v="116"/>
    <n v="0.52"/>
    <n v="0.26"/>
    <x v="19"/>
    <x v="19"/>
    <x v="0"/>
    <x v="0"/>
    <x v="1"/>
    <n v="1.25"/>
    <x v="0"/>
  </r>
  <r>
    <n v="25"/>
    <s v=""/>
    <n v="184754"/>
    <n v="0"/>
    <n v="0"/>
    <n v="0"/>
    <n v="0"/>
    <n v="0"/>
    <x v="2"/>
    <n v="1.5"/>
    <s v=""/>
    <s v=""/>
    <s v="Hwang"/>
    <n v="0"/>
    <x v="597"/>
    <s v=""/>
    <s v="Season long loan to Stoke Utd"/>
    <d v="2023-07-24T10:58:06"/>
    <n v="55"/>
    <s v="184754.jpg"/>
    <x v="20"/>
    <s v="Hee-chan"/>
    <x v="2"/>
    <s v=""/>
    <s v=""/>
    <s v="a"/>
    <n v="20"/>
    <n v="39"/>
    <x v="50"/>
    <n v="0"/>
    <n v="0"/>
    <n v="0"/>
    <n v="0"/>
    <n v="0"/>
    <n v="10.9"/>
    <x v="583"/>
    <x v="349"/>
    <x v="2"/>
    <x v="1"/>
    <x v="13"/>
    <n v="18"/>
    <n v="1"/>
    <n v="1"/>
    <n v="1"/>
    <n v="1"/>
    <n v="1"/>
    <n v="11"/>
    <x v="15"/>
    <n v="156"/>
    <n v="195.2"/>
    <n v="150.19999999999999"/>
    <n v="242"/>
    <n v="58.8"/>
    <n v="12"/>
    <n v="2.97"/>
    <n v="0.62"/>
    <n v="3.59"/>
    <n v="16.920000000000002"/>
    <n v="250"/>
    <n v="110"/>
    <n v="184"/>
    <n v="115"/>
    <n v="127"/>
    <n v="82"/>
    <n v="210"/>
    <n v="102"/>
    <n v="5"/>
    <s v=""/>
    <n v="3"/>
    <s v=""/>
    <n v="3"/>
    <s v=""/>
    <n v="0.24"/>
    <n v="5.5"/>
    <n v="0.05"/>
    <n v="0.28999999999999998"/>
    <n v="1.36"/>
    <n v="1.45"/>
    <n v="112"/>
    <n v="69"/>
    <n v="501"/>
    <n v="188"/>
    <n v="231"/>
    <n v="94"/>
    <n v="422"/>
    <n v="136"/>
    <n v="0.97"/>
    <n v="0.24"/>
    <x v="19"/>
    <x v="19"/>
    <x v="0"/>
    <x v="0"/>
    <x v="2"/>
    <n v="10.909090909090908"/>
    <x v="0"/>
  </r>
  <r>
    <n v="25"/>
    <s v=""/>
    <n v="448089"/>
    <n v="0"/>
    <n v="0"/>
    <n v="0"/>
    <n v="0"/>
    <n v="0"/>
    <x v="2"/>
    <n v="1.1000000000000001"/>
    <s v=""/>
    <s v=""/>
    <s v="João Victor"/>
    <n v="0"/>
    <x v="598"/>
    <s v=""/>
    <s v="Season long loan to Stoke Utd"/>
    <d v="2023-07-24T10:58:06"/>
    <n v="50"/>
    <s v="448089.jpg"/>
    <x v="34"/>
    <s v="Gomes da Silva"/>
    <x v="3"/>
    <s v=""/>
    <s v=""/>
    <s v="a"/>
    <n v="20"/>
    <n v="39"/>
    <x v="6"/>
    <n v="0"/>
    <n v="0"/>
    <n v="0"/>
    <n v="0"/>
    <n v="0"/>
    <n v="4.2"/>
    <x v="584"/>
    <x v="138"/>
    <x v="1"/>
    <x v="1"/>
    <x v="1"/>
    <n v="18"/>
    <n v="1"/>
    <n v="1"/>
    <n v="1"/>
    <n v="5"/>
    <n v="1"/>
    <n v="11"/>
    <x v="1"/>
    <n v="84"/>
    <n v="139.80000000000001"/>
    <n v="74.3"/>
    <n v="46"/>
    <n v="25.8"/>
    <n v="7"/>
    <n v="0.3"/>
    <n v="0.11"/>
    <n v="0.41"/>
    <n v="14.35"/>
    <n v="281"/>
    <n v="122"/>
    <n v="264"/>
    <n v="140"/>
    <n v="289"/>
    <n v="145"/>
    <n v="304"/>
    <n v="140"/>
    <n v="5"/>
    <s v=""/>
    <n v="3"/>
    <s v=""/>
    <n v="3"/>
    <s v=""/>
    <n v="0.04"/>
    <n v="5.5"/>
    <n v="0.02"/>
    <n v="0.06"/>
    <n v="1.99"/>
    <n v="2.5"/>
    <n v="278"/>
    <n v="179"/>
    <n v="450"/>
    <n v="154"/>
    <n v="275"/>
    <n v="116"/>
    <n v="532"/>
    <n v="194"/>
    <n v="0.97"/>
    <n v="0.28000000000000003"/>
    <x v="19"/>
    <x v="19"/>
    <x v="0"/>
    <x v="0"/>
    <x v="3"/>
    <n v="4.2"/>
    <x v="0"/>
  </r>
  <r>
    <n v="25"/>
    <s v=""/>
    <n v="114128"/>
    <n v="0"/>
    <n v="0"/>
    <n v="0"/>
    <n v="0"/>
    <n v="0"/>
    <x v="1"/>
    <n v="1.5"/>
    <s v=""/>
    <s v=""/>
    <s v="Jonathan"/>
    <n v="0"/>
    <x v="599"/>
    <s v=""/>
    <s v="Season long loan to Stoke Utd"/>
    <d v="2023-07-24T10:58:06"/>
    <n v="45"/>
    <s v="114128.jpg"/>
    <x v="7"/>
    <s v="Castro Otto"/>
    <x v="3"/>
    <s v=""/>
    <s v=""/>
    <s v="a"/>
    <n v="20"/>
    <n v="39"/>
    <x v="74"/>
    <n v="0"/>
    <n v="0"/>
    <n v="0"/>
    <n v="0"/>
    <n v="0"/>
    <n v="10"/>
    <x v="585"/>
    <x v="350"/>
    <x v="1"/>
    <x v="1"/>
    <x v="15"/>
    <n v="21"/>
    <n v="1"/>
    <n v="1"/>
    <n v="1"/>
    <n v="3"/>
    <n v="1"/>
    <n v="11"/>
    <x v="1"/>
    <n v="219"/>
    <n v="233.2"/>
    <n v="118.2"/>
    <n v="83"/>
    <n v="43.7"/>
    <n v="14"/>
    <n v="0.3"/>
    <n v="0.83"/>
    <n v="1.1299999999999999"/>
    <n v="18.32"/>
    <n v="227"/>
    <n v="85"/>
    <n v="212"/>
    <n v="62"/>
    <n v="236"/>
    <n v="75"/>
    <n v="252"/>
    <n v="88"/>
    <n v="5"/>
    <s v=""/>
    <n v="3"/>
    <s v=""/>
    <n v="3"/>
    <s v=""/>
    <n v="0.02"/>
    <n v="5.5"/>
    <n v="0.06"/>
    <n v="0.08"/>
    <n v="1.31"/>
    <n v="1.5"/>
    <n v="344"/>
    <n v="67"/>
    <n v="148"/>
    <n v="90"/>
    <n v="196"/>
    <n v="74"/>
    <n v="471"/>
    <n v="186"/>
    <n v="1"/>
    <n v="0.36"/>
    <x v="19"/>
    <x v="19"/>
    <x v="0"/>
    <x v="0"/>
    <x v="0"/>
    <n v="10"/>
    <x v="0"/>
  </r>
  <r>
    <n v="25"/>
    <s v=""/>
    <n v="428610"/>
    <n v="0"/>
    <n v="0"/>
    <n v="0"/>
    <n v="0"/>
    <n v="0"/>
    <x v="2"/>
    <n v="0.5"/>
    <s v=""/>
    <s v=""/>
    <s v="Bruno"/>
    <n v="0"/>
    <x v="600"/>
    <s v=""/>
    <s v="Season long loan to Stoke Utd"/>
    <d v="2023-07-24T10:58:06"/>
    <n v="45"/>
    <s v="428610.jpg"/>
    <x v="0"/>
    <s v="Cavaco Jordão"/>
    <x v="2"/>
    <s v=""/>
    <s v=""/>
    <s v="a"/>
    <n v="20"/>
    <n v="39"/>
    <x v="74"/>
    <n v="0"/>
    <n v="0"/>
    <n v="0"/>
    <n v="0"/>
    <n v="0"/>
    <n v="0"/>
    <x v="586"/>
    <x v="350"/>
    <x v="1"/>
    <x v="1"/>
    <x v="15"/>
    <n v="21"/>
    <n v="1"/>
    <n v="1"/>
    <n v="1"/>
    <n v="3"/>
    <n v="1"/>
    <n v="11"/>
    <x v="1"/>
    <n v="219"/>
    <n v="0"/>
    <n v="0"/>
    <n v="0"/>
    <n v="0"/>
    <n v="14"/>
    <n v="0"/>
    <n v="0"/>
    <n v="0"/>
    <n v="0"/>
    <n v="520"/>
    <n v="203"/>
    <n v="518"/>
    <n v="204"/>
    <n v="510"/>
    <n v="200"/>
    <n v="522"/>
    <n v="203"/>
    <n v="5"/>
    <s v=""/>
    <n v="3"/>
    <s v=""/>
    <n v="3"/>
    <s v=""/>
    <n v="0.02"/>
    <n v="5.5"/>
    <n v="0.06"/>
    <n v="0.08"/>
    <n v="1.31"/>
    <n v="1.5"/>
    <n v="455"/>
    <n v="226"/>
    <n v="259"/>
    <n v="33"/>
    <n v="524"/>
    <n v="205"/>
    <n v="357"/>
    <n v="115"/>
    <n v="1"/>
    <n v="0.36"/>
    <x v="19"/>
    <x v="19"/>
    <x v="0"/>
    <x v="0"/>
    <x v="0"/>
    <n v="10"/>
    <x v="0"/>
  </r>
  <r>
    <n v="25"/>
    <s v=""/>
    <n v="429414"/>
    <n v="0"/>
    <n v="0"/>
    <n v="0"/>
    <n v="0"/>
    <n v="0"/>
    <x v="0"/>
    <n v="0.9"/>
    <s v=""/>
    <s v=""/>
    <s v="Sasa"/>
    <n v="0"/>
    <x v="601"/>
    <s v=""/>
    <s v="Season long loan to Stoke Utd"/>
    <d v="2023-07-24T10:58:06"/>
    <n v="50"/>
    <s v="429414.jpg"/>
    <x v="9"/>
    <s v="Kalajdzic"/>
    <x v="2"/>
    <s v=""/>
    <s v=""/>
    <s v="a"/>
    <n v="20"/>
    <n v="39"/>
    <x v="10"/>
    <n v="0"/>
    <n v="0"/>
    <n v="0"/>
    <n v="0"/>
    <n v="0"/>
    <n v="0.2"/>
    <x v="587"/>
    <x v="351"/>
    <x v="1"/>
    <x v="1"/>
    <x v="15"/>
    <n v="21"/>
    <n v="1"/>
    <n v="1"/>
    <n v="1"/>
    <n v="3"/>
    <n v="1"/>
    <n v="11"/>
    <x v="1"/>
    <n v="-1"/>
    <n v="0"/>
    <n v="0"/>
    <n v="9"/>
    <n v="0.7"/>
    <n v="1"/>
    <n v="0.27"/>
    <n v="0"/>
    <n v="0.27"/>
    <n v="0.62"/>
    <n v="589"/>
    <n v="63"/>
    <n v="589"/>
    <n v="63"/>
    <n v="333"/>
    <n v="42"/>
    <n v="384"/>
    <n v="43"/>
    <n v="5"/>
    <s v=""/>
    <n v="3"/>
    <s v=""/>
    <n v="3"/>
    <s v=""/>
    <n v="0.54"/>
    <n v="5.5"/>
    <n v="0.06"/>
    <n v="0.54"/>
    <n v="1.24"/>
    <n v="1.5"/>
    <n v="266"/>
    <n v="53"/>
    <n v="438"/>
    <n v="32"/>
    <n v="385"/>
    <n v="41"/>
    <n v="404"/>
    <n v="63"/>
    <n v="2"/>
    <n v="0.36"/>
    <x v="19"/>
    <x v="19"/>
    <x v="0"/>
    <x v="0"/>
    <x v="3"/>
    <n v="0.2"/>
    <x v="0"/>
  </r>
  <r>
    <n v="25"/>
    <s v=""/>
    <n v="214048"/>
    <n v="0"/>
    <n v="0"/>
    <n v="0"/>
    <n v="0"/>
    <n v="0"/>
    <x v="1"/>
    <n v="1.5"/>
    <s v=""/>
    <s v=""/>
    <s v="Max"/>
    <n v="0"/>
    <x v="602"/>
    <s v=""/>
    <s v="Season long loan to Stoke Utd"/>
    <d v="2023-07-24T10:58:06"/>
    <n v="45"/>
    <s v="214048.jpg"/>
    <x v="4"/>
    <s v="Kilman"/>
    <x v="40"/>
    <s v=""/>
    <s v=""/>
    <s v="a"/>
    <n v="20"/>
    <n v="39"/>
    <x v="155"/>
    <n v="0"/>
    <n v="0"/>
    <n v="0"/>
    <n v="0"/>
    <n v="0"/>
    <n v="24.2"/>
    <x v="588"/>
    <x v="352"/>
    <x v="1"/>
    <x v="2"/>
    <x v="5"/>
    <n v="56"/>
    <n v="1"/>
    <n v="1"/>
    <n v="1"/>
    <n v="3"/>
    <n v="1"/>
    <n v="11"/>
    <x v="14"/>
    <n v="622"/>
    <n v="742.8"/>
    <n v="77.599999999999994"/>
    <n v="108"/>
    <n v="93.2"/>
    <n v="37"/>
    <n v="1.31"/>
    <n v="0.5"/>
    <n v="1.81"/>
    <n v="56.6"/>
    <n v="33"/>
    <n v="8"/>
    <n v="260"/>
    <n v="90"/>
    <n v="219"/>
    <n v="64"/>
    <n v="130"/>
    <n v="27"/>
    <n v="5"/>
    <s v=""/>
    <n v="3"/>
    <s v=""/>
    <n v="3"/>
    <s v=""/>
    <n v="0.04"/>
    <n v="5.5"/>
    <n v="0.01"/>
    <n v="0.05"/>
    <n v="1.54"/>
    <n v="1.52"/>
    <n v="401"/>
    <n v="105"/>
    <n v="205"/>
    <n v="128"/>
    <n v="152"/>
    <n v="53"/>
    <n v="174"/>
    <n v="58"/>
    <n v="1.01"/>
    <n v="0.3"/>
    <x v="19"/>
    <x v="19"/>
    <x v="0"/>
    <x v="0"/>
    <x v="0"/>
    <n v="24.222222222222221"/>
    <x v="0"/>
  </r>
  <r>
    <n v="25"/>
    <s v=""/>
    <n v="138001"/>
    <n v="0"/>
    <n v="0"/>
    <n v="0"/>
    <n v="0"/>
    <n v="0"/>
    <x v="3"/>
    <n v="0.5"/>
    <s v=""/>
    <s v=""/>
    <s v="Tom"/>
    <n v="0"/>
    <x v="603"/>
    <s v=""/>
    <s v="Season long loan to Stoke Utd"/>
    <d v="2023-07-24T10:58:06"/>
    <n v="40"/>
    <s v="138001.jpg"/>
    <x v="0"/>
    <s v="King"/>
    <x v="1"/>
    <s v=""/>
    <s v=""/>
    <s v="a"/>
    <n v="20"/>
    <n v="39"/>
    <x v="155"/>
    <n v="0"/>
    <n v="0"/>
    <n v="0"/>
    <n v="0"/>
    <n v="0"/>
    <n v="0"/>
    <x v="589"/>
    <x v="352"/>
    <x v="1"/>
    <x v="2"/>
    <x v="5"/>
    <n v="56"/>
    <n v="1"/>
    <n v="1"/>
    <n v="1"/>
    <n v="3"/>
    <n v="1"/>
    <n v="11"/>
    <x v="14"/>
    <n v="622"/>
    <n v="0"/>
    <n v="0"/>
    <n v="0"/>
    <n v="0"/>
    <n v="37"/>
    <n v="0"/>
    <n v="0"/>
    <n v="0"/>
    <n v="0"/>
    <n v="410"/>
    <n v="43"/>
    <n v="398"/>
    <n v="31"/>
    <n v="381"/>
    <n v="22"/>
    <n v="412"/>
    <n v="43"/>
    <n v="5"/>
    <s v=""/>
    <n v="3"/>
    <s v=""/>
    <n v="3"/>
    <s v=""/>
    <n v="0.04"/>
    <n v="5.5"/>
    <n v="0.01"/>
    <n v="0.05"/>
    <n v="1.54"/>
    <n v="1.52"/>
    <n v="550"/>
    <n v="50"/>
    <n v="35"/>
    <n v="21"/>
    <n v="417"/>
    <n v="43"/>
    <n v="251"/>
    <n v="39"/>
    <n v="1.01"/>
    <n v="0.3"/>
    <x v="19"/>
    <x v="19"/>
    <x v="0"/>
    <x v="0"/>
    <x v="1"/>
    <n v="27.25"/>
    <x v="0"/>
  </r>
  <r>
    <n v="25"/>
    <s v=""/>
    <n v="151086"/>
    <n v="0"/>
    <n v="0"/>
    <n v="0"/>
    <n v="0"/>
    <n v="0"/>
    <x v="2"/>
    <n v="1.1000000000000001"/>
    <s v=""/>
    <s v=""/>
    <s v="Mario"/>
    <n v="0"/>
    <x v="604"/>
    <s v=""/>
    <s v="Season long loan to Stoke Utd"/>
    <d v="2023-07-24T10:58:06"/>
    <n v="50"/>
    <s v="151086.jpg"/>
    <x v="2"/>
    <s v="Lemina"/>
    <x v="14"/>
    <s v=""/>
    <s v=""/>
    <s v="a"/>
    <n v="20"/>
    <n v="39"/>
    <x v="141"/>
    <n v="0"/>
    <n v="0"/>
    <n v="0"/>
    <n v="0"/>
    <n v="0"/>
    <n v="7"/>
    <x v="590"/>
    <x v="353"/>
    <x v="1"/>
    <x v="2"/>
    <x v="15"/>
    <n v="28"/>
    <n v="1"/>
    <n v="1"/>
    <n v="1"/>
    <n v="2"/>
    <n v="1"/>
    <n v="11"/>
    <x v="14"/>
    <n v="196"/>
    <n v="216.4"/>
    <n v="66.3"/>
    <n v="36"/>
    <n v="31.8"/>
    <n v="17"/>
    <n v="0.25"/>
    <n v="0.46"/>
    <n v="0.71"/>
    <n v="27.88"/>
    <n v="238"/>
    <n v="105"/>
    <n v="271"/>
    <n v="142"/>
    <n v="299"/>
    <n v="150"/>
    <n v="283"/>
    <n v="132"/>
    <n v="5"/>
    <s v=""/>
    <n v="3"/>
    <s v=""/>
    <n v="3"/>
    <s v=""/>
    <n v="0.02"/>
    <n v="5.5"/>
    <n v="0.03"/>
    <n v="0.05"/>
    <n v="1.93"/>
    <n v="1.94"/>
    <n v="196"/>
    <n v="124"/>
    <n v="368"/>
    <n v="99"/>
    <n v="285"/>
    <n v="120"/>
    <n v="569"/>
    <n v="221"/>
    <n v="1.18"/>
    <n v="0.35"/>
    <x v="19"/>
    <x v="19"/>
    <x v="0"/>
    <x v="0"/>
    <x v="3"/>
    <n v="7"/>
    <x v="0"/>
  </r>
  <r>
    <n v="25"/>
    <s v=""/>
    <n v="465351"/>
    <n v="0"/>
    <n v="0"/>
    <n v="0"/>
    <n v="0"/>
    <n v="0"/>
    <x v="2"/>
    <n v="1.1000000000000001"/>
    <s v=""/>
    <s v=""/>
    <s v="Matheus Luiz"/>
    <n v="0"/>
    <x v="605"/>
    <s v=""/>
    <s v="Season long loan to Stoke Utd"/>
    <d v="2023-07-24T10:58:06"/>
    <n v="50"/>
    <s v="465351.jpg"/>
    <x v="36"/>
    <s v="Nunes"/>
    <x v="7"/>
    <s v=""/>
    <s v=""/>
    <s v="a"/>
    <n v="20"/>
    <n v="39"/>
    <x v="97"/>
    <n v="0"/>
    <n v="0"/>
    <n v="0"/>
    <n v="0"/>
    <n v="0"/>
    <n v="16"/>
    <x v="591"/>
    <x v="354"/>
    <x v="1"/>
    <x v="2"/>
    <x v="5"/>
    <n v="38"/>
    <n v="1"/>
    <n v="1"/>
    <n v="1"/>
    <n v="2"/>
    <n v="1"/>
    <n v="11"/>
    <x v="5"/>
    <n v="338"/>
    <n v="371.4"/>
    <n v="406.6"/>
    <n v="314"/>
    <n v="109.3"/>
    <n v="30"/>
    <n v="2.41"/>
    <n v="1.38"/>
    <n v="3.79"/>
    <n v="41.19"/>
    <n v="167"/>
    <n v="74"/>
    <n v="75"/>
    <n v="60"/>
    <n v="100"/>
    <n v="68"/>
    <n v="101"/>
    <n v="67"/>
    <n v="6"/>
    <s v=""/>
    <n v="3"/>
    <s v=""/>
    <n v="3"/>
    <s v=""/>
    <n v="0.09"/>
    <n v="5.5"/>
    <n v="0.05"/>
    <n v="0.14000000000000001"/>
    <n v="1.5"/>
    <n v="1.39"/>
    <n v="282"/>
    <n v="182"/>
    <n v="454"/>
    <n v="157"/>
    <n v="210"/>
    <n v="82"/>
    <n v="315"/>
    <n v="97"/>
    <n v="1.0900000000000001"/>
    <n v="0.4"/>
    <x v="19"/>
    <x v="19"/>
    <x v="0"/>
    <x v="0"/>
    <x v="3"/>
    <n v="16"/>
    <x v="0"/>
  </r>
  <r>
    <n v="25"/>
    <s v=""/>
    <n v="247632"/>
    <n v="0"/>
    <n v="0"/>
    <n v="0"/>
    <n v="0"/>
    <n v="0"/>
    <x v="2"/>
    <n v="1.5"/>
    <s v=""/>
    <s v=""/>
    <s v="Pedro"/>
    <n v="0"/>
    <x v="606"/>
    <s v=""/>
    <s v="Season long loan to Stoke Utd"/>
    <d v="2023-07-24T10:58:06"/>
    <n v="55"/>
    <s v="247632.jpg"/>
    <x v="11"/>
    <s v="Lomba Neto"/>
    <x v="2"/>
    <s v=""/>
    <s v=""/>
    <s v="a"/>
    <n v="20"/>
    <n v="39"/>
    <x v="20"/>
    <n v="0"/>
    <n v="0"/>
    <n v="0"/>
    <n v="0"/>
    <n v="0"/>
    <n v="6.7"/>
    <x v="79"/>
    <x v="355"/>
    <x v="1"/>
    <x v="1"/>
    <x v="15"/>
    <n v="15"/>
    <n v="1"/>
    <n v="1"/>
    <n v="1"/>
    <n v="1"/>
    <n v="1"/>
    <n v="11"/>
    <x v="5"/>
    <n v="124"/>
    <n v="96.8"/>
    <n v="309.5"/>
    <n v="203"/>
    <n v="60.9"/>
    <n v="13"/>
    <n v="1.1200000000000001"/>
    <n v="1.64"/>
    <n v="2.76"/>
    <n v="14.34"/>
    <n v="304"/>
    <n v="135"/>
    <n v="104"/>
    <n v="79"/>
    <n v="150"/>
    <n v="98"/>
    <n v="203"/>
    <n v="100"/>
    <n v="6"/>
    <s v=""/>
    <n v="3"/>
    <s v=""/>
    <n v="3"/>
    <s v=""/>
    <n v="0.1"/>
    <n v="5.5"/>
    <n v="0.15"/>
    <n v="0.25"/>
    <n v="1.34"/>
    <n v="1.4"/>
    <n v="132"/>
    <n v="85"/>
    <n v="521"/>
    <n v="204"/>
    <n v="247"/>
    <n v="100"/>
    <n v="355"/>
    <n v="114"/>
    <n v="1.22"/>
    <n v="0.47"/>
    <x v="19"/>
    <x v="19"/>
    <x v="0"/>
    <x v="0"/>
    <x v="2"/>
    <n v="6.7272727272727275"/>
    <x v="0"/>
  </r>
  <r>
    <n v="25"/>
    <s v=""/>
    <n v="200600"/>
    <n v="0"/>
    <n v="0"/>
    <n v="0"/>
    <n v="0"/>
    <n v="0"/>
    <x v="2"/>
    <n v="1.5"/>
    <s v=""/>
    <s v=""/>
    <s v="Daniel"/>
    <n v="0"/>
    <x v="607"/>
    <s v=""/>
    <s v="Season long loan to Stoke Utd"/>
    <d v="2023-07-24T10:58:06"/>
    <n v="55"/>
    <s v="200600.jpg"/>
    <x v="4"/>
    <s v="Castelo Podence"/>
    <x v="2"/>
    <s v=""/>
    <s v=""/>
    <s v="a"/>
    <n v="20"/>
    <n v="39"/>
    <x v="126"/>
    <n v="0"/>
    <n v="0"/>
    <n v="0"/>
    <n v="0"/>
    <n v="0"/>
    <n v="16.7"/>
    <x v="592"/>
    <x v="356"/>
    <x v="11"/>
    <x v="2"/>
    <x v="14"/>
    <n v="31"/>
    <n v="1"/>
    <n v="1"/>
    <n v="1"/>
    <n v="5"/>
    <n v="1"/>
    <n v="11"/>
    <x v="23"/>
    <n v="249"/>
    <n v="376"/>
    <n v="512.79999999999995"/>
    <n v="580"/>
    <n v="146.80000000000001"/>
    <n v="20"/>
    <n v="3.88"/>
    <n v="2.19"/>
    <n v="6.07"/>
    <n v="28.24"/>
    <n v="164"/>
    <n v="73"/>
    <n v="52"/>
    <n v="44"/>
    <n v="45"/>
    <n v="32"/>
    <n v="65"/>
    <n v="48"/>
    <n v="6"/>
    <s v=""/>
    <n v="3"/>
    <s v=""/>
    <n v="3"/>
    <s v=""/>
    <n v="0.2"/>
    <n v="5.5"/>
    <n v="0.11"/>
    <n v="0.31"/>
    <n v="1.44"/>
    <n v="1.59"/>
    <n v="116"/>
    <n v="71"/>
    <n v="505"/>
    <n v="190"/>
    <n v="156"/>
    <n v="64"/>
    <n v="374"/>
    <n v="116"/>
    <n v="1.02"/>
    <n v="0.31"/>
    <x v="19"/>
    <x v="19"/>
    <x v="0"/>
    <x v="0"/>
    <x v="2"/>
    <n v="16.727272727272727"/>
    <x v="0"/>
  </r>
  <r>
    <n v="25"/>
    <s v=""/>
    <n v="149065"/>
    <n v="0"/>
    <n v="0"/>
    <n v="0"/>
    <n v="0"/>
    <n v="0"/>
    <x v="3"/>
    <n v="2.7"/>
    <s v=""/>
    <s v=""/>
    <s v="José"/>
    <n v="0"/>
    <x v="608"/>
    <s v=""/>
    <s v="Season long loan to Stoke Utd"/>
    <d v="2023-07-24T10:58:06"/>
    <n v="50"/>
    <s v="149065.jpg"/>
    <x v="17"/>
    <s v="Malheiro de Sá"/>
    <x v="28"/>
    <s v=""/>
    <s v=""/>
    <s v="a"/>
    <n v="20"/>
    <n v="39"/>
    <x v="156"/>
    <n v="0"/>
    <n v="0"/>
    <n v="0"/>
    <n v="0"/>
    <n v="0"/>
    <n v="29.6"/>
    <x v="593"/>
    <x v="82"/>
    <x v="11"/>
    <x v="2"/>
    <x v="5"/>
    <n v="55"/>
    <n v="1"/>
    <n v="2"/>
    <n v="1"/>
    <n v="2"/>
    <n v="1"/>
    <n v="108"/>
    <x v="7"/>
    <n v="683"/>
    <n v="862.2"/>
    <n v="0"/>
    <n v="0"/>
    <n v="86.4"/>
    <n v="36"/>
    <n v="0"/>
    <n v="0"/>
    <n v="0"/>
    <n v="54.63"/>
    <n v="17"/>
    <n v="5"/>
    <n v="562"/>
    <n v="69"/>
    <n v="560"/>
    <n v="66"/>
    <n v="139"/>
    <n v="5"/>
    <n v="6"/>
    <s v=""/>
    <n v="3"/>
    <s v=""/>
    <n v="3"/>
    <s v=""/>
    <n v="0.2"/>
    <n v="3"/>
    <n v="0.11"/>
    <n v="0.31"/>
    <n v="1.52"/>
    <n v="1.53"/>
    <n v="195"/>
    <n v="7"/>
    <n v="367"/>
    <n v="65"/>
    <n v="41"/>
    <n v="9"/>
    <n v="153"/>
    <n v="20"/>
    <n v="1"/>
    <n v="0.31"/>
    <x v="19"/>
    <x v="19"/>
    <x v="0"/>
    <x v="0"/>
    <x v="3"/>
    <n v="29.6"/>
    <x v="0"/>
  </r>
  <r>
    <n v="25"/>
    <s v=""/>
    <n v="88484"/>
    <n v="0"/>
    <n v="0"/>
    <n v="0"/>
    <n v="0"/>
    <n v="0"/>
    <x v="2"/>
    <n v="1.1000000000000001"/>
    <s v=""/>
    <s v=""/>
    <s v="Pablo"/>
    <n v="0"/>
    <x v="609"/>
    <s v=""/>
    <s v="Season long loan to Stoke Utd"/>
    <d v="2023-07-24T10:58:06"/>
    <n v="50"/>
    <s v="88484.jpg"/>
    <x v="11"/>
    <s v="Sarabia"/>
    <x v="3"/>
    <s v=""/>
    <s v=""/>
    <s v="a"/>
    <n v="20"/>
    <n v="39"/>
    <x v="145"/>
    <n v="0"/>
    <n v="0"/>
    <n v="0"/>
    <n v="0"/>
    <n v="0"/>
    <n v="5.4"/>
    <x v="594"/>
    <x v="357"/>
    <x v="1"/>
    <x v="2"/>
    <x v="13"/>
    <n v="9"/>
    <n v="1"/>
    <n v="2"/>
    <n v="1"/>
    <n v="3"/>
    <n v="1"/>
    <n v="108"/>
    <x v="15"/>
    <n v="57"/>
    <n v="92"/>
    <n v="184.7"/>
    <n v="157"/>
    <n v="43"/>
    <n v="9"/>
    <n v="2.99"/>
    <n v="0.89"/>
    <n v="3.88"/>
    <n v="13.37"/>
    <n v="306"/>
    <n v="136"/>
    <n v="159"/>
    <n v="102"/>
    <n v="171"/>
    <n v="107"/>
    <n v="255"/>
    <n v="121"/>
    <n v="2"/>
    <s v=""/>
    <n v="2"/>
    <s v=""/>
    <n v="3"/>
    <s v=""/>
    <n v="0.35"/>
    <n v="3"/>
    <n v="0.1"/>
    <n v="0.45"/>
    <n v="1.58"/>
    <n v="1.06"/>
    <n v="172"/>
    <n v="110"/>
    <n v="344"/>
    <n v="85"/>
    <n v="240"/>
    <n v="96"/>
    <n v="454"/>
    <n v="151"/>
    <n v="1.06"/>
    <n v="0.35"/>
    <x v="19"/>
    <x v="19"/>
    <x v="0"/>
    <x v="0"/>
    <x v="3"/>
    <n v="5.4"/>
    <x v="0"/>
  </r>
  <r>
    <n v="25"/>
    <s v=""/>
    <n v="216208"/>
    <n v="0"/>
    <n v="0"/>
    <n v="0"/>
    <n v="0"/>
    <n v="0"/>
    <x v="3"/>
    <n v="0"/>
    <s v=""/>
    <s v=""/>
    <s v="Matija"/>
    <n v="0"/>
    <x v="610"/>
    <s v=""/>
    <s v="Permanent transfer to Millwall"/>
    <d v="2023-08-07T08:47:40"/>
    <n v="40"/>
    <s v="216208.jpg"/>
    <x v="0"/>
    <s v="Šarkić"/>
    <x v="59"/>
    <s v=""/>
    <s v=""/>
    <s v="u"/>
    <n v="20"/>
    <n v="39"/>
    <x v="145"/>
    <n v="0"/>
    <n v="0"/>
    <n v="0"/>
    <n v="0"/>
    <n v="0"/>
    <n v="0"/>
    <x v="595"/>
    <x v="357"/>
    <x v="1"/>
    <x v="2"/>
    <x v="13"/>
    <n v="9"/>
    <n v="1"/>
    <n v="2"/>
    <n v="1"/>
    <n v="3"/>
    <n v="1"/>
    <n v="108"/>
    <x v="15"/>
    <n v="57"/>
    <n v="0"/>
    <n v="0"/>
    <n v="0"/>
    <n v="0"/>
    <n v="9"/>
    <n v="0"/>
    <n v="0"/>
    <n v="0"/>
    <n v="0"/>
    <n v="428"/>
    <n v="51"/>
    <n v="418"/>
    <n v="41"/>
    <n v="402"/>
    <n v="32"/>
    <n v="430"/>
    <n v="51"/>
    <n v="2"/>
    <s v=""/>
    <n v="2"/>
    <s v=""/>
    <n v="3"/>
    <s v=""/>
    <n v="0.35"/>
    <n v="3"/>
    <n v="0.1"/>
    <n v="0.45"/>
    <n v="1.58"/>
    <n v="1.06"/>
    <n v="574"/>
    <n v="60"/>
    <n v="59"/>
    <n v="31"/>
    <n v="435"/>
    <n v="51"/>
    <n v="140"/>
    <n v="18"/>
    <n v="1.06"/>
    <n v="0.35"/>
    <x v="19"/>
    <x v="19"/>
    <x v="0"/>
    <x v="0"/>
    <x v="1"/>
    <n v="6.75"/>
    <x v="0"/>
  </r>
  <r>
    <n v="25"/>
    <s v=""/>
    <n v="200402"/>
    <n v="0"/>
    <n v="0"/>
    <n v="0"/>
    <n v="0"/>
    <n v="0"/>
    <x v="1"/>
    <n v="1.5"/>
    <s v=""/>
    <s v=""/>
    <s v="Nélson"/>
    <n v="0"/>
    <x v="611"/>
    <s v=""/>
    <s v="Permanent transfer to Millwall"/>
    <d v="2023-08-07T08:47:40"/>
    <n v="45"/>
    <s v="200402.jpg"/>
    <x v="11"/>
    <s v="Cabral Semedo"/>
    <x v="7"/>
    <s v=""/>
    <s v=""/>
    <s v="a"/>
    <n v="20"/>
    <n v="39"/>
    <x v="85"/>
    <n v="0"/>
    <n v="0"/>
    <n v="0"/>
    <n v="0"/>
    <n v="0"/>
    <n v="16.7"/>
    <x v="596"/>
    <x v="358"/>
    <x v="1"/>
    <x v="2"/>
    <x v="8"/>
    <n v="43"/>
    <n v="1"/>
    <n v="2"/>
    <n v="1"/>
    <n v="11"/>
    <n v="1"/>
    <n v="108"/>
    <x v="5"/>
    <n v="424"/>
    <n v="455"/>
    <n v="229.4"/>
    <n v="88"/>
    <n v="76.8"/>
    <n v="31"/>
    <n v="0.53"/>
    <n v="0.91"/>
    <n v="1.44"/>
    <n v="50.02"/>
    <n v="120"/>
    <n v="40"/>
    <n v="136"/>
    <n v="31"/>
    <n v="232"/>
    <n v="73"/>
    <n v="163"/>
    <n v="43"/>
    <n v="2"/>
    <s v=""/>
    <n v="2"/>
    <s v=""/>
    <n v="3"/>
    <s v=""/>
    <n v="0.02"/>
    <n v="3"/>
    <n v="0.03"/>
    <n v="0.05"/>
    <n v="1.71"/>
    <n v="1.47"/>
    <n v="391"/>
    <n v="98"/>
    <n v="195"/>
    <n v="121"/>
    <n v="236"/>
    <n v="90"/>
    <n v="281"/>
    <n v="101"/>
    <n v="1.06"/>
    <n v="0.27"/>
    <x v="19"/>
    <x v="19"/>
    <x v="0"/>
    <x v="0"/>
    <x v="0"/>
    <n v="16.666666666666668"/>
    <x v="0"/>
  </r>
  <r>
    <n v="25"/>
    <s v=""/>
    <n v="510362"/>
    <n v="0"/>
    <n v="0"/>
    <n v="0"/>
    <n v="0"/>
    <n v="0"/>
    <x v="1"/>
    <n v="1.5"/>
    <s v=""/>
    <s v=""/>
    <s v="Toti António"/>
    <n v="0"/>
    <x v="612"/>
    <s v=""/>
    <s v="Permanent transfer to Millwall"/>
    <d v="2023-08-07T08:47:40"/>
    <n v="45"/>
    <s v="510362.jpg"/>
    <x v="7"/>
    <s v="Gomes"/>
    <x v="3"/>
    <s v=""/>
    <s v=""/>
    <s v="a"/>
    <n v="20"/>
    <n v="39"/>
    <x v="51"/>
    <n v="0"/>
    <n v="0"/>
    <n v="0"/>
    <n v="0"/>
    <n v="0"/>
    <n v="9.6"/>
    <x v="597"/>
    <x v="359"/>
    <x v="1"/>
    <x v="2"/>
    <x v="12"/>
    <n v="14"/>
    <n v="1"/>
    <n v="2"/>
    <n v="1"/>
    <n v="6"/>
    <n v="1"/>
    <n v="108"/>
    <x v="16"/>
    <n v="201"/>
    <n v="230"/>
    <n v="74.5"/>
    <n v="69"/>
    <n v="37.4"/>
    <n v="10"/>
    <n v="0.35"/>
    <n v="0.23"/>
    <n v="0.57999999999999996"/>
    <n v="20.87"/>
    <n v="230"/>
    <n v="88"/>
    <n v="262"/>
    <n v="92"/>
    <n v="259"/>
    <n v="88"/>
    <n v="270"/>
    <n v="95"/>
    <n v="2"/>
    <s v=""/>
    <n v="2"/>
    <s v=""/>
    <n v="3"/>
    <s v=""/>
    <n v="0.03"/>
    <n v="3"/>
    <n v="0.02"/>
    <n v="0.05"/>
    <n v="1.92"/>
    <n v="1.29"/>
    <n v="506"/>
    <n v="147"/>
    <n v="310"/>
    <n v="170"/>
    <n v="199"/>
    <n v="77"/>
    <n v="434"/>
    <n v="167"/>
    <n v="0.92"/>
    <n v="0.37"/>
    <x v="19"/>
    <x v="19"/>
    <x v="0"/>
    <x v="0"/>
    <x v="0"/>
    <n v="9.5555555555555554"/>
    <x v="0"/>
  </r>
  <r>
    <n v="25"/>
    <s v=""/>
    <n v="476502"/>
    <n v="0"/>
    <n v="0"/>
    <n v="0"/>
    <n v="0"/>
    <n v="0"/>
    <x v="2"/>
    <n v="0.5"/>
    <s v=""/>
    <s v=""/>
    <s v="Boubacar"/>
    <n v="0"/>
    <x v="613"/>
    <s v=""/>
    <s v="Permanent transfer to Millwall"/>
    <d v="2023-08-07T08:47:40"/>
    <n v="45"/>
    <s v="476502.jpg"/>
    <x v="16"/>
    <s v="Traoré"/>
    <x v="35"/>
    <s v=""/>
    <s v=""/>
    <s v="a"/>
    <n v="20"/>
    <n v="39"/>
    <x v="59"/>
    <n v="0"/>
    <n v="0"/>
    <n v="0"/>
    <n v="0"/>
    <n v="0"/>
    <n v="3.1"/>
    <x v="598"/>
    <x v="360"/>
    <x v="1"/>
    <x v="2"/>
    <x v="12"/>
    <n v="9"/>
    <n v="1"/>
    <n v="2"/>
    <n v="1"/>
    <n v="2"/>
    <n v="1"/>
    <n v="108"/>
    <x v="16"/>
    <n v="44"/>
    <n v="54.4"/>
    <n v="16.899999999999999"/>
    <n v="7"/>
    <n v="7.9"/>
    <n v="4"/>
    <n v="7.0000000000000007E-2"/>
    <n v="0.06"/>
    <n v="0.13"/>
    <n v="7.62"/>
    <n v="337"/>
    <n v="149"/>
    <n v="329"/>
    <n v="166"/>
    <n v="337"/>
    <n v="165"/>
    <n v="349"/>
    <n v="162"/>
    <n v="2"/>
    <s v=""/>
    <n v="2"/>
    <s v=""/>
    <n v="3"/>
    <s v=""/>
    <n v="0.02"/>
    <n v="3"/>
    <n v="0.01"/>
    <n v="0.03"/>
    <n v="1.69"/>
    <n v="2"/>
    <n v="482"/>
    <n v="239"/>
    <n v="286"/>
    <n v="46"/>
    <n v="331"/>
    <n v="145"/>
    <n v="228"/>
    <n v="72"/>
    <n v="0.89"/>
    <n v="0.37"/>
    <x v="19"/>
    <x v="19"/>
    <x v="0"/>
    <x v="0"/>
    <x v="0"/>
    <n v="3.1111111111111112"/>
    <x v="0"/>
  </r>
  <r>
    <n v="25"/>
    <s v=""/>
    <n v="430871"/>
    <n v="0"/>
    <n v="0"/>
    <n v="0"/>
    <n v="0"/>
    <n v="0"/>
    <x v="0"/>
    <n v="1.3"/>
    <s v=""/>
    <s v=""/>
    <s v="Matheus"/>
    <n v="0"/>
    <x v="614"/>
    <s v=""/>
    <s v="Permanent transfer to Millwall"/>
    <d v="2023-08-07T08:47:40"/>
    <n v="55"/>
    <s v="430871.jpg"/>
    <x v="32"/>
    <s v="Santos Carneiro Da Cunha"/>
    <x v="7"/>
    <s v=""/>
    <s v=""/>
    <s v="a"/>
    <n v="20"/>
    <n v="39"/>
    <x v="95"/>
    <n v="0"/>
    <n v="0"/>
    <n v="0"/>
    <n v="0"/>
    <n v="0"/>
    <n v="7.1"/>
    <x v="599"/>
    <x v="361"/>
    <x v="5"/>
    <x v="2"/>
    <x v="15"/>
    <n v="12"/>
    <n v="1"/>
    <n v="2"/>
    <n v="1"/>
    <n v="1"/>
    <n v="1"/>
    <n v="108"/>
    <x v="9"/>
    <n v="122"/>
    <n v="143"/>
    <n v="95.1"/>
    <n v="217"/>
    <n v="45.1"/>
    <n v="12"/>
    <n v="1.72"/>
    <n v="0.17"/>
    <n v="1.89"/>
    <n v="16.760000000000002"/>
    <n v="279"/>
    <n v="28"/>
    <n v="241"/>
    <n v="31"/>
    <n v="142"/>
    <n v="31"/>
    <n v="249"/>
    <n v="30"/>
    <n v="2"/>
    <s v=""/>
    <n v="2"/>
    <s v=""/>
    <n v="1"/>
    <s v=""/>
    <n v="0.16"/>
    <n v="3"/>
    <n v="0.02"/>
    <n v="0.18"/>
    <n v="1.57"/>
    <n v="1.1200000000000001"/>
    <n v="134"/>
    <n v="34"/>
    <n v="523"/>
    <n v="45"/>
    <n v="220"/>
    <n v="26"/>
    <n v="297"/>
    <n v="51"/>
    <n v="1.1200000000000001"/>
    <n v="0.47"/>
    <x v="19"/>
    <x v="19"/>
    <x v="0"/>
    <x v="0"/>
    <x v="2"/>
    <n v="7.0909090909090908"/>
    <x v="0"/>
  </r>
  <r>
    <n v="25"/>
    <s v=""/>
    <n v="87835"/>
    <n v="0"/>
    <n v="0"/>
    <n v="0"/>
    <n v="0"/>
    <n v="0"/>
    <x v="1"/>
    <n v="1.5"/>
    <s v=""/>
    <s v=""/>
    <s v="Matt"/>
    <n v="0"/>
    <x v="615"/>
    <s v=""/>
    <s v="Permanent transfer to Millwall"/>
    <d v="2023-08-07T08:47:40"/>
    <n v="45"/>
    <s v="87835.jpg"/>
    <x v="4"/>
    <s v="Doherty"/>
    <x v="1"/>
    <s v=""/>
    <s v=""/>
    <s v="a"/>
    <n v="20"/>
    <n v="39"/>
    <x v="141"/>
    <n v="0"/>
    <n v="0"/>
    <n v="0"/>
    <n v="0"/>
    <n v="0"/>
    <n v="7.8"/>
    <x v="600"/>
    <x v="362"/>
    <x v="1"/>
    <x v="2"/>
    <x v="13"/>
    <n v="9"/>
    <n v="1"/>
    <n v="2"/>
    <n v="1"/>
    <n v="1"/>
    <n v="1"/>
    <n v="108"/>
    <x v="1"/>
    <n v="147"/>
    <n v="147"/>
    <n v="110.5"/>
    <n v="146"/>
    <n v="40.299999999999997"/>
    <n v="7"/>
    <n v="0.74"/>
    <n v="0.27"/>
    <n v="1.01"/>
    <n v="8.61"/>
    <n v="273"/>
    <n v="109"/>
    <n v="222"/>
    <n v="68"/>
    <n v="181"/>
    <n v="37"/>
    <n v="262"/>
    <n v="91"/>
    <n v="2"/>
    <s v=""/>
    <n v="2"/>
    <s v=""/>
    <n v="1"/>
    <s v=""/>
    <n v="0.1"/>
    <n v="3"/>
    <n v="0.04"/>
    <n v="0.14000000000000001"/>
    <n v="1.17"/>
    <n v="1.22"/>
    <n v="327"/>
    <n v="53"/>
    <n v="131"/>
    <n v="76"/>
    <n v="147"/>
    <n v="48"/>
    <n v="267"/>
    <n v="93"/>
    <n v="0.95"/>
    <n v="0.41"/>
    <x v="19"/>
    <x v="19"/>
    <x v="0"/>
    <x v="0"/>
    <x v="0"/>
    <n v="7.7777777777777777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  <r>
    <m/>
    <m/>
    <m/>
    <m/>
    <m/>
    <m/>
    <m/>
    <m/>
    <x v="4"/>
    <m/>
    <m/>
    <m/>
    <m/>
    <m/>
    <x v="616"/>
    <m/>
    <m/>
    <m/>
    <m/>
    <m/>
    <x v="53"/>
    <m/>
    <x v="106"/>
    <m/>
    <m/>
    <m/>
    <m/>
    <m/>
    <x v="0"/>
    <m/>
    <m/>
    <m/>
    <m/>
    <m/>
    <m/>
    <x v="601"/>
    <x v="0"/>
    <x v="0"/>
    <x v="0"/>
    <x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x v="20"/>
    <x v="0"/>
    <x v="0"/>
    <x v="14"/>
    <e v="#DIV/0!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DC34B0-1E74-40F2-AFB3-666125BE6D1D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Q76" firstHeaderRow="1" firstDataRow="1" firstDataCol="16" rowPageCount="1" colPageCount="1"/>
  <pivotFields count="95"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3"/>
        <item x="1"/>
        <item x="2"/>
        <item x="0"/>
        <item x="4"/>
        <item t="default"/>
      </items>
    </pivotField>
    <pivotField showAll="0"/>
    <pivotField showAll="0"/>
    <pivotField showAll="0"/>
    <pivotField showAll="0"/>
    <pivotField showAll="0"/>
    <pivotField axis="axisRow" outline="0" showAll="0" defaultSubtotal="0">
      <items count="6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506"/>
        <item x="26"/>
        <item x="27"/>
        <item x="28"/>
        <item x="2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334"/>
        <item x="53"/>
        <item x="54"/>
        <item x="55"/>
        <item x="56"/>
        <item x="57"/>
        <item x="58"/>
        <item x="59"/>
        <item x="60"/>
        <item x="61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94"/>
        <item x="149"/>
        <item x="150"/>
        <item x="151"/>
        <item x="152"/>
        <item x="153"/>
        <item x="154"/>
        <item x="155"/>
        <item x="156"/>
        <item x="157"/>
        <item x="158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398"/>
        <item x="219"/>
        <item x="220"/>
        <item x="221"/>
        <item x="222"/>
        <item x="223"/>
        <item x="224"/>
        <item x="225"/>
        <item x="226"/>
        <item x="227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9"/>
        <item x="400"/>
        <item x="401"/>
        <item x="402"/>
        <item x="403"/>
        <item x="404"/>
        <item x="405"/>
        <item x="406"/>
        <item x="467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30"/>
        <item x="581"/>
        <item x="582"/>
        <item x="583"/>
        <item x="584"/>
        <item x="586"/>
        <item x="587"/>
        <item x="588"/>
        <item x="589"/>
        <item x="590"/>
        <item x="591"/>
        <item x="592"/>
        <item x="593"/>
        <item x="362"/>
        <item x="594"/>
        <item x="595"/>
        <item x="596"/>
        <item x="597"/>
        <item x="306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363"/>
        <item x="527"/>
        <item x="585"/>
        <item x="31"/>
        <item x="281"/>
        <item x="464"/>
        <item x="465"/>
        <item x="364"/>
        <item x="562"/>
        <item x="62"/>
        <item x="32"/>
        <item x="365"/>
        <item x="528"/>
        <item x="282"/>
        <item x="228"/>
        <item x="614"/>
        <item x="307"/>
        <item x="529"/>
        <item x="530"/>
        <item x="189"/>
        <item x="92"/>
        <item x="190"/>
        <item x="430"/>
        <item x="615"/>
        <item x="63"/>
        <item x="191"/>
        <item x="283"/>
        <item x="366"/>
        <item x="466"/>
        <item x="505"/>
        <item x="192"/>
        <item x="159"/>
        <item x="93"/>
        <item x="193"/>
        <item x="229"/>
        <item x="308"/>
        <item x="230"/>
        <item x="231"/>
        <item x="367"/>
        <item x="257"/>
        <item x="397"/>
        <item x="431"/>
        <item x="6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axis="axisRow" outline="0" showAll="0" defaultSubtotal="0">
      <items count="54">
        <item x="0"/>
        <item x="49"/>
        <item x="29"/>
        <item x="21"/>
        <item x="9"/>
        <item x="39"/>
        <item x="1"/>
        <item x="23"/>
        <item x="16"/>
        <item x="5"/>
        <item x="22"/>
        <item x="30"/>
        <item x="2"/>
        <item x="34"/>
        <item x="27"/>
        <item x="11"/>
        <item x="20"/>
        <item x="32"/>
        <item x="36"/>
        <item x="7"/>
        <item x="13"/>
        <item x="42"/>
        <item x="25"/>
        <item x="4"/>
        <item x="19"/>
        <item x="18"/>
        <item x="33"/>
        <item x="43"/>
        <item x="31"/>
        <item x="28"/>
        <item x="37"/>
        <item x="8"/>
        <item x="3"/>
        <item x="24"/>
        <item x="35"/>
        <item x="17"/>
        <item x="41"/>
        <item x="15"/>
        <item x="38"/>
        <item x="40"/>
        <item x="47"/>
        <item x="26"/>
        <item x="6"/>
        <item x="51"/>
        <item x="50"/>
        <item x="14"/>
        <item x="10"/>
        <item x="12"/>
        <item x="48"/>
        <item x="44"/>
        <item x="52"/>
        <item x="46"/>
        <item x="45"/>
        <item x="5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axis="axisRow" outline="0" showAll="0" defaultSubtotal="0">
      <items count="107">
        <item x="14"/>
        <item x="3"/>
        <item x="2"/>
        <item x="7"/>
        <item x="1"/>
        <item x="26"/>
        <item x="35"/>
        <item x="22"/>
        <item x="34"/>
        <item x="30"/>
        <item x="40"/>
        <item x="0"/>
        <item x="23"/>
        <item x="28"/>
        <item x="25"/>
        <item x="55"/>
        <item x="59"/>
        <item x="36"/>
        <item x="63"/>
        <item x="97"/>
        <item x="43"/>
        <item x="16"/>
        <item x="87"/>
        <item x="53"/>
        <item x="57"/>
        <item x="102"/>
        <item x="9"/>
        <item x="66"/>
        <item x="37"/>
        <item x="61"/>
        <item x="27"/>
        <item x="105"/>
        <item x="32"/>
        <item x="94"/>
        <item x="93"/>
        <item x="58"/>
        <item x="72"/>
        <item x="54"/>
        <item x="39"/>
        <item x="45"/>
        <item x="77"/>
        <item x="78"/>
        <item x="103"/>
        <item x="38"/>
        <item x="20"/>
        <item x="48"/>
        <item x="76"/>
        <item x="5"/>
        <item x="15"/>
        <item x="24"/>
        <item x="70"/>
        <item x="69"/>
        <item x="52"/>
        <item x="19"/>
        <item x="33"/>
        <item x="88"/>
        <item x="83"/>
        <item x="80"/>
        <item x="42"/>
        <item x="6"/>
        <item x="44"/>
        <item x="21"/>
        <item x="91"/>
        <item x="50"/>
        <item x="18"/>
        <item x="47"/>
        <item x="74"/>
        <item x="99"/>
        <item x="17"/>
        <item x="82"/>
        <item x="100"/>
        <item x="56"/>
        <item x="49"/>
        <item x="96"/>
        <item x="65"/>
        <item x="101"/>
        <item x="41"/>
        <item x="71"/>
        <item x="75"/>
        <item x="8"/>
        <item x="79"/>
        <item x="81"/>
        <item x="62"/>
        <item x="60"/>
        <item x="29"/>
        <item x="95"/>
        <item x="64"/>
        <item x="68"/>
        <item x="13"/>
        <item x="11"/>
        <item x="92"/>
        <item x="10"/>
        <item x="67"/>
        <item x="31"/>
        <item x="73"/>
        <item x="90"/>
        <item x="86"/>
        <item x="4"/>
        <item x="85"/>
        <item x="104"/>
        <item x="98"/>
        <item x="51"/>
        <item x="89"/>
        <item x="46"/>
        <item x="12"/>
        <item x="84"/>
        <item x="10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axis="axisRow" outline="0" showAll="0" defaultSubtotal="0">
      <items count="157">
        <item x="10"/>
        <item x="41"/>
        <item x="75"/>
        <item x="32"/>
        <item x="46"/>
        <item x="2"/>
        <item x="61"/>
        <item x="102"/>
        <item x="54"/>
        <item x="1"/>
        <item x="35"/>
        <item x="49"/>
        <item x="31"/>
        <item x="59"/>
        <item x="111"/>
        <item x="82"/>
        <item x="108"/>
        <item x="19"/>
        <item x="94"/>
        <item x="42"/>
        <item x="6"/>
        <item x="119"/>
        <item x="18"/>
        <item x="87"/>
        <item x="90"/>
        <item x="9"/>
        <item x="145"/>
        <item x="60"/>
        <item x="62"/>
        <item x="124"/>
        <item x="106"/>
        <item x="21"/>
        <item x="55"/>
        <item x="141"/>
        <item x="100"/>
        <item x="20"/>
        <item x="69"/>
        <item x="95"/>
        <item x="3"/>
        <item x="99"/>
        <item x="27"/>
        <item x="51"/>
        <item x="36"/>
        <item x="74"/>
        <item x="92"/>
        <item x="79"/>
        <item x="71"/>
        <item x="53"/>
        <item x="33"/>
        <item x="48"/>
        <item x="83"/>
        <item x="113"/>
        <item x="142"/>
        <item x="30"/>
        <item x="151"/>
        <item x="149"/>
        <item x="50"/>
        <item x="44"/>
        <item x="120"/>
        <item x="12"/>
        <item x="47"/>
        <item x="77"/>
        <item x="93"/>
        <item x="135"/>
        <item x="117"/>
        <item x="56"/>
        <item x="91"/>
        <item x="68"/>
        <item x="28"/>
        <item x="128"/>
        <item x="57"/>
        <item x="85"/>
        <item x="104"/>
        <item x="105"/>
        <item x="103"/>
        <item x="8"/>
        <item x="97"/>
        <item x="63"/>
        <item x="88"/>
        <item x="115"/>
        <item x="152"/>
        <item x="65"/>
        <item x="14"/>
        <item x="110"/>
        <item x="154"/>
        <item x="101"/>
        <item x="39"/>
        <item x="86"/>
        <item x="126"/>
        <item x="52"/>
        <item x="58"/>
        <item x="84"/>
        <item x="146"/>
        <item x="153"/>
        <item x="116"/>
        <item x="25"/>
        <item x="29"/>
        <item x="96"/>
        <item x="5"/>
        <item x="127"/>
        <item x="98"/>
        <item x="134"/>
        <item x="109"/>
        <item x="114"/>
        <item x="131"/>
        <item x="155"/>
        <item x="37"/>
        <item x="73"/>
        <item x="64"/>
        <item x="138"/>
        <item x="26"/>
        <item x="17"/>
        <item x="89"/>
        <item x="147"/>
        <item x="122"/>
        <item x="144"/>
        <item x="112"/>
        <item x="107"/>
        <item x="7"/>
        <item x="45"/>
        <item x="125"/>
        <item x="76"/>
        <item x="137"/>
        <item x="40"/>
        <item x="66"/>
        <item x="38"/>
        <item x="81"/>
        <item x="140"/>
        <item x="121"/>
        <item x="34"/>
        <item x="15"/>
        <item x="143"/>
        <item x="4"/>
        <item x="80"/>
        <item x="156"/>
        <item x="67"/>
        <item x="150"/>
        <item x="24"/>
        <item x="22"/>
        <item x="23"/>
        <item x="139"/>
        <item x="136"/>
        <item x="78"/>
        <item x="118"/>
        <item x="70"/>
        <item x="43"/>
        <item x="132"/>
        <item x="72"/>
        <item x="129"/>
        <item x="11"/>
        <item x="16"/>
        <item x="133"/>
        <item x="13"/>
        <item x="123"/>
        <item x="148"/>
        <item x="130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showAll="0"/>
    <pivotField axis="axisRow" outline="0" showAll="0" defaultSubtotal="0">
      <items count="602">
        <item x="144"/>
        <item x="262"/>
        <item x="334"/>
        <item x="126"/>
        <item x="308"/>
        <item x="160"/>
        <item x="231"/>
        <item x="497"/>
        <item x="495"/>
        <item x="572"/>
        <item x="94"/>
        <item x="365"/>
        <item x="366"/>
        <item x="161"/>
        <item x="33"/>
        <item x="394"/>
        <item x="309"/>
        <item x="310"/>
        <item x="424"/>
        <item x="127"/>
        <item x="395"/>
        <item x="188"/>
        <item x="498"/>
        <item x="194"/>
        <item x="232"/>
        <item x="425"/>
        <item x="257"/>
        <item x="283"/>
        <item x="195"/>
        <item x="227"/>
        <item x="64"/>
        <item x="551"/>
        <item x="396"/>
        <item x="34"/>
        <item x="552"/>
        <item x="196"/>
        <item x="460"/>
        <item x="426"/>
        <item x="197"/>
        <item x="461"/>
        <item x="519"/>
        <item x="462"/>
        <item x="128"/>
        <item x="198"/>
        <item x="459"/>
        <item x="200"/>
        <item x="397"/>
        <item x="398"/>
        <item x="199"/>
        <item x="35"/>
        <item x="399"/>
        <item x="311"/>
        <item x="95"/>
        <item x="499"/>
        <item x="0"/>
        <item x="96"/>
        <item x="457"/>
        <item x="500"/>
        <item x="307"/>
        <item x="162"/>
        <item x="97"/>
        <item x="335"/>
        <item x="553"/>
        <item x="163"/>
        <item x="520"/>
        <item x="573"/>
        <item x="501"/>
        <item x="368"/>
        <item x="336"/>
        <item x="59"/>
        <item x="201"/>
        <item x="164"/>
        <item x="463"/>
        <item x="98"/>
        <item x="65"/>
        <item x="521"/>
        <item x="369"/>
        <item x="502"/>
        <item x="574"/>
        <item x="464"/>
        <item x="427"/>
        <item x="598"/>
        <item x="554"/>
        <item x="465"/>
        <item x="258"/>
        <item x="503"/>
        <item x="202"/>
        <item x="66"/>
        <item x="165"/>
        <item x="428"/>
        <item x="192"/>
        <item x="522"/>
        <item x="36"/>
        <item x="575"/>
        <item x="129"/>
        <item x="337"/>
        <item x="429"/>
        <item x="235"/>
        <item x="250"/>
        <item x="130"/>
        <item x="284"/>
        <item x="259"/>
        <item x="338"/>
        <item x="370"/>
        <item x="99"/>
        <item x="371"/>
        <item x="400"/>
        <item x="37"/>
        <item x="1"/>
        <item x="203"/>
        <item x="38"/>
        <item x="372"/>
        <item x="204"/>
        <item x="576"/>
        <item x="362"/>
        <item x="67"/>
        <item x="205"/>
        <item x="166"/>
        <item x="339"/>
        <item x="234"/>
        <item x="260"/>
        <item x="100"/>
        <item x="206"/>
        <item x="131"/>
        <item x="466"/>
        <item x="167"/>
        <item x="555"/>
        <item x="168"/>
        <item x="556"/>
        <item x="504"/>
        <item x="39"/>
        <item x="557"/>
        <item x="101"/>
        <item x="558"/>
        <item x="207"/>
        <item x="169"/>
        <item x="577"/>
        <item x="599"/>
        <item x="209"/>
        <item x="132"/>
        <item x="401"/>
        <item x="102"/>
        <item x="467"/>
        <item x="282"/>
        <item x="430"/>
        <item x="312"/>
        <item x="103"/>
        <item x="505"/>
        <item x="40"/>
        <item x="578"/>
        <item x="373"/>
        <item x="286"/>
        <item x="261"/>
        <item x="41"/>
        <item x="468"/>
        <item x="104"/>
        <item x="63"/>
        <item x="42"/>
        <item x="523"/>
        <item x="43"/>
        <item x="313"/>
        <item x="287"/>
        <item x="229"/>
        <item x="600"/>
        <item x="340"/>
        <item x="44"/>
        <item x="559"/>
        <item x="375"/>
        <item x="469"/>
        <item x="431"/>
        <item x="456"/>
        <item x="133"/>
        <item x="45"/>
        <item x="524"/>
        <item x="236"/>
        <item x="376"/>
        <item x="237"/>
        <item x="506"/>
        <item x="170"/>
        <item x="171"/>
        <item x="458"/>
        <item x="314"/>
        <item x="560"/>
        <item x="134"/>
        <item x="208"/>
        <item x="402"/>
        <item x="135"/>
        <item x="238"/>
        <item x="561"/>
        <item x="315"/>
        <item x="579"/>
        <item x="3"/>
        <item x="470"/>
        <item x="136"/>
        <item x="403"/>
        <item x="507"/>
        <item x="105"/>
        <item x="377"/>
        <item x="508"/>
        <item x="525"/>
        <item x="172"/>
        <item x="173"/>
        <item x="288"/>
        <item x="432"/>
        <item x="404"/>
        <item x="70"/>
        <item x="341"/>
        <item x="471"/>
        <item x="7"/>
        <item x="486"/>
        <item x="4"/>
        <item x="316"/>
        <item x="211"/>
        <item x="267"/>
        <item x="405"/>
        <item x="263"/>
        <item x="264"/>
        <item x="472"/>
        <item x="359"/>
        <item x="433"/>
        <item x="137"/>
        <item x="265"/>
        <item x="317"/>
        <item x="106"/>
        <item x="434"/>
        <item x="266"/>
        <item x="378"/>
        <item x="138"/>
        <item x="239"/>
        <item x="174"/>
        <item x="580"/>
        <item x="240"/>
        <item x="212"/>
        <item x="392"/>
        <item x="379"/>
        <item x="213"/>
        <item x="89"/>
        <item x="406"/>
        <item x="46"/>
        <item x="5"/>
        <item x="435"/>
        <item x="407"/>
        <item x="583"/>
        <item x="318"/>
        <item x="436"/>
        <item x="473"/>
        <item x="107"/>
        <item x="108"/>
        <item x="71"/>
        <item x="581"/>
        <item x="582"/>
        <item x="526"/>
        <item x="423"/>
        <item x="6"/>
        <item x="268"/>
        <item x="474"/>
        <item x="214"/>
        <item x="241"/>
        <item x="285"/>
        <item x="159"/>
        <item x="563"/>
        <item x="47"/>
        <item x="437"/>
        <item x="269"/>
        <item x="367"/>
        <item x="233"/>
        <item x="442"/>
        <item x="585"/>
        <item x="296"/>
        <item x="55"/>
        <item x="32"/>
        <item x="279"/>
        <item x="215"/>
        <item x="109"/>
        <item x="509"/>
        <item x="110"/>
        <item x="584"/>
        <item x="139"/>
        <item x="438"/>
        <item x="475"/>
        <item x="242"/>
        <item x="319"/>
        <item x="586"/>
        <item x="8"/>
        <item x="593"/>
        <item x="363"/>
        <item x="587"/>
        <item x="48"/>
        <item x="364"/>
        <item x="527"/>
        <item x="140"/>
        <item x="455"/>
        <item x="270"/>
        <item x="564"/>
        <item x="320"/>
        <item x="72"/>
        <item x="92"/>
        <item x="73"/>
        <item x="588"/>
        <item x="589"/>
        <item x="9"/>
        <item x="74"/>
        <item x="289"/>
        <item x="191"/>
        <item x="321"/>
        <item x="290"/>
        <item x="49"/>
        <item x="476"/>
        <item x="380"/>
        <item x="141"/>
        <item x="439"/>
        <item x="528"/>
        <item x="440"/>
        <item x="68"/>
        <item x="566"/>
        <item x="142"/>
        <item x="143"/>
        <item x="381"/>
        <item x="517"/>
        <item x="477"/>
        <item x="441"/>
        <item x="590"/>
        <item x="291"/>
        <item x="243"/>
        <item x="111"/>
        <item x="408"/>
        <item x="529"/>
        <item x="530"/>
        <item x="360"/>
        <item x="280"/>
        <item x="443"/>
        <item x="75"/>
        <item x="322"/>
        <item x="216"/>
        <item x="292"/>
        <item x="2"/>
        <item x="222"/>
        <item x="228"/>
        <item x="323"/>
        <item x="342"/>
        <item x="531"/>
        <item x="217"/>
        <item x="409"/>
        <item x="383"/>
        <item x="410"/>
        <item x="411"/>
        <item x="478"/>
        <item x="444"/>
        <item x="76"/>
        <item x="10"/>
        <item x="412"/>
        <item x="11"/>
        <item x="50"/>
        <item x="244"/>
        <item x="256"/>
        <item x="591"/>
        <item x="324"/>
        <item x="245"/>
        <item x="271"/>
        <item x="293"/>
        <item x="479"/>
        <item x="112"/>
        <item x="343"/>
        <item x="510"/>
        <item x="145"/>
        <item x="51"/>
        <item x="480"/>
        <item x="175"/>
        <item x="272"/>
        <item x="413"/>
        <item x="113"/>
        <item x="344"/>
        <item x="414"/>
        <item x="77"/>
        <item x="481"/>
        <item x="146"/>
        <item x="52"/>
        <item x="246"/>
        <item x="147"/>
        <item x="294"/>
        <item x="148"/>
        <item x="78"/>
        <item x="345"/>
        <item x="393"/>
        <item x="361"/>
        <item x="565"/>
        <item x="218"/>
        <item x="295"/>
        <item x="176"/>
        <item x="445"/>
        <item x="346"/>
        <item x="273"/>
        <item x="550"/>
        <item x="219"/>
        <item x="596"/>
        <item x="333"/>
        <item x="511"/>
        <item x="532"/>
        <item x="31"/>
        <item x="79"/>
        <item x="482"/>
        <item x="12"/>
        <item x="220"/>
        <item x="114"/>
        <item x="512"/>
        <item x="513"/>
        <item x="80"/>
        <item x="485"/>
        <item x="178"/>
        <item x="247"/>
        <item x="13"/>
        <item x="347"/>
        <item x="571"/>
        <item x="483"/>
        <item x="248"/>
        <item x="53"/>
        <item x="274"/>
        <item x="348"/>
        <item x="115"/>
        <item x="384"/>
        <item x="514"/>
        <item x="177"/>
        <item x="349"/>
        <item x="515"/>
        <item x="562"/>
        <item x="385"/>
        <item x="484"/>
        <item x="275"/>
        <item x="62"/>
        <item x="179"/>
        <item x="81"/>
        <item x="533"/>
        <item x="415"/>
        <item x="15"/>
        <item x="350"/>
        <item x="351"/>
        <item x="534"/>
        <item x="386"/>
        <item x="325"/>
        <item x="54"/>
        <item x="276"/>
        <item x="116"/>
        <item x="249"/>
        <item x="592"/>
        <item x="446"/>
        <item x="352"/>
        <item x="221"/>
        <item x="382"/>
        <item x="416"/>
        <item x="93"/>
        <item x="16"/>
        <item x="82"/>
        <item x="417"/>
        <item x="305"/>
        <item x="117"/>
        <item x="353"/>
        <item x="297"/>
        <item x="190"/>
        <item x="298"/>
        <item x="535"/>
        <item x="30"/>
        <item x="536"/>
        <item x="251"/>
        <item x="447"/>
        <item x="180"/>
        <item x="326"/>
        <item x="299"/>
        <item x="300"/>
        <item x="537"/>
        <item x="387"/>
        <item x="181"/>
        <item x="118"/>
        <item x="538"/>
        <item x="83"/>
        <item x="374"/>
        <item x="17"/>
        <item x="448"/>
        <item x="18"/>
        <item x="327"/>
        <item x="19"/>
        <item x="20"/>
        <item x="193"/>
        <item x="539"/>
        <item x="418"/>
        <item x="56"/>
        <item x="594"/>
        <item x="595"/>
        <item x="149"/>
        <item x="540"/>
        <item x="567"/>
        <item x="119"/>
        <item x="449"/>
        <item x="150"/>
        <item x="252"/>
        <item x="84"/>
        <item x="85"/>
        <item x="388"/>
        <item x="541"/>
        <item x="419"/>
        <item x="354"/>
        <item x="487"/>
        <item x="420"/>
        <item x="277"/>
        <item x="57"/>
        <item x="69"/>
        <item x="542"/>
        <item x="516"/>
        <item x="223"/>
        <item x="86"/>
        <item x="21"/>
        <item x="87"/>
        <item x="549"/>
        <item x="543"/>
        <item x="568"/>
        <item x="544"/>
        <item x="151"/>
        <item x="389"/>
        <item x="224"/>
        <item x="390"/>
        <item x="120"/>
        <item x="488"/>
        <item x="328"/>
        <item x="518"/>
        <item x="225"/>
        <item x="545"/>
        <item x="450"/>
        <item x="278"/>
        <item x="22"/>
        <item x="88"/>
        <item x="182"/>
        <item x="301"/>
        <item x="329"/>
        <item x="14"/>
        <item x="355"/>
        <item x="58"/>
        <item x="23"/>
        <item x="489"/>
        <item x="24"/>
        <item x="253"/>
        <item x="451"/>
        <item x="121"/>
        <item x="302"/>
        <item x="597"/>
        <item x="189"/>
        <item x="90"/>
        <item x="122"/>
        <item x="452"/>
        <item x="25"/>
        <item x="496"/>
        <item x="330"/>
        <item x="26"/>
        <item x="183"/>
        <item x="546"/>
        <item x="230"/>
        <item x="490"/>
        <item x="152"/>
        <item x="421"/>
        <item x="331"/>
        <item x="153"/>
        <item x="154"/>
        <item x="155"/>
        <item x="547"/>
        <item x="184"/>
        <item x="303"/>
        <item x="332"/>
        <item x="185"/>
        <item x="569"/>
        <item x="210"/>
        <item x="391"/>
        <item x="356"/>
        <item x="422"/>
        <item x="254"/>
        <item x="60"/>
        <item x="357"/>
        <item x="453"/>
        <item x="156"/>
        <item x="186"/>
        <item x="157"/>
        <item x="61"/>
        <item x="27"/>
        <item x="548"/>
        <item x="255"/>
        <item x="491"/>
        <item x="306"/>
        <item x="454"/>
        <item x="304"/>
        <item x="123"/>
        <item x="492"/>
        <item x="358"/>
        <item x="493"/>
        <item x="28"/>
        <item x="124"/>
        <item x="494"/>
        <item x="281"/>
        <item x="91"/>
        <item x="125"/>
        <item x="187"/>
        <item x="158"/>
        <item x="29"/>
        <item x="226"/>
        <item x="570"/>
        <item x="60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363">
        <item x="10"/>
        <item x="321"/>
        <item x="81"/>
        <item x="291"/>
        <item x="60"/>
        <item x="263"/>
        <item x="47"/>
        <item x="59"/>
        <item x="278"/>
        <item x="76"/>
        <item x="220"/>
        <item x="144"/>
        <item x="265"/>
        <item x="268"/>
        <item x="163"/>
        <item x="29"/>
        <item x="351"/>
        <item x="156"/>
        <item x="97"/>
        <item x="128"/>
        <item x="77"/>
        <item x="139"/>
        <item x="205"/>
        <item x="56"/>
        <item x="2"/>
        <item x="39"/>
        <item x="185"/>
        <item x="322"/>
        <item x="304"/>
        <item x="257"/>
        <item x="19"/>
        <item x="179"/>
        <item x="109"/>
        <item x="53"/>
        <item x="348"/>
        <item x="294"/>
        <item x="160"/>
        <item x="27"/>
        <item x="36"/>
        <item x="318"/>
        <item x="262"/>
        <item x="177"/>
        <item x="1"/>
        <item x="49"/>
        <item x="329"/>
        <item x="67"/>
        <item x="230"/>
        <item x="286"/>
        <item x="45"/>
        <item x="65"/>
        <item x="121"/>
        <item x="112"/>
        <item x="73"/>
        <item x="296"/>
        <item x="326"/>
        <item x="258"/>
        <item x="86"/>
        <item x="158"/>
        <item x="233"/>
        <item x="124"/>
        <item x="33"/>
        <item x="231"/>
        <item x="253"/>
        <item x="360"/>
        <item x="184"/>
        <item x="275"/>
        <item x="9"/>
        <item x="105"/>
        <item x="155"/>
        <item x="3"/>
        <item x="103"/>
        <item x="169"/>
        <item x="196"/>
        <item x="57"/>
        <item x="118"/>
        <item x="241"/>
        <item x="98"/>
        <item x="323"/>
        <item x="6"/>
        <item x="295"/>
        <item x="293"/>
        <item x="75"/>
        <item x="111"/>
        <item x="133"/>
        <item x="138"/>
        <item x="134"/>
        <item x="21"/>
        <item x="131"/>
        <item x="362"/>
        <item x="279"/>
        <item x="347"/>
        <item x="282"/>
        <item x="104"/>
        <item x="93"/>
        <item x="18"/>
        <item x="152"/>
        <item x="332"/>
        <item x="213"/>
        <item x="74"/>
        <item x="357"/>
        <item x="20"/>
        <item x="34"/>
        <item x="116"/>
        <item x="100"/>
        <item x="165"/>
        <item x="166"/>
        <item x="135"/>
        <item x="299"/>
        <item x="150"/>
        <item x="149"/>
        <item x="90"/>
        <item x="195"/>
        <item x="317"/>
        <item x="337"/>
        <item x="288"/>
        <item x="107"/>
        <item x="35"/>
        <item x="228"/>
        <item x="120"/>
        <item x="340"/>
        <item x="297"/>
        <item x="102"/>
        <item x="280"/>
        <item x="361"/>
        <item x="355"/>
        <item x="181"/>
        <item x="79"/>
        <item x="281"/>
        <item x="359"/>
        <item x="171"/>
        <item x="207"/>
        <item x="227"/>
        <item x="315"/>
        <item x="303"/>
        <item x="66"/>
        <item x="204"/>
        <item x="72"/>
        <item x="344"/>
        <item x="12"/>
        <item x="194"/>
        <item x="209"/>
        <item x="96"/>
        <item x="193"/>
        <item x="92"/>
        <item x="172"/>
        <item x="269"/>
        <item x="349"/>
        <item x="198"/>
        <item x="313"/>
        <item x="246"/>
        <item x="292"/>
        <item x="161"/>
        <item x="307"/>
        <item x="125"/>
        <item x="240"/>
        <item x="266"/>
        <item x="343"/>
        <item x="64"/>
        <item x="51"/>
        <item x="132"/>
        <item x="212"/>
        <item x="350"/>
        <item x="62"/>
        <item x="219"/>
        <item x="176"/>
        <item x="353"/>
        <item x="345"/>
        <item x="333"/>
        <item x="28"/>
        <item x="110"/>
        <item x="243"/>
        <item x="129"/>
        <item x="80"/>
        <item x="244"/>
        <item x="277"/>
        <item x="123"/>
        <item x="283"/>
        <item x="251"/>
        <item x="217"/>
        <item x="201"/>
        <item x="202"/>
        <item x="319"/>
        <item x="37"/>
        <item x="335"/>
        <item x="302"/>
        <item x="260"/>
        <item x="119"/>
        <item x="164"/>
        <item x="289"/>
        <item x="127"/>
        <item x="206"/>
        <item x="290"/>
        <item x="259"/>
        <item x="336"/>
        <item x="95"/>
        <item x="324"/>
        <item x="199"/>
        <item x="122"/>
        <item x="130"/>
        <item x="242"/>
        <item x="142"/>
        <item x="235"/>
        <item x="162"/>
        <item x="126"/>
        <item x="249"/>
        <item x="197"/>
        <item x="226"/>
        <item x="55"/>
        <item x="306"/>
        <item x="71"/>
        <item x="356"/>
        <item x="89"/>
        <item x="40"/>
        <item x="145"/>
        <item x="236"/>
        <item x="78"/>
        <item x="32"/>
        <item x="325"/>
        <item x="54"/>
        <item x="223"/>
        <item x="301"/>
        <item x="115"/>
        <item x="273"/>
        <item x="216"/>
        <item x="298"/>
        <item x="136"/>
        <item x="247"/>
        <item x="229"/>
        <item x="83"/>
        <item x="276"/>
        <item x="234"/>
        <item x="30"/>
        <item x="114"/>
        <item x="342"/>
        <item x="222"/>
        <item x="183"/>
        <item x="186"/>
        <item x="178"/>
        <item x="58"/>
        <item x="239"/>
        <item x="224"/>
        <item x="327"/>
        <item x="203"/>
        <item x="310"/>
        <item x="7"/>
        <item x="117"/>
        <item x="192"/>
        <item x="314"/>
        <item x="245"/>
        <item x="25"/>
        <item x="8"/>
        <item x="346"/>
        <item x="330"/>
        <item x="238"/>
        <item x="339"/>
        <item x="284"/>
        <item x="113"/>
        <item x="218"/>
        <item x="61"/>
        <item x="84"/>
        <item x="311"/>
        <item x="300"/>
        <item x="338"/>
        <item x="331"/>
        <item x="22"/>
        <item x="159"/>
        <item x="215"/>
        <item x="108"/>
        <item x="48"/>
        <item x="137"/>
        <item x="316"/>
        <item x="63"/>
        <item x="31"/>
        <item x="221"/>
        <item x="17"/>
        <item x="147"/>
        <item x="354"/>
        <item x="182"/>
        <item x="312"/>
        <item x="14"/>
        <item x="175"/>
        <item x="252"/>
        <item x="68"/>
        <item x="173"/>
        <item x="167"/>
        <item x="264"/>
        <item x="157"/>
        <item x="250"/>
        <item x="272"/>
        <item x="5"/>
        <item x="191"/>
        <item x="168"/>
        <item x="210"/>
        <item x="146"/>
        <item x="358"/>
        <item x="46"/>
        <item x="174"/>
        <item x="261"/>
        <item x="200"/>
        <item x="101"/>
        <item x="43"/>
        <item x="180"/>
        <item x="91"/>
        <item x="141"/>
        <item x="274"/>
        <item x="106"/>
        <item x="255"/>
        <item x="154"/>
        <item x="52"/>
        <item x="225"/>
        <item x="143"/>
        <item x="140"/>
        <item x="11"/>
        <item x="85"/>
        <item x="341"/>
        <item x="305"/>
        <item x="214"/>
        <item x="70"/>
        <item x="189"/>
        <item x="248"/>
        <item x="208"/>
        <item x="320"/>
        <item x="153"/>
        <item x="188"/>
        <item x="87"/>
        <item x="232"/>
        <item x="38"/>
        <item x="287"/>
        <item x="69"/>
        <item x="94"/>
        <item x="24"/>
        <item x="23"/>
        <item x="190"/>
        <item x="187"/>
        <item x="256"/>
        <item x="334"/>
        <item x="254"/>
        <item x="50"/>
        <item x="308"/>
        <item x="13"/>
        <item x="99"/>
        <item x="42"/>
        <item x="44"/>
        <item x="285"/>
        <item x="16"/>
        <item x="270"/>
        <item x="328"/>
        <item x="82"/>
        <item x="151"/>
        <item x="267"/>
        <item x="88"/>
        <item x="26"/>
        <item x="211"/>
        <item x="352"/>
        <item x="237"/>
        <item x="41"/>
        <item x="148"/>
        <item x="271"/>
        <item x="170"/>
        <item x="309"/>
        <item x="4"/>
        <item x="1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1">
        <item x="1"/>
        <item x="5"/>
        <item x="2"/>
        <item x="7"/>
        <item x="10"/>
        <item x="11"/>
        <item x="3"/>
        <item x="9"/>
        <item x="12"/>
        <item x="14"/>
        <item x="4"/>
        <item x="19"/>
        <item x="8"/>
        <item x="6"/>
        <item x="17"/>
        <item x="18"/>
        <item x="15"/>
        <item x="13"/>
        <item x="20"/>
        <item x="16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15">
        <item x="2"/>
        <item x="1"/>
        <item x="9"/>
        <item x="11"/>
        <item x="8"/>
        <item x="12"/>
        <item x="3"/>
        <item x="5"/>
        <item x="4"/>
        <item x="10"/>
        <item x="13"/>
        <item x="6"/>
        <item x="7"/>
        <item x="1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18">
        <item x="7"/>
        <item x="1"/>
        <item x="13"/>
        <item x="12"/>
        <item x="15"/>
        <item x="14"/>
        <item x="11"/>
        <item x="8"/>
        <item x="3"/>
        <item x="10"/>
        <item x="5"/>
        <item x="6"/>
        <item x="4"/>
        <item x="2"/>
        <item x="9"/>
        <item x="17"/>
        <item x="16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showAll="0"/>
    <pivotField showAll="0"/>
    <pivotField axis="axisRow" outline="0" showAll="0" defaultSubtotal="0">
      <items count="30">
        <item x="6"/>
        <item x="1"/>
        <item x="15"/>
        <item x="16"/>
        <item x="5"/>
        <item x="9"/>
        <item x="21"/>
        <item x="13"/>
        <item x="10"/>
        <item x="23"/>
        <item x="18"/>
        <item x="14"/>
        <item x="3"/>
        <item x="12"/>
        <item x="2"/>
        <item x="22"/>
        <item x="4"/>
        <item x="7"/>
        <item x="11"/>
        <item x="19"/>
        <item x="24"/>
        <item x="25"/>
        <item x="17"/>
        <item x="26"/>
        <item x="8"/>
        <item x="20"/>
        <item x="28"/>
        <item x="27"/>
        <item x="29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outline="0" showAll="0" defaultSubtotal="0">
      <items count="27">
        <item x="0"/>
        <item x="1"/>
        <item m="1" x="24"/>
        <item x="3"/>
        <item x="5"/>
        <item x="6"/>
        <item x="7"/>
        <item x="8"/>
        <item m="1" x="22"/>
        <item m="1" x="23"/>
        <item x="10"/>
        <item x="12"/>
        <item x="13"/>
        <item x="14"/>
        <item m="1" x="25"/>
        <item m="1" x="26"/>
        <item x="17"/>
        <item m="1" x="21"/>
        <item x="18"/>
        <item x="19"/>
        <item x="20"/>
        <item x="2"/>
        <item x="4"/>
        <item x="9"/>
        <item x="11"/>
        <item x="15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6">
        <item x="0"/>
        <item x="1"/>
        <item x="3"/>
        <item x="4"/>
        <item x="5"/>
        <item x="6"/>
        <item x="7"/>
        <item x="8"/>
        <item m="1" x="24"/>
        <item m="1" x="22"/>
        <item x="10"/>
        <item x="12"/>
        <item x="13"/>
        <item x="14"/>
        <item m="1" x="25"/>
        <item m="1" x="21"/>
        <item x="17"/>
        <item m="1" x="23"/>
        <item x="18"/>
        <item x="19"/>
        <item x="20"/>
        <item x="2"/>
        <item x="9"/>
        <item x="11"/>
        <item x="15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numFmtId="1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numFmtId="1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15">
        <item x="14"/>
        <item x="1"/>
        <item x="0"/>
        <item x="3"/>
        <item x="2"/>
        <item x="8"/>
        <item x="9"/>
        <item x="7"/>
        <item x="4"/>
        <item x="5"/>
        <item x="6"/>
        <item x="13"/>
        <item x="11"/>
        <item x="10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name="Price +/-" axis="axisRow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6">
    <field x="88"/>
    <field x="89"/>
    <field x="14"/>
    <field x="35"/>
    <field x="92"/>
    <field x="94"/>
    <field x="28"/>
    <field x="22"/>
    <field x="36"/>
    <field x="20"/>
    <field x="47"/>
    <field x="90"/>
    <field x="91"/>
    <field x="37"/>
    <field x="38"/>
    <field x="39"/>
  </rowFields>
  <rowItems count="73">
    <i>
      <x/>
      <x/>
      <x v="16"/>
      <x v="450"/>
      <x v="3"/>
      <x/>
      <x v="130"/>
      <x v="89"/>
      <x v="361"/>
      <x v="32"/>
      <x v="8"/>
      <x/>
      <x/>
      <x v="2"/>
      <x v="7"/>
      <x v="13"/>
    </i>
    <i r="2">
      <x v="17"/>
      <x v="475"/>
      <x v="1"/>
      <x/>
      <x v="130"/>
      <x v="2"/>
      <x v="361"/>
      <x/>
      <x v="8"/>
      <x/>
      <x/>
      <x v="2"/>
      <x v="7"/>
      <x v="13"/>
    </i>
    <i r="2">
      <x v="27"/>
      <x v="550"/>
      <x v="1"/>
      <x/>
      <x v="138"/>
      <x v="21"/>
      <x v="264"/>
      <x/>
      <x v="7"/>
      <x/>
      <x/>
      <x v="7"/>
      <x v="12"/>
      <x v="7"/>
    </i>
    <i>
      <x v="1"/>
      <x v="1"/>
      <x v="48"/>
      <x v="352"/>
      <x v="3"/>
      <x/>
      <x v="125"/>
      <x v="61"/>
      <x v="341"/>
      <x v="32"/>
      <x v="14"/>
      <x/>
      <x/>
      <x v="5"/>
      <x/>
      <x v="10"/>
    </i>
    <i r="2">
      <x v="52"/>
      <x v="415"/>
      <x v="1"/>
      <x/>
      <x v="9"/>
      <x v="9"/>
      <x v="48"/>
      <x v="19"/>
      <x/>
      <x/>
      <x/>
      <x/>
      <x v="2"/>
      <x/>
    </i>
    <i r="2">
      <x v="56"/>
      <x v="503"/>
      <x v="1"/>
      <x/>
      <x v="1"/>
      <x/>
      <x v="6"/>
      <x/>
      <x v="12"/>
      <x/>
      <x/>
      <x v="5"/>
      <x v="7"/>
      <x v="10"/>
    </i>
    <i>
      <x v="3"/>
      <x v="2"/>
      <x v="90"/>
      <x v="52"/>
      <x v="1"/>
      <x/>
      <x v="28"/>
      <x v="3"/>
      <x v="98"/>
      <x/>
      <x/>
      <x/>
      <x/>
      <x v="4"/>
      <x v="3"/>
      <x v="3"/>
    </i>
    <i r="2">
      <x v="96"/>
      <x v="132"/>
      <x v="1"/>
      <x/>
      <x v="47"/>
      <x/>
      <x v="215"/>
      <x/>
      <x v="5"/>
      <x/>
      <x/>
      <x v="4"/>
      <x v="1"/>
      <x v="3"/>
    </i>
    <i r="2">
      <x v="100"/>
      <x v="196"/>
      <x v="2"/>
      <x/>
      <x v="3"/>
      <x v="21"/>
      <x v="2"/>
      <x/>
      <x v="2"/>
      <x/>
      <x/>
      <x v="3"/>
      <x/>
      <x v="4"/>
    </i>
    <i r="2">
      <x v="112"/>
      <x v="454"/>
      <x v="3"/>
      <x/>
      <x v="144"/>
      <x v="60"/>
      <x v="361"/>
      <x v="38"/>
      <x v="19"/>
      <x/>
      <x/>
      <x v="2"/>
      <x v="2"/>
      <x v="11"/>
    </i>
    <i r="2">
      <x v="115"/>
      <x v="519"/>
      <x v="1"/>
      <x/>
      <x v="28"/>
      <x v="5"/>
      <x v="93"/>
      <x/>
      <x v="19"/>
      <x/>
      <x/>
      <x v="2"/>
      <x/>
      <x v="2"/>
    </i>
    <i>
      <x v="4"/>
      <x v="4"/>
      <x v="168"/>
      <x v="201"/>
      <x v="1"/>
      <x/>
      <x v="87"/>
      <x v="2"/>
      <x v="221"/>
      <x/>
      <x v="4"/>
      <x/>
      <x/>
      <x v="5"/>
      <x v="4"/>
      <x v="5"/>
    </i>
    <i r="2">
      <x v="171"/>
      <x v="388"/>
      <x v="2"/>
      <x/>
      <x v="87"/>
      <x v="4"/>
      <x v="221"/>
      <x/>
      <x v="4"/>
      <x/>
      <x/>
      <x v="5"/>
      <x v="4"/>
      <x v="5"/>
    </i>
    <i r="2">
      <x v="174"/>
      <x v="429"/>
      <x v="1"/>
      <x/>
      <x v="87"/>
      <x v="1"/>
      <x v="221"/>
      <x/>
      <x v="4"/>
      <x/>
      <x/>
      <x v="5"/>
      <x v="4"/>
      <x v="5"/>
    </i>
    <i r="2">
      <x v="180"/>
      <x v="562"/>
      <x v="1"/>
      <x/>
      <x v="87"/>
      <x v="3"/>
      <x v="221"/>
      <x/>
      <x v="4"/>
      <x/>
      <x/>
      <x v="5"/>
      <x v="4"/>
      <x v="5"/>
    </i>
    <i r="2">
      <x v="595"/>
      <x v="543"/>
      <x v="2"/>
      <x/>
      <x v="23"/>
      <x v="11"/>
      <x v="102"/>
      <x/>
      <x v="4"/>
      <x/>
      <x/>
      <x v="5"/>
      <x/>
      <x v="3"/>
    </i>
    <i>
      <x v="5"/>
      <x v="5"/>
      <x v="144"/>
      <x v="481"/>
      <x v="2"/>
      <x/>
      <x v="78"/>
      <x v="37"/>
      <x v="245"/>
      <x v="30"/>
      <x v="9"/>
      <x/>
      <x/>
      <x v="5"/>
      <x/>
      <x v="5"/>
    </i>
    <i r="2">
      <x v="186"/>
      <x v="35"/>
      <x v="3"/>
      <x/>
      <x v="112"/>
      <x v="15"/>
      <x v="289"/>
      <x v="35"/>
      <x v="14"/>
      <x/>
      <x/>
      <x v="5"/>
      <x/>
      <x v="8"/>
    </i>
    <i r="2">
      <x v="191"/>
      <x v="70"/>
      <x v="1"/>
      <x/>
      <x v="38"/>
      <x v="1"/>
      <x v="118"/>
      <x/>
      <x v="1"/>
      <x/>
      <x/>
      <x/>
      <x/>
      <x v="3"/>
    </i>
    <i r="2">
      <x v="214"/>
      <x v="507"/>
      <x v="1"/>
      <x/>
      <x v="37"/>
      <x v="1"/>
      <x v="106"/>
      <x/>
      <x v="1"/>
      <x/>
      <x/>
      <x/>
      <x/>
      <x v="2"/>
    </i>
    <i>
      <x v="6"/>
      <x v="6"/>
      <x v="226"/>
      <x v="228"/>
      <x v="2"/>
      <x/>
      <x v="95"/>
      <x v="12"/>
      <x v="275"/>
      <x v="31"/>
      <x v="9"/>
      <x/>
      <x/>
      <x v="9"/>
      <x v="4"/>
      <x v="5"/>
    </i>
    <i r="2">
      <x v="229"/>
      <x v="280"/>
      <x v="2"/>
      <x/>
      <x v="34"/>
      <x v="16"/>
      <x v="108"/>
      <x v="34"/>
      <x v="4"/>
      <x/>
      <x/>
      <x/>
      <x/>
      <x v="2"/>
    </i>
    <i r="2">
      <x v="232"/>
      <x v="357"/>
      <x v="1"/>
      <x/>
      <x v="39"/>
      <x v="2"/>
      <x v="95"/>
      <x/>
      <x v="2"/>
      <x/>
      <x/>
      <x v="1"/>
      <x/>
      <x v="2"/>
    </i>
    <i r="2">
      <x v="242"/>
      <x v="581"/>
      <x v="1"/>
      <x/>
      <x v="2"/>
      <x v="11"/>
      <x v="36"/>
      <x v="9"/>
      <x v="4"/>
      <x/>
      <x/>
      <x/>
      <x v="1"/>
      <x v="7"/>
    </i>
    <i>
      <x v="7"/>
      <x v="7"/>
      <x v="262"/>
      <x v="440"/>
      <x v="2"/>
      <x/>
      <x v="117"/>
      <x v="74"/>
      <x v="356"/>
      <x v="28"/>
      <x v="9"/>
      <x/>
      <x/>
      <x/>
      <x/>
      <x v="7"/>
    </i>
    <i r="2">
      <x v="265"/>
      <x v="271"/>
      <x v="1"/>
      <x/>
      <x v="102"/>
      <x v="3"/>
      <x v="361"/>
      <x/>
      <x v="12"/>
      <x/>
      <x/>
      <x/>
      <x/>
      <x v="8"/>
    </i>
    <i r="2">
      <x v="578"/>
      <x v="329"/>
      <x v="1"/>
      <x/>
      <x v="102"/>
      <x v="1"/>
      <x v="361"/>
      <x/>
      <x v="12"/>
      <x/>
      <x/>
      <x/>
      <x/>
      <x v="8"/>
    </i>
    <i>
      <x v="10"/>
      <x v="10"/>
      <x v="288"/>
      <x v="4"/>
      <x v="1"/>
      <x/>
      <x v="110"/>
      <x v="3"/>
      <x v="250"/>
      <x/>
      <x v="10"/>
      <x/>
      <x/>
      <x v="4"/>
      <x v="6"/>
      <x v="8"/>
    </i>
    <i r="2">
      <x v="290"/>
      <x v="17"/>
      <x v="4"/>
      <x/>
      <x v="143"/>
      <x v="65"/>
      <x v="356"/>
      <x v="38"/>
      <x v="14"/>
      <x/>
      <x/>
      <x v="1"/>
      <x/>
      <x v="13"/>
    </i>
    <i r="2">
      <x v="300"/>
      <x v="294"/>
      <x v="1"/>
      <x/>
      <x v="1"/>
      <x v="3"/>
      <x v="22"/>
      <x v="14"/>
      <x v="3"/>
      <x/>
      <x/>
      <x v="2"/>
      <x/>
      <x v="3"/>
    </i>
    <i>
      <x v="11"/>
      <x v="11"/>
      <x v="346"/>
      <x v="105"/>
      <x v="1"/>
      <x/>
      <x v="69"/>
      <x v="1"/>
      <x v="163"/>
      <x/>
      <x v="9"/>
      <x/>
      <x/>
      <x v="1"/>
      <x v="1"/>
      <x v="5"/>
    </i>
    <i r="2">
      <x v="351"/>
      <x v="175"/>
      <x v="4"/>
      <x/>
      <x v="114"/>
      <x v="81"/>
      <x v="342"/>
      <x v="29"/>
      <x v="7"/>
      <x/>
      <x/>
      <x v="6"/>
      <x/>
      <x v="10"/>
    </i>
    <i r="2">
      <x v="360"/>
      <x v="419"/>
      <x v="1"/>
      <x/>
      <x v="22"/>
      <x v="8"/>
      <x v="46"/>
      <x v="51"/>
      <x v="4"/>
      <x/>
      <x/>
      <x v="4"/>
      <x v="11"/>
      <x v="1"/>
    </i>
    <i r="2">
      <x v="366"/>
      <x v="516"/>
      <x v="1"/>
      <x/>
      <x v="20"/>
      <x v="2"/>
      <x v="58"/>
      <x/>
      <x/>
      <x/>
      <x/>
      <x v="1"/>
      <x/>
      <x/>
    </i>
    <i>
      <x v="12"/>
      <x v="12"/>
      <x v="383"/>
      <x v="241"/>
      <x v="1"/>
      <x/>
      <x v="37"/>
      <x v="3"/>
      <x v="75"/>
      <x/>
      <x v="1"/>
      <x/>
      <x/>
      <x v="2"/>
      <x v="1"/>
      <x v="3"/>
    </i>
    <i r="2">
      <x v="384"/>
      <x v="243"/>
      <x v="2"/>
      <x/>
      <x v="78"/>
      <x v="7"/>
      <x v="199"/>
      <x v="40"/>
      <x v="11"/>
      <x/>
      <x/>
      <x v="2"/>
      <x v="1"/>
      <x v="5"/>
    </i>
    <i r="2">
      <x v="596"/>
      <x v="416"/>
      <x v="3"/>
      <x/>
      <x v="63"/>
      <x v="95"/>
      <x v="177"/>
      <x/>
      <x v="2"/>
      <x/>
      <x/>
      <x/>
      <x v="3"/>
      <x v="7"/>
    </i>
    <i>
      <x v="13"/>
      <x v="13"/>
      <x v="407"/>
      <x v="144"/>
      <x v="1"/>
      <x/>
      <x v="122"/>
      <x v="1"/>
      <x v="334"/>
      <x/>
      <x v="5"/>
      <x/>
      <x/>
      <x/>
      <x v="4"/>
      <x v="13"/>
    </i>
    <i r="2">
      <x v="408"/>
      <x v="169"/>
      <x v="1"/>
      <x/>
      <x v="10"/>
      <x v="11"/>
      <x v="29"/>
      <x v="46"/>
      <x/>
      <x/>
      <x/>
      <x/>
      <x v="4"/>
      <x/>
    </i>
    <i r="2">
      <x v="410"/>
      <x v="219"/>
      <x v="1"/>
      <x/>
      <x v="10"/>
      <x v="1"/>
      <x v="55"/>
      <x/>
      <x/>
      <x/>
      <x/>
      <x/>
      <x v="4"/>
      <x/>
    </i>
    <i r="2">
      <x v="423"/>
      <x v="444"/>
      <x v="4"/>
      <x/>
      <x v="140"/>
      <x v="73"/>
      <x v="349"/>
      <x v="36"/>
      <x v="13"/>
      <x/>
      <x/>
      <x v="3"/>
      <x v="1"/>
      <x v="13"/>
    </i>
    <i r="2">
      <x v="579"/>
      <x v="291"/>
      <x v="1"/>
      <x/>
      <x v="140"/>
      <x v="2"/>
      <x v="222"/>
      <x/>
      <x v="19"/>
      <x/>
      <x/>
      <x v="15"/>
      <x v="5"/>
      <x v="9"/>
    </i>
    <i>
      <x v="16"/>
      <x v="16"/>
      <x v="490"/>
      <x v="40"/>
      <x v="1"/>
      <x/>
      <x v="51"/>
      <x v="2"/>
      <x v="220"/>
      <x/>
      <x v="1"/>
      <x/>
      <x/>
      <x/>
      <x v="2"/>
      <x v="4"/>
    </i>
    <i r="2">
      <x v="497"/>
      <x v="199"/>
      <x v="1"/>
      <x/>
      <x v="38"/>
      <x v="49"/>
      <x v="152"/>
      <x v="23"/>
      <x/>
      <x/>
      <x/>
      <x v="1"/>
      <x v="1"/>
      <x v="2"/>
    </i>
    <i r="2">
      <x v="501"/>
      <x v="326"/>
      <x v="3"/>
      <x/>
      <x v="85"/>
      <x v="8"/>
      <x v="260"/>
      <x v="30"/>
      <x v="11"/>
      <x/>
      <x/>
      <x v="1"/>
      <x v="6"/>
      <x v="6"/>
    </i>
    <i r="2">
      <x v="519"/>
      <x v="561"/>
      <x v="3"/>
      <x/>
      <x v="3"/>
      <x v="6"/>
      <x v="27"/>
      <x/>
      <x v="7"/>
      <x/>
      <x/>
      <x v="9"/>
      <x v="5"/>
      <x v="8"/>
    </i>
    <i r="2">
      <x v="520"/>
      <x v="580"/>
      <x v="1"/>
      <x/>
      <x v="3"/>
      <x v="3"/>
      <x v="27"/>
      <x/>
      <x v="7"/>
      <x/>
      <x/>
      <x v="9"/>
      <x v="5"/>
      <x v="8"/>
    </i>
    <i>
      <x v="18"/>
      <x v="18"/>
      <x v="523"/>
      <x v="34"/>
      <x v="1"/>
      <x/>
      <x v="6"/>
      <x v="99"/>
      <x v="54"/>
      <x v="8"/>
      <x v="3"/>
      <x/>
      <x/>
      <x v="4"/>
      <x v="2"/>
      <x v="4"/>
    </i>
    <i r="2">
      <x v="532"/>
      <x v="188"/>
      <x v="2"/>
      <x/>
      <x v="120"/>
      <x v="31"/>
      <x v="335"/>
      <x v="29"/>
      <x v="9"/>
      <x/>
      <x/>
      <x/>
      <x/>
      <x v="8"/>
    </i>
    <i>
      <x v="19"/>
      <x v="19"/>
      <x v="545"/>
      <x v="65"/>
      <x v="1"/>
      <x/>
      <x v="5"/>
      <x v="5"/>
      <x v="36"/>
      <x v="24"/>
      <x v="3"/>
      <x/>
      <x/>
      <x/>
      <x/>
      <x v="3"/>
    </i>
    <i r="2">
      <x v="563"/>
      <x v="299"/>
      <x v="1"/>
      <x/>
      <x v="105"/>
      <x v="4"/>
      <x v="353"/>
      <x/>
      <x v="11"/>
      <x/>
      <x/>
      <x/>
      <x/>
      <x v="10"/>
    </i>
    <i r="2">
      <x v="568"/>
      <x v="284"/>
      <x v="3"/>
      <x/>
      <x v="134"/>
      <x v="13"/>
      <x v="347"/>
      <x v="35"/>
      <x v="17"/>
      <x/>
      <x/>
      <x v="5"/>
      <x/>
      <x v="10"/>
    </i>
    <i r="2">
      <x v="570"/>
      <x v="486"/>
      <x v="1"/>
      <x/>
      <x v="26"/>
      <x v="16"/>
      <x v="99"/>
      <x/>
      <x v="2"/>
      <x/>
      <x/>
      <x/>
      <x/>
      <x v="2"/>
    </i>
    <i>
      <x v="21"/>
      <x v="21"/>
      <x v="76"/>
      <x v="399"/>
      <x v="2"/>
      <x/>
      <x v="89"/>
      <x v="8"/>
      <x v="271"/>
      <x v="28"/>
      <x v="8"/>
      <x/>
      <x/>
      <x v="3"/>
      <x v="1"/>
      <x v="5"/>
    </i>
    <i r="2">
      <x v="79"/>
      <x v="451"/>
      <x v="1"/>
      <x/>
      <x v="8"/>
      <x v="6"/>
      <x v="49"/>
      <x/>
      <x v="3"/>
      <x/>
      <x/>
      <x/>
      <x v="2"/>
      <x/>
    </i>
    <i r="2">
      <x v="87"/>
      <x v="544"/>
      <x v="1"/>
      <x/>
      <x v="27"/>
      <x v="6"/>
      <x v="136"/>
      <x v="17"/>
      <x/>
      <x/>
      <x/>
      <x v="4"/>
      <x v="3"/>
      <x v="1"/>
    </i>
    <i r="2">
      <x v="606"/>
      <x v="449"/>
      <x v="2"/>
      <x/>
      <x v="6"/>
      <x v="1"/>
      <x v="52"/>
      <x/>
      <x/>
      <x/>
      <x/>
      <x v="4"/>
      <x v="3"/>
      <x v="1"/>
    </i>
    <i>
      <x v="22"/>
      <x v="3"/>
      <x v="140"/>
      <x v="364"/>
      <x v="1"/>
      <x/>
      <x v="133"/>
      <x v="2"/>
      <x v="305"/>
      <x/>
      <x v="15"/>
      <x/>
      <x/>
      <x v="5"/>
      <x v="9"/>
      <x v="9"/>
    </i>
    <i r="2">
      <x v="146"/>
      <x v="492"/>
      <x v="1"/>
      <x/>
      <x v="15"/>
      <x/>
      <x v="32"/>
      <x/>
      <x v="10"/>
      <x/>
      <x/>
      <x v="6"/>
      <x v="1"/>
      <x/>
    </i>
    <i r="2">
      <x v="147"/>
      <x v="515"/>
      <x v="2"/>
      <x/>
      <x v="61"/>
      <x v="52"/>
      <x v="169"/>
      <x v="37"/>
      <x v="7"/>
      <x/>
      <x/>
      <x v="6"/>
      <x/>
      <x v="5"/>
    </i>
    <i r="2">
      <x v="151"/>
      <x v="560"/>
      <x v="2"/>
      <x/>
      <x v="91"/>
      <x v="7"/>
      <x v="256"/>
      <x/>
      <x v="5"/>
      <x/>
      <x/>
      <x/>
      <x/>
      <x v="9"/>
    </i>
    <i>
      <x v="23"/>
      <x v="22"/>
      <x v="274"/>
      <x v="322"/>
      <x v="2"/>
      <x/>
      <x v="129"/>
      <x v="61"/>
      <x v="347"/>
      <x v="33"/>
      <x v="16"/>
      <x/>
      <x/>
      <x/>
      <x/>
      <x v="7"/>
    </i>
    <i r="2">
      <x v="283"/>
      <x v="467"/>
      <x v="1"/>
      <x/>
      <x v="6"/>
      <x v="5"/>
      <x v="36"/>
      <x v="29"/>
      <x v="4"/>
      <x/>
      <x/>
      <x v="2"/>
      <x v="1"/>
      <x/>
    </i>
    <i>
      <x v="24"/>
      <x v="23"/>
      <x v="322"/>
      <x v="339"/>
      <x v="1"/>
      <x/>
      <x v="120"/>
      <x v="9"/>
      <x v="316"/>
      <x/>
      <x v="12"/>
      <x/>
      <x/>
      <x v="2"/>
      <x/>
      <x v="10"/>
    </i>
    <i r="2">
      <x v="334"/>
      <x v="499"/>
      <x v="2"/>
      <x/>
      <x v="120"/>
      <x v="3"/>
      <x v="316"/>
      <x/>
      <x v="12"/>
      <x/>
      <x/>
      <x v="2"/>
      <x/>
      <x v="10"/>
    </i>
    <i r="2">
      <x v="337"/>
      <x v="569"/>
      <x v="1"/>
      <x/>
      <x v="120"/>
      <x/>
      <x v="316"/>
      <x/>
      <x v="12"/>
      <x/>
      <x/>
      <x v="2"/>
      <x/>
      <x v="10"/>
    </i>
    <i r="2">
      <x v="612"/>
      <x v="288"/>
      <x v="2"/>
      <x/>
      <x v="120"/>
      <x v="1"/>
      <x v="316"/>
      <x/>
      <x v="12"/>
      <x/>
      <x/>
      <x v="2"/>
      <x/>
      <x v="10"/>
    </i>
    <i>
      <x v="25"/>
      <x v="24"/>
      <x v="447"/>
      <x v="245"/>
      <x v="1"/>
      <x/>
      <x v="7"/>
      <x v="9"/>
      <x v="47"/>
      <x v="14"/>
      <x v="10"/>
      <x/>
      <x/>
      <x v="4"/>
      <x v="11"/>
      <x v="7"/>
    </i>
    <i r="2">
      <x v="448"/>
      <x v="255"/>
      <x v="2"/>
      <x/>
      <x v="7"/>
      <x v="2"/>
      <x v="47"/>
      <x/>
      <x v="10"/>
      <x/>
      <x/>
      <x v="4"/>
      <x v="11"/>
      <x v="7"/>
    </i>
    <i>
      <x v="26"/>
      <x v="25"/>
      <x v="471"/>
      <x v="22"/>
      <x v="1"/>
      <x/>
      <x v="51"/>
      <x v="4"/>
      <x v="220"/>
      <x/>
      <x v="1"/>
      <x/>
      <x/>
      <x/>
      <x v="2"/>
      <x v="4"/>
    </i>
    <i r="2">
      <x v="478"/>
      <x v="147"/>
      <x v="1"/>
      <x/>
      <x v="51"/>
      <x v="2"/>
      <x v="220"/>
      <x/>
      <x v="1"/>
      <x/>
      <x/>
      <x/>
      <x v="2"/>
      <x v="4"/>
    </i>
    <i r="2">
      <x v="481"/>
      <x v="198"/>
      <x v="2"/>
      <x/>
      <x v="51"/>
      <x v="4"/>
      <x v="220"/>
      <x/>
      <x v="1"/>
      <x/>
      <x/>
      <x/>
      <x v="2"/>
      <x v="4"/>
    </i>
    <i t="grand">
      <x/>
    </i>
  </rowItems>
  <colItems count="1">
    <i/>
  </colItems>
  <pageFields count="1">
    <pageField fld="8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D468B-516E-4784-A150-CFFB5D0BFBBA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Q210" firstHeaderRow="1" firstDataRow="1" firstDataCol="16" rowPageCount="1" colPageCount="1"/>
  <pivotFields count="95"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3"/>
        <item x="1"/>
        <item x="2"/>
        <item x="0"/>
        <item x="4"/>
        <item t="default"/>
      </items>
    </pivotField>
    <pivotField showAll="0"/>
    <pivotField showAll="0"/>
    <pivotField showAll="0"/>
    <pivotField showAll="0"/>
    <pivotField showAll="0"/>
    <pivotField axis="axisRow" outline="0" showAll="0" defaultSubtotal="0">
      <items count="6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506"/>
        <item x="26"/>
        <item x="27"/>
        <item x="28"/>
        <item x="2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334"/>
        <item x="53"/>
        <item x="54"/>
        <item x="55"/>
        <item x="56"/>
        <item x="57"/>
        <item x="58"/>
        <item x="59"/>
        <item x="60"/>
        <item x="61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94"/>
        <item x="149"/>
        <item x="150"/>
        <item x="151"/>
        <item x="152"/>
        <item x="153"/>
        <item x="154"/>
        <item x="155"/>
        <item x="156"/>
        <item x="157"/>
        <item x="158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398"/>
        <item x="219"/>
        <item x="220"/>
        <item x="221"/>
        <item x="222"/>
        <item x="223"/>
        <item x="224"/>
        <item x="225"/>
        <item x="226"/>
        <item x="227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9"/>
        <item x="400"/>
        <item x="401"/>
        <item x="402"/>
        <item x="403"/>
        <item x="404"/>
        <item x="405"/>
        <item x="406"/>
        <item x="467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30"/>
        <item x="581"/>
        <item x="582"/>
        <item x="583"/>
        <item x="584"/>
        <item x="586"/>
        <item x="587"/>
        <item x="588"/>
        <item x="589"/>
        <item x="590"/>
        <item x="591"/>
        <item x="592"/>
        <item x="593"/>
        <item x="362"/>
        <item x="594"/>
        <item x="595"/>
        <item x="596"/>
        <item x="597"/>
        <item x="306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363"/>
        <item x="527"/>
        <item x="585"/>
        <item x="31"/>
        <item x="281"/>
        <item x="464"/>
        <item x="465"/>
        <item x="364"/>
        <item x="562"/>
        <item x="62"/>
        <item x="32"/>
        <item x="365"/>
        <item x="528"/>
        <item x="282"/>
        <item x="228"/>
        <item x="614"/>
        <item x="307"/>
        <item x="529"/>
        <item x="530"/>
        <item x="189"/>
        <item x="92"/>
        <item x="190"/>
        <item x="430"/>
        <item x="615"/>
        <item x="63"/>
        <item x="191"/>
        <item x="283"/>
        <item x="366"/>
        <item x="466"/>
        <item x="505"/>
        <item x="192"/>
        <item x="159"/>
        <item x="93"/>
        <item x="193"/>
        <item x="229"/>
        <item x="308"/>
        <item x="230"/>
        <item x="231"/>
        <item x="367"/>
        <item x="257"/>
        <item x="397"/>
        <item x="431"/>
        <item x="6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axis="axisRow" outline="0" showAll="0" defaultSubtotal="0">
      <items count="54">
        <item x="0"/>
        <item x="49"/>
        <item x="29"/>
        <item x="21"/>
        <item x="9"/>
        <item x="39"/>
        <item x="1"/>
        <item x="23"/>
        <item x="16"/>
        <item x="5"/>
        <item x="22"/>
        <item x="30"/>
        <item x="2"/>
        <item x="34"/>
        <item x="27"/>
        <item x="11"/>
        <item x="20"/>
        <item x="32"/>
        <item x="36"/>
        <item x="7"/>
        <item x="13"/>
        <item x="42"/>
        <item x="25"/>
        <item x="4"/>
        <item x="19"/>
        <item x="18"/>
        <item x="33"/>
        <item x="43"/>
        <item x="31"/>
        <item x="28"/>
        <item x="37"/>
        <item x="8"/>
        <item x="3"/>
        <item x="24"/>
        <item x="35"/>
        <item x="17"/>
        <item x="41"/>
        <item x="15"/>
        <item x="38"/>
        <item x="40"/>
        <item x="47"/>
        <item x="26"/>
        <item x="6"/>
        <item x="51"/>
        <item x="50"/>
        <item x="14"/>
        <item x="10"/>
        <item x="12"/>
        <item x="48"/>
        <item x="44"/>
        <item x="52"/>
        <item x="46"/>
        <item x="45"/>
        <item x="5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axis="axisRow" outline="0" showAll="0" defaultSubtotal="0">
      <items count="107">
        <item x="14"/>
        <item x="3"/>
        <item x="2"/>
        <item x="7"/>
        <item x="1"/>
        <item x="26"/>
        <item x="35"/>
        <item x="22"/>
        <item x="34"/>
        <item x="30"/>
        <item x="40"/>
        <item x="0"/>
        <item x="23"/>
        <item x="28"/>
        <item x="25"/>
        <item x="55"/>
        <item x="59"/>
        <item x="36"/>
        <item x="63"/>
        <item x="97"/>
        <item x="43"/>
        <item x="16"/>
        <item x="87"/>
        <item x="53"/>
        <item x="57"/>
        <item x="102"/>
        <item x="9"/>
        <item x="66"/>
        <item x="37"/>
        <item x="61"/>
        <item x="27"/>
        <item x="105"/>
        <item x="32"/>
        <item x="94"/>
        <item x="93"/>
        <item x="58"/>
        <item x="72"/>
        <item x="54"/>
        <item x="39"/>
        <item x="45"/>
        <item x="77"/>
        <item x="78"/>
        <item x="103"/>
        <item x="38"/>
        <item x="20"/>
        <item x="48"/>
        <item x="76"/>
        <item x="5"/>
        <item x="15"/>
        <item x="24"/>
        <item x="70"/>
        <item x="69"/>
        <item x="52"/>
        <item x="19"/>
        <item x="33"/>
        <item x="88"/>
        <item x="83"/>
        <item x="80"/>
        <item x="42"/>
        <item x="6"/>
        <item x="44"/>
        <item x="21"/>
        <item x="91"/>
        <item x="50"/>
        <item x="18"/>
        <item x="47"/>
        <item x="74"/>
        <item x="99"/>
        <item x="17"/>
        <item x="82"/>
        <item x="100"/>
        <item x="56"/>
        <item x="49"/>
        <item x="96"/>
        <item x="65"/>
        <item x="101"/>
        <item x="41"/>
        <item x="71"/>
        <item x="75"/>
        <item x="8"/>
        <item x="79"/>
        <item x="81"/>
        <item x="62"/>
        <item x="60"/>
        <item x="29"/>
        <item x="95"/>
        <item x="64"/>
        <item x="68"/>
        <item x="13"/>
        <item x="11"/>
        <item x="92"/>
        <item x="10"/>
        <item x="67"/>
        <item x="31"/>
        <item x="73"/>
        <item x="90"/>
        <item x="86"/>
        <item x="4"/>
        <item x="85"/>
        <item x="104"/>
        <item x="98"/>
        <item x="51"/>
        <item x="89"/>
        <item x="46"/>
        <item x="12"/>
        <item x="84"/>
        <item x="10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axis="axisRow" outline="0" showAll="0" defaultSubtotal="0">
      <items count="157">
        <item x="10"/>
        <item x="41"/>
        <item x="75"/>
        <item x="32"/>
        <item x="46"/>
        <item x="2"/>
        <item x="61"/>
        <item x="102"/>
        <item x="54"/>
        <item x="1"/>
        <item x="35"/>
        <item x="49"/>
        <item x="31"/>
        <item x="59"/>
        <item x="111"/>
        <item x="82"/>
        <item x="108"/>
        <item x="19"/>
        <item x="94"/>
        <item x="42"/>
        <item x="6"/>
        <item x="119"/>
        <item x="18"/>
        <item x="87"/>
        <item x="90"/>
        <item x="9"/>
        <item x="145"/>
        <item x="60"/>
        <item x="62"/>
        <item x="124"/>
        <item x="106"/>
        <item x="21"/>
        <item x="55"/>
        <item x="141"/>
        <item x="100"/>
        <item x="20"/>
        <item x="69"/>
        <item x="95"/>
        <item x="3"/>
        <item x="99"/>
        <item x="27"/>
        <item x="51"/>
        <item x="36"/>
        <item x="74"/>
        <item x="92"/>
        <item x="79"/>
        <item x="71"/>
        <item x="53"/>
        <item x="33"/>
        <item x="48"/>
        <item x="83"/>
        <item x="113"/>
        <item x="142"/>
        <item x="30"/>
        <item x="151"/>
        <item x="149"/>
        <item x="50"/>
        <item x="44"/>
        <item x="120"/>
        <item x="12"/>
        <item x="47"/>
        <item x="77"/>
        <item x="93"/>
        <item x="135"/>
        <item x="117"/>
        <item x="56"/>
        <item x="91"/>
        <item x="68"/>
        <item x="28"/>
        <item x="128"/>
        <item x="57"/>
        <item x="85"/>
        <item x="104"/>
        <item x="105"/>
        <item x="103"/>
        <item x="8"/>
        <item x="97"/>
        <item x="63"/>
        <item x="88"/>
        <item x="115"/>
        <item x="152"/>
        <item x="65"/>
        <item x="14"/>
        <item x="110"/>
        <item x="154"/>
        <item x="101"/>
        <item x="39"/>
        <item x="86"/>
        <item x="126"/>
        <item x="52"/>
        <item x="58"/>
        <item x="84"/>
        <item x="146"/>
        <item x="153"/>
        <item x="116"/>
        <item x="25"/>
        <item x="29"/>
        <item x="96"/>
        <item x="5"/>
        <item x="127"/>
        <item x="98"/>
        <item x="134"/>
        <item x="109"/>
        <item x="114"/>
        <item x="131"/>
        <item x="155"/>
        <item x="37"/>
        <item x="73"/>
        <item x="64"/>
        <item x="138"/>
        <item x="26"/>
        <item x="17"/>
        <item x="89"/>
        <item x="147"/>
        <item x="122"/>
        <item x="144"/>
        <item x="112"/>
        <item x="107"/>
        <item x="7"/>
        <item x="45"/>
        <item x="125"/>
        <item x="76"/>
        <item x="137"/>
        <item x="40"/>
        <item x="66"/>
        <item x="38"/>
        <item x="81"/>
        <item x="140"/>
        <item x="121"/>
        <item x="34"/>
        <item x="15"/>
        <item x="143"/>
        <item x="4"/>
        <item x="80"/>
        <item x="156"/>
        <item x="67"/>
        <item x="150"/>
        <item x="24"/>
        <item x="22"/>
        <item x="23"/>
        <item x="139"/>
        <item x="136"/>
        <item x="78"/>
        <item x="118"/>
        <item x="70"/>
        <item x="43"/>
        <item x="132"/>
        <item x="72"/>
        <item x="129"/>
        <item x="11"/>
        <item x="16"/>
        <item x="133"/>
        <item x="13"/>
        <item x="123"/>
        <item x="148"/>
        <item x="130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showAll="0"/>
    <pivotField axis="axisRow" outline="0" showAll="0" defaultSubtotal="0">
      <items count="602">
        <item x="144"/>
        <item x="262"/>
        <item x="334"/>
        <item x="126"/>
        <item x="308"/>
        <item x="160"/>
        <item x="231"/>
        <item x="497"/>
        <item x="495"/>
        <item x="572"/>
        <item x="94"/>
        <item x="365"/>
        <item x="366"/>
        <item x="161"/>
        <item x="33"/>
        <item x="394"/>
        <item x="309"/>
        <item x="310"/>
        <item x="424"/>
        <item x="127"/>
        <item x="395"/>
        <item x="188"/>
        <item x="498"/>
        <item x="194"/>
        <item x="232"/>
        <item x="425"/>
        <item x="257"/>
        <item x="283"/>
        <item x="195"/>
        <item x="227"/>
        <item x="64"/>
        <item x="551"/>
        <item x="396"/>
        <item x="34"/>
        <item x="552"/>
        <item x="196"/>
        <item x="460"/>
        <item x="426"/>
        <item x="197"/>
        <item x="461"/>
        <item x="519"/>
        <item x="462"/>
        <item x="128"/>
        <item x="198"/>
        <item x="459"/>
        <item x="200"/>
        <item x="397"/>
        <item x="398"/>
        <item x="199"/>
        <item x="35"/>
        <item x="399"/>
        <item x="311"/>
        <item x="95"/>
        <item x="499"/>
        <item x="0"/>
        <item x="96"/>
        <item x="457"/>
        <item x="500"/>
        <item x="307"/>
        <item x="162"/>
        <item x="97"/>
        <item x="335"/>
        <item x="553"/>
        <item x="163"/>
        <item x="520"/>
        <item x="573"/>
        <item x="501"/>
        <item x="368"/>
        <item x="336"/>
        <item x="59"/>
        <item x="201"/>
        <item x="164"/>
        <item x="463"/>
        <item x="98"/>
        <item x="65"/>
        <item x="521"/>
        <item x="369"/>
        <item x="502"/>
        <item x="574"/>
        <item x="464"/>
        <item x="427"/>
        <item x="598"/>
        <item x="554"/>
        <item x="465"/>
        <item x="258"/>
        <item x="503"/>
        <item x="202"/>
        <item x="66"/>
        <item x="165"/>
        <item x="428"/>
        <item x="192"/>
        <item x="522"/>
        <item x="36"/>
        <item x="575"/>
        <item x="129"/>
        <item x="337"/>
        <item x="429"/>
        <item x="235"/>
        <item x="250"/>
        <item x="130"/>
        <item x="284"/>
        <item x="259"/>
        <item x="338"/>
        <item x="370"/>
        <item x="99"/>
        <item x="371"/>
        <item x="400"/>
        <item x="37"/>
        <item x="1"/>
        <item x="203"/>
        <item x="38"/>
        <item x="372"/>
        <item x="204"/>
        <item x="576"/>
        <item x="362"/>
        <item x="67"/>
        <item x="205"/>
        <item x="166"/>
        <item x="339"/>
        <item x="234"/>
        <item x="260"/>
        <item x="100"/>
        <item x="206"/>
        <item x="131"/>
        <item x="466"/>
        <item x="167"/>
        <item x="555"/>
        <item x="168"/>
        <item x="556"/>
        <item x="504"/>
        <item x="39"/>
        <item x="557"/>
        <item x="101"/>
        <item x="558"/>
        <item x="207"/>
        <item x="169"/>
        <item x="577"/>
        <item x="599"/>
        <item x="209"/>
        <item x="132"/>
        <item x="401"/>
        <item x="102"/>
        <item x="467"/>
        <item x="282"/>
        <item x="430"/>
        <item x="312"/>
        <item x="103"/>
        <item x="505"/>
        <item x="40"/>
        <item x="578"/>
        <item x="373"/>
        <item x="286"/>
        <item x="261"/>
        <item x="41"/>
        <item x="468"/>
        <item x="104"/>
        <item x="63"/>
        <item x="42"/>
        <item x="523"/>
        <item x="43"/>
        <item x="313"/>
        <item x="287"/>
        <item x="229"/>
        <item x="600"/>
        <item x="340"/>
        <item x="44"/>
        <item x="559"/>
        <item x="375"/>
        <item x="469"/>
        <item x="431"/>
        <item x="456"/>
        <item x="133"/>
        <item x="45"/>
        <item x="524"/>
        <item x="236"/>
        <item x="376"/>
        <item x="237"/>
        <item x="506"/>
        <item x="170"/>
        <item x="171"/>
        <item x="458"/>
        <item x="314"/>
        <item x="560"/>
        <item x="134"/>
        <item x="208"/>
        <item x="402"/>
        <item x="135"/>
        <item x="238"/>
        <item x="561"/>
        <item x="315"/>
        <item x="579"/>
        <item x="3"/>
        <item x="470"/>
        <item x="136"/>
        <item x="403"/>
        <item x="507"/>
        <item x="105"/>
        <item x="377"/>
        <item x="508"/>
        <item x="525"/>
        <item x="172"/>
        <item x="173"/>
        <item x="288"/>
        <item x="432"/>
        <item x="404"/>
        <item x="70"/>
        <item x="341"/>
        <item x="471"/>
        <item x="7"/>
        <item x="486"/>
        <item x="4"/>
        <item x="316"/>
        <item x="211"/>
        <item x="267"/>
        <item x="405"/>
        <item x="263"/>
        <item x="264"/>
        <item x="472"/>
        <item x="359"/>
        <item x="433"/>
        <item x="137"/>
        <item x="265"/>
        <item x="317"/>
        <item x="106"/>
        <item x="434"/>
        <item x="266"/>
        <item x="378"/>
        <item x="138"/>
        <item x="239"/>
        <item x="174"/>
        <item x="580"/>
        <item x="240"/>
        <item x="212"/>
        <item x="392"/>
        <item x="379"/>
        <item x="213"/>
        <item x="89"/>
        <item x="406"/>
        <item x="46"/>
        <item x="5"/>
        <item x="435"/>
        <item x="407"/>
        <item x="583"/>
        <item x="318"/>
        <item x="436"/>
        <item x="473"/>
        <item x="107"/>
        <item x="108"/>
        <item x="71"/>
        <item x="581"/>
        <item x="582"/>
        <item x="526"/>
        <item x="423"/>
        <item x="6"/>
        <item x="268"/>
        <item x="474"/>
        <item x="214"/>
        <item x="241"/>
        <item x="285"/>
        <item x="159"/>
        <item x="563"/>
        <item x="47"/>
        <item x="437"/>
        <item x="269"/>
        <item x="367"/>
        <item x="233"/>
        <item x="442"/>
        <item x="585"/>
        <item x="296"/>
        <item x="55"/>
        <item x="32"/>
        <item x="279"/>
        <item x="215"/>
        <item x="109"/>
        <item x="509"/>
        <item x="110"/>
        <item x="584"/>
        <item x="139"/>
        <item x="438"/>
        <item x="475"/>
        <item x="242"/>
        <item x="319"/>
        <item x="586"/>
        <item x="8"/>
        <item x="593"/>
        <item x="363"/>
        <item x="587"/>
        <item x="48"/>
        <item x="364"/>
        <item x="527"/>
        <item x="140"/>
        <item x="455"/>
        <item x="270"/>
        <item x="564"/>
        <item x="320"/>
        <item x="72"/>
        <item x="92"/>
        <item x="73"/>
        <item x="588"/>
        <item x="589"/>
        <item x="9"/>
        <item x="74"/>
        <item x="289"/>
        <item x="191"/>
        <item x="321"/>
        <item x="290"/>
        <item x="49"/>
        <item x="476"/>
        <item x="380"/>
        <item x="141"/>
        <item x="439"/>
        <item x="528"/>
        <item x="440"/>
        <item x="68"/>
        <item x="566"/>
        <item x="142"/>
        <item x="143"/>
        <item x="381"/>
        <item x="517"/>
        <item x="477"/>
        <item x="441"/>
        <item x="590"/>
        <item x="291"/>
        <item x="243"/>
        <item x="111"/>
        <item x="408"/>
        <item x="529"/>
        <item x="530"/>
        <item x="360"/>
        <item x="280"/>
        <item x="443"/>
        <item x="75"/>
        <item x="322"/>
        <item x="216"/>
        <item x="292"/>
        <item x="2"/>
        <item x="222"/>
        <item x="228"/>
        <item x="323"/>
        <item x="342"/>
        <item x="531"/>
        <item x="217"/>
        <item x="409"/>
        <item x="383"/>
        <item x="410"/>
        <item x="411"/>
        <item x="478"/>
        <item x="444"/>
        <item x="76"/>
        <item x="10"/>
        <item x="412"/>
        <item x="11"/>
        <item x="50"/>
        <item x="244"/>
        <item x="256"/>
        <item x="591"/>
        <item x="324"/>
        <item x="245"/>
        <item x="271"/>
        <item x="293"/>
        <item x="479"/>
        <item x="112"/>
        <item x="343"/>
        <item x="510"/>
        <item x="145"/>
        <item x="51"/>
        <item x="480"/>
        <item x="175"/>
        <item x="272"/>
        <item x="413"/>
        <item x="113"/>
        <item x="344"/>
        <item x="414"/>
        <item x="77"/>
        <item x="481"/>
        <item x="146"/>
        <item x="52"/>
        <item x="246"/>
        <item x="147"/>
        <item x="294"/>
        <item x="148"/>
        <item x="78"/>
        <item x="345"/>
        <item x="393"/>
        <item x="361"/>
        <item x="565"/>
        <item x="218"/>
        <item x="295"/>
        <item x="176"/>
        <item x="445"/>
        <item x="346"/>
        <item x="273"/>
        <item x="550"/>
        <item x="219"/>
        <item x="596"/>
        <item x="333"/>
        <item x="511"/>
        <item x="532"/>
        <item x="31"/>
        <item x="79"/>
        <item x="482"/>
        <item x="12"/>
        <item x="220"/>
        <item x="114"/>
        <item x="512"/>
        <item x="513"/>
        <item x="80"/>
        <item x="485"/>
        <item x="178"/>
        <item x="247"/>
        <item x="13"/>
        <item x="347"/>
        <item x="571"/>
        <item x="483"/>
        <item x="248"/>
        <item x="53"/>
        <item x="274"/>
        <item x="348"/>
        <item x="115"/>
        <item x="384"/>
        <item x="514"/>
        <item x="177"/>
        <item x="349"/>
        <item x="515"/>
        <item x="562"/>
        <item x="385"/>
        <item x="484"/>
        <item x="275"/>
        <item x="62"/>
        <item x="179"/>
        <item x="81"/>
        <item x="533"/>
        <item x="415"/>
        <item x="15"/>
        <item x="350"/>
        <item x="351"/>
        <item x="534"/>
        <item x="386"/>
        <item x="325"/>
        <item x="54"/>
        <item x="276"/>
        <item x="116"/>
        <item x="249"/>
        <item x="592"/>
        <item x="446"/>
        <item x="352"/>
        <item x="221"/>
        <item x="382"/>
        <item x="416"/>
        <item x="93"/>
        <item x="16"/>
        <item x="82"/>
        <item x="417"/>
        <item x="305"/>
        <item x="117"/>
        <item x="353"/>
        <item x="297"/>
        <item x="190"/>
        <item x="298"/>
        <item x="535"/>
        <item x="30"/>
        <item x="536"/>
        <item x="251"/>
        <item x="447"/>
        <item x="180"/>
        <item x="326"/>
        <item x="299"/>
        <item x="300"/>
        <item x="537"/>
        <item x="387"/>
        <item x="181"/>
        <item x="118"/>
        <item x="538"/>
        <item x="83"/>
        <item x="374"/>
        <item x="17"/>
        <item x="448"/>
        <item x="18"/>
        <item x="327"/>
        <item x="19"/>
        <item x="20"/>
        <item x="193"/>
        <item x="539"/>
        <item x="418"/>
        <item x="56"/>
        <item x="594"/>
        <item x="595"/>
        <item x="149"/>
        <item x="540"/>
        <item x="567"/>
        <item x="119"/>
        <item x="449"/>
        <item x="150"/>
        <item x="252"/>
        <item x="84"/>
        <item x="85"/>
        <item x="388"/>
        <item x="541"/>
        <item x="419"/>
        <item x="354"/>
        <item x="487"/>
        <item x="420"/>
        <item x="277"/>
        <item x="57"/>
        <item x="69"/>
        <item x="542"/>
        <item x="516"/>
        <item x="223"/>
        <item x="86"/>
        <item x="21"/>
        <item x="87"/>
        <item x="549"/>
        <item x="543"/>
        <item x="568"/>
        <item x="544"/>
        <item x="151"/>
        <item x="389"/>
        <item x="224"/>
        <item x="390"/>
        <item x="120"/>
        <item x="488"/>
        <item x="328"/>
        <item x="518"/>
        <item x="225"/>
        <item x="545"/>
        <item x="450"/>
        <item x="278"/>
        <item x="22"/>
        <item x="88"/>
        <item x="182"/>
        <item x="301"/>
        <item x="329"/>
        <item x="14"/>
        <item x="355"/>
        <item x="58"/>
        <item x="23"/>
        <item x="489"/>
        <item x="24"/>
        <item x="253"/>
        <item x="451"/>
        <item x="121"/>
        <item x="302"/>
        <item x="597"/>
        <item x="189"/>
        <item x="90"/>
        <item x="122"/>
        <item x="452"/>
        <item x="25"/>
        <item x="496"/>
        <item x="330"/>
        <item x="26"/>
        <item x="183"/>
        <item x="546"/>
        <item x="230"/>
        <item x="490"/>
        <item x="152"/>
        <item x="421"/>
        <item x="331"/>
        <item x="153"/>
        <item x="154"/>
        <item x="155"/>
        <item x="547"/>
        <item x="184"/>
        <item x="303"/>
        <item x="332"/>
        <item x="185"/>
        <item x="569"/>
        <item x="210"/>
        <item x="391"/>
        <item x="356"/>
        <item x="422"/>
        <item x="254"/>
        <item x="60"/>
        <item x="357"/>
        <item x="453"/>
        <item x="156"/>
        <item x="186"/>
        <item x="157"/>
        <item x="61"/>
        <item x="27"/>
        <item x="548"/>
        <item x="255"/>
        <item x="491"/>
        <item x="306"/>
        <item x="454"/>
        <item x="304"/>
        <item x="123"/>
        <item x="492"/>
        <item x="358"/>
        <item x="493"/>
        <item x="28"/>
        <item x="124"/>
        <item x="494"/>
        <item x="281"/>
        <item x="91"/>
        <item x="125"/>
        <item x="187"/>
        <item x="158"/>
        <item x="29"/>
        <item x="226"/>
        <item x="570"/>
        <item x="60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363">
        <item x="10"/>
        <item x="321"/>
        <item x="81"/>
        <item x="291"/>
        <item x="60"/>
        <item x="263"/>
        <item x="47"/>
        <item x="59"/>
        <item x="278"/>
        <item x="76"/>
        <item x="220"/>
        <item x="144"/>
        <item x="265"/>
        <item x="268"/>
        <item x="163"/>
        <item x="29"/>
        <item x="351"/>
        <item x="156"/>
        <item x="97"/>
        <item x="128"/>
        <item x="77"/>
        <item x="139"/>
        <item x="205"/>
        <item x="56"/>
        <item x="2"/>
        <item x="39"/>
        <item x="185"/>
        <item x="322"/>
        <item x="304"/>
        <item x="257"/>
        <item x="19"/>
        <item x="179"/>
        <item x="109"/>
        <item x="53"/>
        <item x="348"/>
        <item x="294"/>
        <item x="160"/>
        <item x="27"/>
        <item x="36"/>
        <item x="318"/>
        <item x="262"/>
        <item x="177"/>
        <item x="1"/>
        <item x="49"/>
        <item x="329"/>
        <item x="67"/>
        <item x="230"/>
        <item x="286"/>
        <item x="45"/>
        <item x="65"/>
        <item x="121"/>
        <item x="112"/>
        <item x="73"/>
        <item x="296"/>
        <item x="326"/>
        <item x="258"/>
        <item x="86"/>
        <item x="158"/>
        <item x="233"/>
        <item x="124"/>
        <item x="33"/>
        <item x="231"/>
        <item x="253"/>
        <item x="360"/>
        <item x="184"/>
        <item x="275"/>
        <item x="9"/>
        <item x="105"/>
        <item x="155"/>
        <item x="3"/>
        <item x="103"/>
        <item x="169"/>
        <item x="196"/>
        <item x="57"/>
        <item x="118"/>
        <item x="241"/>
        <item x="98"/>
        <item x="323"/>
        <item x="6"/>
        <item x="295"/>
        <item x="293"/>
        <item x="75"/>
        <item x="111"/>
        <item x="133"/>
        <item x="138"/>
        <item x="134"/>
        <item x="21"/>
        <item x="131"/>
        <item x="362"/>
        <item x="279"/>
        <item x="347"/>
        <item x="282"/>
        <item x="104"/>
        <item x="93"/>
        <item x="18"/>
        <item x="152"/>
        <item x="332"/>
        <item x="213"/>
        <item x="74"/>
        <item x="357"/>
        <item x="20"/>
        <item x="34"/>
        <item x="116"/>
        <item x="100"/>
        <item x="165"/>
        <item x="166"/>
        <item x="135"/>
        <item x="299"/>
        <item x="150"/>
        <item x="149"/>
        <item x="90"/>
        <item x="195"/>
        <item x="317"/>
        <item x="337"/>
        <item x="288"/>
        <item x="107"/>
        <item x="35"/>
        <item x="228"/>
        <item x="120"/>
        <item x="340"/>
        <item x="297"/>
        <item x="102"/>
        <item x="280"/>
        <item x="361"/>
        <item x="355"/>
        <item x="181"/>
        <item x="79"/>
        <item x="281"/>
        <item x="359"/>
        <item x="171"/>
        <item x="207"/>
        <item x="227"/>
        <item x="315"/>
        <item x="303"/>
        <item x="66"/>
        <item x="204"/>
        <item x="72"/>
        <item x="344"/>
        <item x="12"/>
        <item x="194"/>
        <item x="209"/>
        <item x="96"/>
        <item x="193"/>
        <item x="92"/>
        <item x="172"/>
        <item x="269"/>
        <item x="349"/>
        <item x="198"/>
        <item x="313"/>
        <item x="246"/>
        <item x="292"/>
        <item x="161"/>
        <item x="307"/>
        <item x="125"/>
        <item x="240"/>
        <item x="266"/>
        <item x="343"/>
        <item x="64"/>
        <item x="51"/>
        <item x="132"/>
        <item x="212"/>
        <item x="350"/>
        <item x="62"/>
        <item x="219"/>
        <item x="176"/>
        <item x="353"/>
        <item x="345"/>
        <item x="333"/>
        <item x="28"/>
        <item x="110"/>
        <item x="243"/>
        <item x="129"/>
        <item x="80"/>
        <item x="244"/>
        <item x="277"/>
        <item x="123"/>
        <item x="283"/>
        <item x="251"/>
        <item x="217"/>
        <item x="201"/>
        <item x="202"/>
        <item x="319"/>
        <item x="37"/>
        <item x="335"/>
        <item x="302"/>
        <item x="260"/>
        <item x="119"/>
        <item x="164"/>
        <item x="289"/>
        <item x="127"/>
        <item x="206"/>
        <item x="290"/>
        <item x="259"/>
        <item x="336"/>
        <item x="95"/>
        <item x="324"/>
        <item x="199"/>
        <item x="122"/>
        <item x="130"/>
        <item x="242"/>
        <item x="142"/>
        <item x="235"/>
        <item x="162"/>
        <item x="126"/>
        <item x="249"/>
        <item x="197"/>
        <item x="226"/>
        <item x="55"/>
        <item x="306"/>
        <item x="71"/>
        <item x="356"/>
        <item x="89"/>
        <item x="40"/>
        <item x="145"/>
        <item x="236"/>
        <item x="78"/>
        <item x="32"/>
        <item x="325"/>
        <item x="54"/>
        <item x="223"/>
        <item x="301"/>
        <item x="115"/>
        <item x="273"/>
        <item x="216"/>
        <item x="298"/>
        <item x="136"/>
        <item x="247"/>
        <item x="229"/>
        <item x="83"/>
        <item x="276"/>
        <item x="234"/>
        <item x="30"/>
        <item x="114"/>
        <item x="342"/>
        <item x="222"/>
        <item x="183"/>
        <item x="186"/>
        <item x="178"/>
        <item x="58"/>
        <item x="239"/>
        <item x="224"/>
        <item x="327"/>
        <item x="203"/>
        <item x="310"/>
        <item x="7"/>
        <item x="117"/>
        <item x="192"/>
        <item x="314"/>
        <item x="245"/>
        <item x="25"/>
        <item x="8"/>
        <item x="346"/>
        <item x="330"/>
        <item x="238"/>
        <item x="339"/>
        <item x="284"/>
        <item x="113"/>
        <item x="218"/>
        <item x="61"/>
        <item x="84"/>
        <item x="311"/>
        <item x="300"/>
        <item x="338"/>
        <item x="331"/>
        <item x="22"/>
        <item x="159"/>
        <item x="215"/>
        <item x="108"/>
        <item x="48"/>
        <item x="137"/>
        <item x="316"/>
        <item x="63"/>
        <item x="31"/>
        <item x="221"/>
        <item x="17"/>
        <item x="147"/>
        <item x="354"/>
        <item x="182"/>
        <item x="312"/>
        <item x="14"/>
        <item x="175"/>
        <item x="252"/>
        <item x="68"/>
        <item x="173"/>
        <item x="167"/>
        <item x="264"/>
        <item x="157"/>
        <item x="250"/>
        <item x="272"/>
        <item x="5"/>
        <item x="191"/>
        <item x="168"/>
        <item x="210"/>
        <item x="146"/>
        <item x="358"/>
        <item x="46"/>
        <item x="174"/>
        <item x="261"/>
        <item x="200"/>
        <item x="101"/>
        <item x="43"/>
        <item x="180"/>
        <item x="91"/>
        <item x="141"/>
        <item x="274"/>
        <item x="106"/>
        <item x="255"/>
        <item x="154"/>
        <item x="52"/>
        <item x="225"/>
        <item x="143"/>
        <item x="140"/>
        <item x="11"/>
        <item x="85"/>
        <item x="341"/>
        <item x="305"/>
        <item x="214"/>
        <item x="70"/>
        <item x="189"/>
        <item x="248"/>
        <item x="208"/>
        <item x="320"/>
        <item x="153"/>
        <item x="188"/>
        <item x="87"/>
        <item x="232"/>
        <item x="38"/>
        <item x="287"/>
        <item x="69"/>
        <item x="94"/>
        <item x="24"/>
        <item x="23"/>
        <item x="190"/>
        <item x="187"/>
        <item x="256"/>
        <item x="334"/>
        <item x="254"/>
        <item x="50"/>
        <item x="308"/>
        <item x="13"/>
        <item x="99"/>
        <item x="42"/>
        <item x="44"/>
        <item x="285"/>
        <item x="16"/>
        <item x="270"/>
        <item x="328"/>
        <item x="82"/>
        <item x="151"/>
        <item x="267"/>
        <item x="88"/>
        <item x="26"/>
        <item x="211"/>
        <item x="352"/>
        <item x="237"/>
        <item x="41"/>
        <item x="148"/>
        <item x="271"/>
        <item x="170"/>
        <item x="309"/>
        <item x="4"/>
        <item x="1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1">
        <item x="1"/>
        <item x="5"/>
        <item x="2"/>
        <item x="7"/>
        <item x="10"/>
        <item x="11"/>
        <item x="3"/>
        <item x="9"/>
        <item x="12"/>
        <item x="14"/>
        <item x="4"/>
        <item x="19"/>
        <item x="8"/>
        <item x="6"/>
        <item x="17"/>
        <item x="18"/>
        <item x="15"/>
        <item x="13"/>
        <item x="20"/>
        <item x="16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15">
        <item x="2"/>
        <item x="1"/>
        <item x="9"/>
        <item x="11"/>
        <item x="8"/>
        <item x="12"/>
        <item x="3"/>
        <item x="5"/>
        <item x="4"/>
        <item x="10"/>
        <item x="13"/>
        <item x="6"/>
        <item x="7"/>
        <item x="1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18">
        <item x="7"/>
        <item x="1"/>
        <item x="13"/>
        <item x="12"/>
        <item x="15"/>
        <item x="14"/>
        <item x="11"/>
        <item x="8"/>
        <item x="3"/>
        <item x="10"/>
        <item x="5"/>
        <item x="6"/>
        <item x="4"/>
        <item x="2"/>
        <item x="9"/>
        <item x="17"/>
        <item x="16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showAll="0"/>
    <pivotField showAll="0"/>
    <pivotField axis="axisRow" outline="0" showAll="0" defaultSubtotal="0">
      <items count="30">
        <item x="6"/>
        <item x="1"/>
        <item x="15"/>
        <item x="16"/>
        <item x="5"/>
        <item x="9"/>
        <item x="21"/>
        <item x="13"/>
        <item x="10"/>
        <item x="23"/>
        <item x="18"/>
        <item x="14"/>
        <item x="3"/>
        <item x="12"/>
        <item x="2"/>
        <item x="22"/>
        <item x="4"/>
        <item x="7"/>
        <item x="11"/>
        <item x="19"/>
        <item x="24"/>
        <item x="25"/>
        <item x="17"/>
        <item x="26"/>
        <item x="8"/>
        <item x="20"/>
        <item x="28"/>
        <item x="27"/>
        <item x="29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outline="0" showAll="0" defaultSubtotal="0">
      <items count="27">
        <item x="0"/>
        <item x="1"/>
        <item m="1" x="24"/>
        <item x="3"/>
        <item x="5"/>
        <item x="6"/>
        <item x="7"/>
        <item x="8"/>
        <item m="1" x="22"/>
        <item m="1" x="23"/>
        <item x="10"/>
        <item x="12"/>
        <item x="13"/>
        <item x="14"/>
        <item m="1" x="25"/>
        <item m="1" x="26"/>
        <item x="17"/>
        <item m="1" x="21"/>
        <item x="18"/>
        <item x="19"/>
        <item x="20"/>
        <item x="2"/>
        <item x="4"/>
        <item x="9"/>
        <item x="11"/>
        <item x="15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6">
        <item x="0"/>
        <item x="1"/>
        <item x="3"/>
        <item x="4"/>
        <item x="5"/>
        <item x="6"/>
        <item x="7"/>
        <item x="8"/>
        <item m="1" x="24"/>
        <item m="1" x="22"/>
        <item x="10"/>
        <item x="12"/>
        <item x="13"/>
        <item x="14"/>
        <item m="1" x="25"/>
        <item m="1" x="21"/>
        <item x="17"/>
        <item m="1" x="23"/>
        <item x="18"/>
        <item x="19"/>
        <item x="20"/>
        <item x="2"/>
        <item x="9"/>
        <item x="11"/>
        <item x="15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numFmtId="1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numFmtId="1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15">
        <item x="14"/>
        <item x="1"/>
        <item x="0"/>
        <item x="3"/>
        <item x="2"/>
        <item x="8"/>
        <item x="9"/>
        <item x="7"/>
        <item x="4"/>
        <item x="5"/>
        <item x="6"/>
        <item x="13"/>
        <item x="11"/>
        <item x="10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name="Price +/-" axis="axisRow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6">
    <field x="88"/>
    <field x="89"/>
    <field x="14"/>
    <field x="35"/>
    <field x="92"/>
    <field x="94"/>
    <field x="28"/>
    <field x="22"/>
    <field x="36"/>
    <field x="20"/>
    <field x="47"/>
    <field x="90"/>
    <field x="91"/>
    <field x="37"/>
    <field x="38"/>
    <field x="39"/>
  </rowFields>
  <rowItems count="207">
    <i>
      <x/>
      <x/>
      <x v="1"/>
      <x v="108"/>
      <x v="1"/>
      <x/>
      <x v="9"/>
      <x v="4"/>
      <x v="42"/>
      <x v="6"/>
      <x v="29"/>
      <x/>
      <x/>
      <x v="20"/>
      <x v="14"/>
      <x v="17"/>
    </i>
    <i r="2">
      <x v="4"/>
      <x v="210"/>
      <x v="3"/>
      <x/>
      <x v="132"/>
      <x v="97"/>
      <x v="360"/>
      <x v="32"/>
      <x v="14"/>
      <x/>
      <x/>
      <x v="2"/>
      <x v="1"/>
      <x v="13"/>
    </i>
    <i r="2">
      <x v="6"/>
      <x v="253"/>
      <x v="2"/>
      <x/>
      <x v="20"/>
      <x v="2"/>
      <x v="78"/>
      <x v="9"/>
      <x v="12"/>
      <x/>
      <x/>
      <x/>
      <x/>
      <x v="8"/>
    </i>
    <i r="2">
      <x v="9"/>
      <x v="300"/>
      <x v="2"/>
      <x/>
      <x v="25"/>
      <x v="1"/>
      <x v="66"/>
      <x v="31"/>
      <x/>
      <x/>
      <x/>
      <x/>
      <x v="1"/>
      <x v="1"/>
    </i>
    <i r="2">
      <x v="19"/>
      <x v="479"/>
      <x v="3"/>
      <x/>
      <x v="111"/>
      <x v="88"/>
      <x v="274"/>
      <x v="37"/>
      <x v="13"/>
      <x/>
      <x/>
      <x v="1"/>
      <x/>
      <x v="11"/>
    </i>
    <i r="2">
      <x v="22"/>
      <x v="527"/>
      <x v="1"/>
      <x/>
      <x v="17"/>
      <x v="3"/>
      <x v="30"/>
      <x/>
      <x v="13"/>
      <x/>
      <x/>
      <x v="1"/>
      <x v="1"/>
      <x v="1"/>
    </i>
    <i r="2">
      <x v="23"/>
      <x v="535"/>
      <x v="2"/>
      <x/>
      <x v="35"/>
      <x v="4"/>
      <x v="100"/>
      <x v="8"/>
      <x v="13"/>
      <x/>
      <x/>
      <x v="1"/>
      <x/>
      <x/>
    </i>
    <i r="2">
      <x v="24"/>
      <x v="537"/>
      <x v="2"/>
      <x/>
      <x v="31"/>
      <x v="2"/>
      <x v="86"/>
      <x v="9"/>
      <x v="13"/>
      <x/>
      <x/>
      <x v="1"/>
      <x/>
      <x v="1"/>
    </i>
    <i r="2">
      <x v="28"/>
      <x v="579"/>
      <x v="4"/>
      <x/>
      <x v="139"/>
      <x v="68"/>
      <x v="331"/>
      <x v="35"/>
      <x v="11"/>
      <x/>
      <x/>
      <x v="1"/>
      <x v="4"/>
      <x v="14"/>
    </i>
    <i r="2">
      <x v="30"/>
      <x v="598"/>
      <x v="3"/>
      <x/>
      <x v="95"/>
      <x v="64"/>
      <x v="249"/>
      <x v="31"/>
      <x v="7"/>
      <x/>
      <x/>
      <x/>
      <x v="1"/>
      <x v="9"/>
    </i>
    <i r="2">
      <x v="584"/>
      <x v="270"/>
      <x v="3"/>
      <x/>
      <x v="40"/>
      <x v="44"/>
      <x v="37"/>
      <x/>
      <x v="4"/>
      <x/>
      <x/>
      <x v="2"/>
      <x v="2"/>
      <x/>
    </i>
    <i>
      <x v="1"/>
      <x v="1"/>
      <x v="31"/>
      <x v="14"/>
      <x v="3"/>
      <x/>
      <x v="68"/>
      <x v="1"/>
      <x v="168"/>
      <x v="32"/>
      <x v="4"/>
      <x/>
      <x/>
      <x v="2"/>
      <x v="2"/>
      <x v="6"/>
    </i>
    <i r="2">
      <x v="35"/>
      <x v="107"/>
      <x v="2"/>
      <x/>
      <x v="53"/>
      <x v="49"/>
      <x v="216"/>
      <x v="16"/>
      <x v="2"/>
      <x/>
      <x/>
      <x v="4"/>
      <x v="1"/>
      <x v="3"/>
    </i>
    <i r="2">
      <x v="36"/>
      <x v="110"/>
      <x v="1"/>
      <x/>
      <x v="12"/>
      <x v="14"/>
      <x v="60"/>
      <x v="3"/>
      <x v="2"/>
      <x/>
      <x/>
      <x v="4"/>
      <x v="1"/>
      <x v="3"/>
    </i>
    <i r="2">
      <x v="40"/>
      <x v="157"/>
      <x v="2"/>
      <x/>
      <x v="3"/>
      <x v="5"/>
      <x v="38"/>
      <x v="7"/>
      <x/>
      <x/>
      <x/>
      <x/>
      <x v="1"/>
      <x v="3"/>
    </i>
    <i r="2">
      <x v="41"/>
      <x v="159"/>
      <x v="2"/>
      <x/>
      <x v="48"/>
      <x v="12"/>
      <x v="182"/>
      <x v="12"/>
      <x v="3"/>
      <x/>
      <x/>
      <x/>
      <x v="1"/>
      <x v="2"/>
    </i>
    <i r="2">
      <x v="44"/>
      <x v="238"/>
      <x v="1"/>
      <x/>
      <x v="10"/>
      <x v="2"/>
      <x v="25"/>
      <x/>
      <x v="16"/>
      <x/>
      <x/>
      <x v="5"/>
      <x v="6"/>
      <x v="12"/>
    </i>
    <i r="2">
      <x v="47"/>
      <x v="306"/>
      <x v="2"/>
      <x/>
      <x v="106"/>
      <x v="13"/>
      <x v="355"/>
      <x v="23"/>
      <x v="5"/>
      <x/>
      <x/>
      <x v="5"/>
      <x/>
      <x v="11"/>
    </i>
    <i r="2">
      <x v="50"/>
      <x v="376"/>
      <x v="2"/>
      <x/>
      <x v="123"/>
      <x v="84"/>
      <x v="342"/>
      <x v="31"/>
      <x v="16"/>
      <x/>
      <x/>
      <x/>
      <x v="2"/>
      <x v="11"/>
    </i>
    <i r="2">
      <x v="583"/>
      <x v="428"/>
      <x v="2"/>
      <x/>
      <x v="145"/>
      <x v="32"/>
      <x v="337"/>
      <x/>
      <x v="22"/>
      <x/>
      <x/>
      <x v="13"/>
      <x v="7"/>
      <x v="12"/>
    </i>
    <i>
      <x v="3"/>
      <x v="2"/>
      <x v="89"/>
      <x v="10"/>
      <x v="2"/>
      <x/>
      <x v="28"/>
      <x v="3"/>
      <x v="98"/>
      <x v="26"/>
      <x/>
      <x/>
      <x/>
      <x v="4"/>
      <x v="3"/>
      <x v="3"/>
    </i>
    <i r="2">
      <x v="92"/>
      <x v="60"/>
      <x v="1"/>
      <x/>
      <x v="3"/>
      <x v="2"/>
      <x v="9"/>
      <x v="4"/>
      <x/>
      <x/>
      <x/>
      <x v="4"/>
      <x v="1"/>
      <x/>
    </i>
    <i r="2">
      <x v="95"/>
      <x v="121"/>
      <x v="2"/>
      <x/>
      <x v="47"/>
      <x v="3"/>
      <x v="215"/>
      <x v="13"/>
      <x v="5"/>
      <x/>
      <x/>
      <x v="4"/>
      <x v="1"/>
      <x v="3"/>
    </i>
    <i r="2">
      <x v="101"/>
      <x v="223"/>
      <x v="1"/>
      <x/>
      <x v="3"/>
      <x v="2"/>
      <x v="2"/>
      <x/>
      <x v="2"/>
      <x/>
      <x/>
      <x v="3"/>
      <x/>
      <x v="4"/>
    </i>
    <i r="2">
      <x v="102"/>
      <x v="246"/>
      <x v="2"/>
      <x/>
      <x v="108"/>
      <x v="38"/>
      <x v="347"/>
      <x v="24"/>
      <x v="3"/>
      <x/>
      <x/>
      <x v="3"/>
      <x v="2"/>
      <x v="10"/>
    </i>
    <i r="2">
      <x v="103"/>
      <x v="247"/>
      <x v="2"/>
      <x/>
      <x v="59"/>
      <x v="4"/>
      <x v="228"/>
      <x v="18"/>
      <x v="1"/>
      <x/>
      <x/>
      <x v="3"/>
      <x v="2"/>
      <x v="4"/>
    </i>
    <i r="2">
      <x v="108"/>
      <x v="370"/>
      <x v="3"/>
      <x/>
      <x v="130"/>
      <x v="58"/>
      <x v="350"/>
      <x v="33"/>
      <x v="10"/>
      <x/>
      <x/>
      <x v="2"/>
      <x v="1"/>
      <x v="11"/>
    </i>
    <i r="2">
      <x v="111"/>
      <x v="441"/>
      <x v="2"/>
      <x/>
      <x v="108"/>
      <x v="20"/>
      <x v="302"/>
      <x v="31"/>
      <x v="5"/>
      <x/>
      <x/>
      <x v="2"/>
      <x v="2"/>
      <x v="9"/>
    </i>
    <i r="2">
      <x v="113"/>
      <x v="471"/>
      <x v="2"/>
      <x/>
      <x v="46"/>
      <x v="1"/>
      <x v="143"/>
      <x v="18"/>
      <x v="19"/>
      <x/>
      <x/>
      <x v="2"/>
      <x v="2"/>
      <x v="4"/>
    </i>
    <i r="2">
      <x v="120"/>
      <x v="595"/>
      <x v="2"/>
      <x/>
      <x v="43"/>
      <x v="1"/>
      <x v="141"/>
      <x v="19"/>
      <x v="3"/>
      <x/>
      <x/>
      <x v="6"/>
      <x/>
      <x v="3"/>
    </i>
    <i>
      <x v="4"/>
      <x v="4"/>
      <x v="156"/>
      <x v="13"/>
      <x v="1"/>
      <x/>
      <x v="87"/>
      <x v="6"/>
      <x v="221"/>
      <x/>
      <x v="4"/>
      <x/>
      <x/>
      <x v="5"/>
      <x v="4"/>
      <x v="5"/>
    </i>
    <i r="2">
      <x v="159"/>
      <x v="71"/>
      <x v="1"/>
      <x/>
      <x v="87"/>
      <x v="49"/>
      <x v="221"/>
      <x/>
      <x v="4"/>
      <x/>
      <x/>
      <x v="5"/>
      <x v="4"/>
      <x v="5"/>
    </i>
    <i r="2">
      <x v="165"/>
      <x v="178"/>
      <x v="1"/>
      <x/>
      <x v="87"/>
      <x v="2"/>
      <x v="221"/>
      <x/>
      <x v="4"/>
      <x/>
      <x/>
      <x v="5"/>
      <x v="4"/>
      <x v="5"/>
    </i>
    <i r="2">
      <x v="166"/>
      <x v="179"/>
      <x v="1"/>
      <x/>
      <x v="87"/>
      <x v="3"/>
      <x v="221"/>
      <x/>
      <x v="4"/>
      <x/>
      <x/>
      <x v="5"/>
      <x v="4"/>
      <x v="5"/>
    </i>
    <i r="2">
      <x v="170"/>
      <x v="367"/>
      <x v="1"/>
      <x/>
      <x v="87"/>
      <x v="1"/>
      <x v="221"/>
      <x/>
      <x v="4"/>
      <x/>
      <x/>
      <x v="5"/>
      <x v="4"/>
      <x v="5"/>
    </i>
    <i r="2">
      <x v="172"/>
      <x v="421"/>
      <x v="2"/>
      <x/>
      <x v="87"/>
      <x v="2"/>
      <x v="221"/>
      <x/>
      <x v="4"/>
      <x/>
      <x/>
      <x v="5"/>
      <x v="4"/>
      <x v="5"/>
    </i>
    <i r="2">
      <x v="175"/>
      <x v="464"/>
      <x v="2"/>
      <x/>
      <x v="87"/>
      <x v="4"/>
      <x v="221"/>
      <x/>
      <x v="4"/>
      <x/>
      <x/>
      <x v="5"/>
      <x v="4"/>
      <x v="5"/>
    </i>
    <i r="2">
      <x v="177"/>
      <x v="529"/>
      <x v="1"/>
      <x/>
      <x v="87"/>
      <x v="11"/>
      <x v="221"/>
      <x/>
      <x v="4"/>
      <x/>
      <x/>
      <x v="5"/>
      <x v="4"/>
      <x v="5"/>
    </i>
    <i r="2">
      <x v="178"/>
      <x v="532"/>
      <x v="1"/>
      <x/>
      <x v="87"/>
      <x v="1"/>
      <x v="221"/>
      <x/>
      <x v="4"/>
      <x/>
      <x/>
      <x v="5"/>
      <x v="4"/>
      <x v="5"/>
    </i>
    <i r="2">
      <x v="181"/>
      <x v="565"/>
      <x v="2"/>
      <x/>
      <x v="87"/>
      <x v="2"/>
      <x v="221"/>
      <x/>
      <x v="4"/>
      <x/>
      <x/>
      <x v="5"/>
      <x v="4"/>
      <x v="5"/>
    </i>
    <i>
      <x v="5"/>
      <x v="5"/>
      <x v="184"/>
      <x v="23"/>
      <x v="1"/>
      <x/>
      <x v="78"/>
      <x v="1"/>
      <x v="245"/>
      <x/>
      <x v="9"/>
      <x/>
      <x/>
      <x v="5"/>
      <x/>
      <x v="5"/>
    </i>
    <i r="2">
      <x v="188"/>
      <x v="43"/>
      <x v="2"/>
      <x/>
      <x v="43"/>
      <x/>
      <x v="186"/>
      <x v="12"/>
      <x v="3"/>
      <x/>
      <x/>
      <x/>
      <x/>
      <x v="2"/>
    </i>
    <i r="2">
      <x v="189"/>
      <x v="48"/>
      <x v="1"/>
      <x/>
      <x v="43"/>
      <x/>
      <x v="186"/>
      <x/>
      <x v="3"/>
      <x/>
      <x/>
      <x/>
      <x/>
      <x v="2"/>
    </i>
    <i r="2">
      <x v="190"/>
      <x v="45"/>
      <x v="2"/>
      <x/>
      <x v="38"/>
      <x v="2"/>
      <x v="118"/>
      <x v="30"/>
      <x v="1"/>
      <x/>
      <x/>
      <x/>
      <x/>
      <x v="3"/>
    </i>
    <i r="2">
      <x v="193"/>
      <x v="109"/>
      <x v="2"/>
      <x/>
      <x v="47"/>
      <x v="3"/>
      <x v="197"/>
      <x v="14"/>
      <x/>
      <x/>
      <x/>
      <x/>
      <x/>
      <x v="4"/>
    </i>
    <i r="2">
      <x v="194"/>
      <x v="112"/>
      <x v="4"/>
      <x/>
      <x v="66"/>
      <x v="71"/>
      <x v="175"/>
      <x v="24"/>
      <x v="3"/>
      <x/>
      <x/>
      <x v="1"/>
      <x v="2"/>
      <x v="3"/>
    </i>
    <i r="2">
      <x v="196"/>
      <x v="122"/>
      <x v="2"/>
      <x/>
      <x v="44"/>
      <x v="28"/>
      <x v="153"/>
      <x v="21"/>
      <x v="5"/>
      <x/>
      <x/>
      <x v="1"/>
      <x v="1"/>
      <x v="2"/>
    </i>
    <i r="2">
      <x v="197"/>
      <x v="134"/>
      <x v="3"/>
      <x/>
      <x v="61"/>
      <x v="6"/>
      <x v="203"/>
      <x v="21"/>
      <x/>
      <x/>
      <x/>
      <x v="1"/>
      <x v="1"/>
      <x v="5"/>
    </i>
    <i r="2">
      <x v="200"/>
      <x v="567"/>
      <x v="2"/>
      <x/>
      <x v="35"/>
      <x v="1"/>
      <x v="171"/>
      <x v="16"/>
      <x v="3"/>
      <x/>
      <x/>
      <x/>
      <x v="1"/>
      <x v="1"/>
    </i>
    <i r="2">
      <x v="202"/>
      <x v="232"/>
      <x v="1"/>
      <x/>
      <x v="62"/>
      <x v="16"/>
      <x v="198"/>
      <x/>
      <x v="6"/>
      <x/>
      <x/>
      <x v="2"/>
      <x/>
      <x v="3"/>
    </i>
    <i r="2">
      <x v="203"/>
      <x v="235"/>
      <x v="2"/>
      <x/>
      <x v="18"/>
      <x v="2"/>
      <x v="87"/>
      <x v="15"/>
      <x v="2"/>
      <x/>
      <x/>
      <x v="2"/>
      <x/>
      <x/>
    </i>
    <i r="2">
      <x v="205"/>
      <x v="272"/>
      <x v="4"/>
      <x/>
      <x v="42"/>
      <x v="83"/>
      <x v="159"/>
      <x v="22"/>
      <x v="4"/>
      <x/>
      <x/>
      <x/>
      <x v="1"/>
      <x v="1"/>
    </i>
    <i r="2">
      <x v="213"/>
      <x v="336"/>
      <x v="2"/>
      <x/>
      <x v="37"/>
      <x v="1"/>
      <x v="106"/>
      <x/>
      <x v="1"/>
      <x/>
      <x/>
      <x/>
      <x/>
      <x v="2"/>
    </i>
    <i r="2">
      <x v="216"/>
      <x v="523"/>
      <x v="3"/>
      <x/>
      <x v="76"/>
      <x v="20"/>
      <x v="269"/>
      <x v="24"/>
      <x v="7"/>
      <x/>
      <x/>
      <x v="5"/>
      <x v="1"/>
      <x v="5"/>
    </i>
    <i r="2">
      <x v="610"/>
      <x v="162"/>
      <x v="3"/>
      <x/>
      <x v="32"/>
      <x v="2"/>
      <x v="84"/>
      <x/>
      <x v="7"/>
      <x/>
      <x/>
      <x v="5"/>
      <x v="2"/>
      <x v="1"/>
    </i>
    <i>
      <x v="6"/>
      <x v="6"/>
      <x v="219"/>
      <x v="24"/>
      <x v="2"/>
      <x/>
      <x v="76"/>
      <x v="7"/>
      <x v="311"/>
      <x v="19"/>
      <x/>
      <x/>
      <x/>
      <x/>
      <x v="2"/>
      <x v="7"/>
    </i>
    <i r="2">
      <x v="221"/>
      <x v="119"/>
      <x v="2"/>
      <x/>
      <x v="42"/>
      <x v="2"/>
      <x v="200"/>
      <x v="14"/>
      <x v="3"/>
      <x/>
      <x/>
      <x v="3"/>
      <x v="2"/>
      <x v="2"/>
    </i>
    <i r="2">
      <x v="227"/>
      <x v="231"/>
      <x v="2"/>
      <x/>
      <x v="91"/>
      <x v="20"/>
      <x v="356"/>
      <x v="20"/>
      <x v="1"/>
      <x/>
      <x/>
      <x/>
      <x v="4"/>
      <x v="8"/>
    </i>
    <i r="2">
      <x v="233"/>
      <x v="377"/>
      <x v="2"/>
      <x/>
      <x v="89"/>
      <x v="4"/>
      <x v="322"/>
      <x v="20"/>
      <x v="6"/>
      <x/>
      <x/>
      <x v="1"/>
      <x v="1"/>
      <x v="7"/>
    </i>
    <i r="2">
      <x v="234"/>
      <x v="409"/>
      <x v="1"/>
      <x/>
      <x v="89"/>
      <x v="2"/>
      <x v="322"/>
      <x/>
      <x v="6"/>
      <x/>
      <x/>
      <x v="1"/>
      <x v="1"/>
      <x v="7"/>
    </i>
    <i r="2">
      <x v="237"/>
      <x v="98"/>
      <x v="1"/>
      <x/>
      <x v="12"/>
      <x v="5"/>
      <x v="68"/>
      <x v="8"/>
      <x v="14"/>
      <x/>
      <x/>
      <x v="1"/>
      <x v="10"/>
      <x/>
    </i>
    <i r="2">
      <x v="240"/>
      <x v="538"/>
      <x v="1"/>
      <x/>
      <x v="7"/>
      <x v="9"/>
      <x v="57"/>
      <x v="7"/>
      <x/>
      <x/>
      <x/>
      <x/>
      <x v="1"/>
      <x v="8"/>
    </i>
    <i r="2">
      <x v="241"/>
      <x v="571"/>
      <x v="2"/>
      <x/>
      <x v="74"/>
      <x v="2"/>
      <x v="265"/>
      <x v="22"/>
      <x v="4"/>
      <x/>
      <x/>
      <x/>
      <x v="1"/>
      <x v="7"/>
    </i>
    <i>
      <x v="7"/>
      <x v="7"/>
      <x v="244"/>
      <x v="84"/>
      <x v="1"/>
      <x/>
      <x v="2"/>
      <x v="5"/>
      <x v="36"/>
      <x/>
      <x v="4"/>
      <x/>
      <x/>
      <x/>
      <x v="1"/>
      <x v="7"/>
    </i>
    <i r="2">
      <x v="246"/>
      <x v="120"/>
      <x v="2"/>
      <x/>
      <x v="59"/>
      <x v="2"/>
      <x v="202"/>
      <x v="21"/>
      <x v="4"/>
      <x/>
      <x/>
      <x/>
      <x/>
      <x v="4"/>
    </i>
    <i r="2">
      <x v="251"/>
      <x v="221"/>
      <x v="2"/>
      <x/>
      <x v="17"/>
      <x v="2"/>
      <x v="105"/>
      <x v="8"/>
      <x v="9"/>
      <x/>
      <x/>
      <x v="4"/>
      <x/>
      <x/>
    </i>
    <i r="2">
      <x v="254"/>
      <x v="254"/>
      <x v="1"/>
      <x/>
      <x v="15"/>
      <x v="20"/>
      <x v="71"/>
      <x v="14"/>
      <x v="1"/>
      <x/>
      <x/>
      <x v="3"/>
      <x/>
      <x v="1"/>
    </i>
    <i r="2">
      <x v="256"/>
      <x v="292"/>
      <x v="2"/>
      <x/>
      <x v="37"/>
      <x v="3"/>
      <x v="129"/>
      <x v="26"/>
      <x v="4"/>
      <x/>
      <x/>
      <x/>
      <x v="1"/>
      <x v="1"/>
    </i>
    <i r="2">
      <x v="259"/>
      <x v="391"/>
      <x v="2"/>
      <x/>
      <x v="71"/>
      <x v="3"/>
      <x v="296"/>
      <x v="16"/>
      <x v="3"/>
      <x/>
      <x/>
      <x v="6"/>
      <x/>
      <x v="6"/>
    </i>
    <i r="2">
      <x v="261"/>
      <x v="427"/>
      <x v="2"/>
      <x/>
      <x v="30"/>
      <x v="3"/>
      <x v="164"/>
      <x v="10"/>
      <x v="1"/>
      <x/>
      <x/>
      <x/>
      <x v="2"/>
      <x v="1"/>
    </i>
    <i r="2">
      <x v="264"/>
      <x v="526"/>
      <x v="2"/>
      <x/>
      <x v="102"/>
      <x v="23"/>
      <x v="361"/>
      <x v="22"/>
      <x v="12"/>
      <x/>
      <x/>
      <x/>
      <x/>
      <x v="8"/>
    </i>
    <i r="2">
      <x v="587"/>
      <x v="593"/>
      <x v="2"/>
      <x/>
      <x v="83"/>
      <x v="7"/>
      <x v="237"/>
      <x v="24"/>
      <x v="7"/>
      <x/>
      <x/>
      <x/>
      <x/>
      <x v="8"/>
    </i>
    <i>
      <x v="10"/>
      <x v="10"/>
      <x v="289"/>
      <x v="16"/>
      <x v="9"/>
      <x/>
      <x v="139"/>
      <x v="92"/>
      <x v="326"/>
      <x v="36"/>
      <x v="20"/>
      <x/>
      <x/>
      <x v="1"/>
      <x v="10"/>
      <x v="9"/>
    </i>
    <i r="2">
      <x v="297"/>
      <x v="222"/>
      <x v="2"/>
      <x/>
      <x v="64"/>
      <x v="3"/>
      <x v="180"/>
      <x v="26"/>
      <x v="7"/>
      <x/>
      <x/>
      <x v="6"/>
      <x v="2"/>
      <x v="7"/>
    </i>
    <i r="2">
      <x v="301"/>
      <x v="304"/>
      <x v="3"/>
      <x/>
      <x v="47"/>
      <x v="13"/>
      <x v="190"/>
      <x v="21"/>
      <x v="3"/>
      <x/>
      <x/>
      <x v="2"/>
      <x/>
      <x v="6"/>
    </i>
    <i r="2">
      <x v="304"/>
      <x v="356"/>
      <x v="3"/>
      <x/>
      <x v="34"/>
      <x v="3"/>
      <x v="140"/>
      <x v="20"/>
      <x v="3"/>
      <x/>
      <x/>
      <x/>
      <x v="1"/>
      <x v="2"/>
    </i>
    <i r="2">
      <x v="305"/>
      <x v="438"/>
      <x v="1"/>
      <x/>
      <x v="2"/>
      <x v="3"/>
      <x v="18"/>
      <x v="9"/>
      <x v="3"/>
      <x/>
      <x/>
      <x/>
      <x v="1"/>
      <x v="2"/>
    </i>
    <i r="2">
      <x v="306"/>
      <x v="465"/>
      <x v="6"/>
      <x/>
      <x v="114"/>
      <x v="36"/>
      <x v="292"/>
      <x v="30"/>
      <x v="9"/>
      <x/>
      <x/>
      <x/>
      <x v="7"/>
      <x v="8"/>
    </i>
    <i r="2">
      <x v="310"/>
      <x v="549"/>
      <x v="2"/>
      <x/>
      <x v="46"/>
      <x v="2"/>
      <x v="97"/>
      <x v="18"/>
      <x v="1"/>
      <x/>
      <x/>
      <x v="16"/>
      <x v="3"/>
      <x v="3"/>
    </i>
    <i r="2">
      <x v="311"/>
      <x v="557"/>
      <x v="1"/>
      <x/>
      <x v="46"/>
      <x v="1"/>
      <x v="97"/>
      <x/>
      <x v="1"/>
      <x/>
      <x/>
      <x v="16"/>
      <x v="3"/>
      <x v="3"/>
    </i>
    <i r="2">
      <x v="312"/>
      <x v="564"/>
      <x v="5"/>
      <x/>
      <x v="120"/>
      <x v="66"/>
      <x v="316"/>
      <x v="34"/>
      <x v="12"/>
      <x/>
      <x/>
      <x v="2"/>
      <x/>
      <x v="10"/>
    </i>
    <i>
      <x v="11"/>
      <x v="11"/>
      <x v="340"/>
      <x v="11"/>
      <x v="3"/>
      <x/>
      <x v="78"/>
      <x v="40"/>
      <x v="266"/>
      <x v="22"/>
      <x v="4"/>
      <x/>
      <x/>
      <x v="2"/>
      <x/>
      <x v="6"/>
    </i>
    <i r="2">
      <x v="341"/>
      <x v="12"/>
      <x v="3"/>
      <x/>
      <x v="88"/>
      <x v="41"/>
      <x v="223"/>
      <x v="29"/>
      <x v="8"/>
      <x/>
      <x/>
      <x/>
      <x/>
      <x v="8"/>
    </i>
    <i r="2">
      <x v="345"/>
      <x v="103"/>
      <x v="5"/>
      <x/>
      <x v="69"/>
      <x v="44"/>
      <x v="163"/>
      <x v="37"/>
      <x v="9"/>
      <x/>
      <x/>
      <x v="1"/>
      <x v="1"/>
      <x v="5"/>
    </i>
    <i r="2">
      <x v="349"/>
      <x v="474"/>
      <x v="4"/>
      <x/>
      <x v="76"/>
      <x v="57"/>
      <x v="234"/>
      <x v="25"/>
      <x/>
      <x/>
      <x/>
      <x v="6"/>
      <x v="13"/>
      <x v="8"/>
    </i>
    <i r="2">
      <x v="356"/>
      <x v="317"/>
      <x v="3"/>
      <x/>
      <x v="38"/>
      <x v="5"/>
      <x v="131"/>
      <x v="27"/>
      <x v="2"/>
      <x/>
      <x/>
      <x/>
      <x v="1"/>
      <x v="3"/>
    </i>
    <i r="2">
      <x v="357"/>
      <x v="447"/>
      <x v="2"/>
      <x/>
      <x v="28"/>
      <x v="3"/>
      <x v="117"/>
      <x v="15"/>
      <x v="2"/>
      <x/>
      <x/>
      <x/>
      <x v="1"/>
      <x v="1"/>
    </i>
    <i r="2">
      <x v="365"/>
      <x v="496"/>
      <x v="1"/>
      <x/>
      <x v="20"/>
      <x v="12"/>
      <x v="58"/>
      <x v="12"/>
      <x/>
      <x/>
      <x/>
      <x v="1"/>
      <x/>
      <x/>
    </i>
    <i r="2">
      <x v="367"/>
      <x v="518"/>
      <x v="4"/>
      <x/>
      <x v="89"/>
      <x v="98"/>
      <x v="221"/>
      <x v="34"/>
      <x v="12"/>
      <x/>
      <x/>
      <x v="1"/>
      <x v="1"/>
      <x v="6"/>
    </i>
    <i r="2">
      <x v="368"/>
      <x v="568"/>
      <x v="3"/>
      <x/>
      <x v="65"/>
      <x v="24"/>
      <x v="230"/>
      <x v="20"/>
      <x v="12"/>
      <x/>
      <x/>
      <x v="1"/>
      <x v="1"/>
      <x v="6"/>
    </i>
    <i r="2">
      <x v="614"/>
      <x v="233"/>
      <x v="3"/>
      <x/>
      <x v="65"/>
      <x v="17"/>
      <x v="230"/>
      <x/>
      <x v="12"/>
      <x/>
      <x/>
      <x v="1"/>
      <x v="1"/>
      <x v="6"/>
    </i>
    <i>
      <x v="12"/>
      <x v="12"/>
      <x v="369"/>
      <x v="15"/>
      <x v="2"/>
      <x/>
      <x v="78"/>
      <x/>
      <x v="201"/>
      <x/>
      <x v="7"/>
      <x/>
      <x/>
      <x v="2"/>
      <x v="3"/>
      <x v="7"/>
    </i>
    <i r="2">
      <x v="373"/>
      <x v="47"/>
      <x v="1"/>
      <x/>
      <x v="146"/>
      <x v="2"/>
      <x v="354"/>
      <x/>
      <x v="21"/>
      <x/>
      <x/>
      <x v="7"/>
      <x v="8"/>
      <x v="16"/>
    </i>
    <i r="2">
      <x v="374"/>
      <x v="50"/>
      <x v="1"/>
      <x/>
      <x v="146"/>
      <x v="2"/>
      <x v="354"/>
      <x/>
      <x v="21"/>
      <x/>
      <x/>
      <x v="7"/>
      <x v="8"/>
      <x v="16"/>
    </i>
    <i r="2">
      <x v="376"/>
      <x v="140"/>
      <x v="3"/>
      <x/>
      <x v="98"/>
      <x v="22"/>
      <x v="253"/>
      <x v="33"/>
      <x v="18"/>
      <x/>
      <x/>
      <x/>
      <x v="1"/>
      <x v="9"/>
    </i>
    <i r="2">
      <x v="379"/>
      <x v="194"/>
      <x v="1"/>
      <x/>
      <x v="99"/>
      <x v="3"/>
      <x v="239"/>
      <x/>
      <x v="7"/>
      <x/>
      <x/>
      <x/>
      <x v="8"/>
      <x v="12"/>
    </i>
    <i r="2">
      <x v="385"/>
      <x v="325"/>
      <x v="2"/>
      <x/>
      <x v="53"/>
      <x v="2"/>
      <x v="170"/>
      <x v="23"/>
      <x v="2"/>
      <x/>
      <x/>
      <x v="2"/>
      <x v="1"/>
      <x v="5"/>
    </i>
    <i r="2">
      <x v="386"/>
      <x v="342"/>
      <x v="2"/>
      <x/>
      <x v="37"/>
      <x v="2"/>
      <x v="97"/>
      <x v="18"/>
      <x v="1"/>
      <x/>
      <x/>
      <x v="2"/>
      <x v="1"/>
      <x v="4"/>
    </i>
    <i r="2">
      <x v="388"/>
      <x v="345"/>
      <x v="2"/>
      <x/>
      <x v="58"/>
      <x v="2"/>
      <x v="173"/>
      <x v="22"/>
      <x v="7"/>
      <x/>
      <x/>
      <x v="2"/>
      <x v="1"/>
      <x v="6"/>
    </i>
    <i r="2">
      <x v="390"/>
      <x v="352"/>
      <x v="3"/>
      <x/>
      <x v="77"/>
      <x v="55"/>
      <x v="248"/>
      <x v="24"/>
      <x v="5"/>
      <x/>
      <x/>
      <x/>
      <x v="2"/>
      <x v="8"/>
    </i>
    <i r="2">
      <x v="392"/>
      <x v="372"/>
      <x v="1"/>
      <x/>
      <x v="34"/>
      <x v="1"/>
      <x v="149"/>
      <x/>
      <x v="1"/>
      <x/>
      <x/>
      <x/>
      <x v="2"/>
      <x v="3"/>
    </i>
    <i r="2">
      <x v="394"/>
      <x v="448"/>
      <x v="3"/>
      <x/>
      <x v="73"/>
      <x v="18"/>
      <x v="226"/>
      <x v="26"/>
      <x v="1"/>
      <x/>
      <x/>
      <x/>
      <x v="2"/>
      <x v="9"/>
    </i>
    <i r="2">
      <x v="397"/>
      <x v="498"/>
      <x v="4"/>
      <x/>
      <x v="117"/>
      <x v="97"/>
      <x v="287"/>
      <x v="34"/>
      <x v="19"/>
      <x/>
      <x/>
      <x/>
      <x v="3"/>
      <x v="11"/>
    </i>
    <i r="2">
      <x v="400"/>
      <x v="570"/>
      <x v="2"/>
      <x/>
      <x v="63"/>
      <x v="17"/>
      <x v="177"/>
      <x v="29"/>
      <x v="2"/>
      <x/>
      <x/>
      <x/>
      <x v="3"/>
      <x v="7"/>
    </i>
    <i>
      <x v="13"/>
      <x v="13"/>
      <x v="403"/>
      <x v="37"/>
      <x v="1"/>
      <x/>
      <x v="29"/>
      <x v="1"/>
      <x v="62"/>
      <x/>
      <x v="1"/>
      <x/>
      <x/>
      <x v="10"/>
      <x/>
      <x/>
    </i>
    <i r="2">
      <x v="404"/>
      <x v="80"/>
      <x v="2"/>
      <x/>
      <x v="122"/>
      <x v="90"/>
      <x v="336"/>
      <x v="30"/>
      <x v="7"/>
      <x/>
      <x/>
      <x v="10"/>
      <x v="1"/>
      <x v="12"/>
    </i>
    <i r="2">
      <x v="406"/>
      <x v="96"/>
      <x v="2"/>
      <x/>
      <x v="122"/>
      <x v="33"/>
      <x v="334"/>
      <x v="28"/>
      <x v="5"/>
      <x/>
      <x/>
      <x/>
      <x v="4"/>
      <x v="13"/>
    </i>
    <i r="2">
      <x v="416"/>
      <x v="310"/>
      <x v="2"/>
      <x/>
      <x/>
      <x v="1"/>
      <x/>
      <x v="4"/>
      <x v="9"/>
      <x/>
      <x/>
      <x v="5"/>
      <x v="4"/>
      <x v="10"/>
    </i>
    <i r="2">
      <x v="418"/>
      <x v="320"/>
      <x v="1"/>
      <x/>
      <x v="2"/>
      <x v="4"/>
      <x v="40"/>
      <x v="1"/>
      <x v="9"/>
      <x/>
      <x/>
      <x v="5"/>
      <x v="4"/>
      <x v="10"/>
    </i>
    <i r="2">
      <x v="419"/>
      <x v="266"/>
      <x v="1"/>
      <x/>
      <x v="1"/>
      <x v="1"/>
      <x v="5"/>
      <x v="4"/>
      <x v="9"/>
      <x/>
      <x/>
      <x v="5"/>
      <x v="4"/>
      <x v="10"/>
    </i>
    <i r="2">
      <x v="421"/>
      <x v="347"/>
      <x v="1"/>
      <x/>
      <x v="3"/>
      <x v="2"/>
      <x v="12"/>
      <x v="4"/>
      <x v="1"/>
      <x/>
      <x/>
      <x/>
      <x v="4"/>
      <x v="12"/>
    </i>
    <i r="2">
      <x v="426"/>
      <x v="491"/>
      <x v="3"/>
      <x/>
      <x v="127"/>
      <x v="35"/>
      <x v="345"/>
      <x v="33"/>
      <x v="5"/>
      <x/>
      <x/>
      <x/>
      <x v="2"/>
      <x v="14"/>
    </i>
    <i r="2">
      <x v="427"/>
      <x v="525"/>
      <x v="2"/>
      <x/>
      <x v="33"/>
      <x v="2"/>
      <x v="81"/>
      <x v="15"/>
      <x v="1"/>
      <x/>
      <x/>
      <x/>
      <x v="2"/>
      <x v="2"/>
    </i>
    <i r="2">
      <x v="429"/>
      <x v="546"/>
      <x v="6"/>
      <x/>
      <x v="149"/>
      <x v="100"/>
      <x v="357"/>
      <x v="44"/>
      <x v="26"/>
      <x/>
      <x/>
      <x/>
      <x v="8"/>
      <x v="15"/>
    </i>
    <i r="2">
      <x v="430"/>
      <x v="574"/>
      <x v="1"/>
      <x/>
      <x v="149"/>
      <x v="4"/>
      <x v="357"/>
      <x/>
      <x v="26"/>
      <x/>
      <x/>
      <x/>
      <x v="8"/>
      <x v="15"/>
    </i>
    <i r="2">
      <x v="580"/>
      <x v="170"/>
      <x v="1"/>
      <x/>
      <x v="140"/>
      <x v="2"/>
      <x v="222"/>
      <x/>
      <x v="19"/>
      <x/>
      <x/>
      <x v="15"/>
      <x v="5"/>
      <x v="9"/>
    </i>
    <i>
      <x v="16"/>
      <x v="16"/>
      <x v="494"/>
      <x v="147"/>
      <x v="2"/>
      <x/>
      <x v="95"/>
      <x v="8"/>
      <x v="266"/>
      <x v="26"/>
      <x v="2"/>
      <x/>
      <x/>
      <x v="1"/>
      <x v="2"/>
      <x v="8"/>
    </i>
    <i r="2">
      <x v="495"/>
      <x v="158"/>
      <x v="2"/>
      <x/>
      <x v="92"/>
      <x v="11"/>
      <x v="315"/>
      <x v="23"/>
      <x v="4"/>
      <x/>
      <x/>
      <x v="1"/>
      <x/>
      <x v="8"/>
    </i>
    <i r="2">
      <x v="496"/>
      <x v="173"/>
      <x v="2"/>
      <x/>
      <x v="82"/>
      <x v="6"/>
      <x v="208"/>
      <x v="27"/>
      <x v="8"/>
      <x/>
      <x/>
      <x v="1"/>
      <x v="1"/>
      <x v="6"/>
    </i>
    <i r="2">
      <x v="505"/>
      <x v="431"/>
      <x v="3"/>
      <x/>
      <x v="55"/>
      <x v="28"/>
      <x v="148"/>
      <x v="33"/>
      <x v="4"/>
      <x/>
      <x/>
      <x v="2"/>
      <x v="2"/>
      <x v="1"/>
    </i>
    <i r="2">
      <x v="506"/>
      <x v="436"/>
      <x v="3"/>
      <x/>
      <x v="90"/>
      <x v="25"/>
      <x v="247"/>
      <x v="22"/>
      <x v="5"/>
      <x/>
      <x/>
      <x/>
      <x v="7"/>
      <x v="5"/>
    </i>
    <i r="2">
      <x v="507"/>
      <x v="459"/>
      <x v="2"/>
      <x/>
      <x v="90"/>
      <x v="2"/>
      <x v="247"/>
      <x/>
      <x v="5"/>
      <x/>
      <x/>
      <x/>
      <x v="7"/>
      <x v="5"/>
    </i>
    <i r="2">
      <x v="509"/>
      <x v="468"/>
      <x v="1"/>
      <x/>
      <x v="52"/>
      <x v="4"/>
      <x v="132"/>
      <x/>
      <x v="1"/>
      <x/>
      <x/>
      <x/>
      <x v="4"/>
      <x v="2"/>
    </i>
    <i r="2">
      <x v="510"/>
      <x v="472"/>
      <x v="2"/>
      <x/>
      <x v="62"/>
      <x v="10"/>
      <x v="270"/>
      <x v="18"/>
      <x v="2"/>
      <x/>
      <x/>
      <x/>
      <x v="1"/>
      <x v="7"/>
    </i>
    <i r="2">
      <x v="511"/>
      <x v="482"/>
      <x v="2"/>
      <x/>
      <x v="27"/>
      <x v="2"/>
      <x v="112"/>
      <x v="10"/>
      <x/>
      <x/>
      <x/>
      <x/>
      <x v="1"/>
      <x v="1"/>
    </i>
    <i r="2">
      <x v="513"/>
      <x v="497"/>
      <x v="2"/>
      <x/>
      <x v="33"/>
      <x/>
      <x v="106"/>
      <x v="15"/>
      <x/>
      <x/>
      <x/>
      <x v="1"/>
      <x/>
      <x/>
    </i>
    <i r="2">
      <x v="516"/>
      <x v="514"/>
      <x v="1"/>
      <x/>
      <x v="3"/>
      <x v="7"/>
      <x v="1"/>
      <x v="4"/>
      <x v="7"/>
      <x/>
      <x/>
      <x v="9"/>
      <x v="5"/>
      <x v="8"/>
    </i>
    <i r="2">
      <x v="517"/>
      <x v="524"/>
      <x v="1"/>
      <x/>
      <x v="3"/>
      <x v="8"/>
      <x v="27"/>
      <x v="4"/>
      <x v="7"/>
      <x/>
      <x/>
      <x v="9"/>
      <x v="5"/>
      <x v="8"/>
    </i>
    <i r="2">
      <x v="518"/>
      <x v="552"/>
      <x v="2"/>
      <x/>
      <x v="3"/>
      <x v="13"/>
      <x v="27"/>
      <x/>
      <x v="7"/>
      <x/>
      <x/>
      <x v="9"/>
      <x v="5"/>
      <x v="8"/>
    </i>
    <i>
      <x v="18"/>
      <x v="18"/>
      <x v="521"/>
      <x v="392"/>
      <x v="2"/>
      <x/>
      <x v="54"/>
      <x v="6"/>
      <x v="195"/>
      <x v="26"/>
      <x v="4"/>
      <x/>
      <x/>
      <x v="1"/>
      <x v="5"/>
      <x v="4"/>
    </i>
    <i r="2">
      <x v="527"/>
      <x v="128"/>
      <x v="2"/>
      <x/>
      <x v="54"/>
      <x v="3"/>
      <x v="252"/>
      <x v="15"/>
      <x v="1"/>
      <x/>
      <x/>
      <x v="5"/>
      <x v="1"/>
      <x v="3"/>
    </i>
    <i r="2">
      <x v="529"/>
      <x v="133"/>
      <x v="2"/>
      <x/>
      <x v="70"/>
      <x v="10"/>
      <x v="263"/>
      <x v="20"/>
      <x v="7"/>
      <x/>
      <x/>
      <x v="5"/>
      <x/>
      <x v="5"/>
    </i>
    <i r="2">
      <x v="531"/>
      <x v="182"/>
      <x v="2"/>
      <x/>
      <x v="37"/>
      <x v="4"/>
      <x v="167"/>
      <x v="12"/>
      <x v="1"/>
      <x/>
      <x/>
      <x/>
      <x/>
      <x v="1"/>
    </i>
    <i r="2">
      <x v="535"/>
      <x v="279"/>
      <x v="2"/>
      <x/>
      <x v="28"/>
      <x v="1"/>
      <x v="113"/>
      <x v="11"/>
      <x/>
      <x/>
      <x/>
      <x v="7"/>
      <x v="1"/>
      <x v="1"/>
    </i>
    <i r="2">
      <x v="536"/>
      <x v="293"/>
      <x v="2"/>
      <x/>
      <x v="63"/>
      <x v="2"/>
      <x v="262"/>
      <x v="19"/>
      <x v="3"/>
      <x/>
      <x/>
      <x v="7"/>
      <x v="2"/>
      <x v="4"/>
    </i>
    <i r="2">
      <x v="543"/>
      <x v="600"/>
      <x v="2"/>
      <x/>
      <x v="84"/>
      <x v="9"/>
      <x v="233"/>
      <x v="29"/>
      <x v="7"/>
      <x/>
      <x/>
      <x v="1"/>
      <x/>
      <x v="6"/>
    </i>
    <i r="2">
      <x v="576"/>
      <x v="412"/>
      <x v="2"/>
      <x/>
      <x v="42"/>
      <x v="1"/>
      <x v="156"/>
      <x v="22"/>
      <x v="3"/>
      <x/>
      <x/>
      <x v="1"/>
      <x/>
      <x v="3"/>
    </i>
    <i>
      <x v="19"/>
      <x v="19"/>
      <x v="544"/>
      <x v="9"/>
      <x v="2"/>
      <x/>
      <x v="39"/>
      <x v="3"/>
      <x v="137"/>
      <x v="14"/>
      <x v="3"/>
      <x/>
      <x/>
      <x/>
      <x/>
      <x v="3"/>
    </i>
    <i r="2">
      <x v="546"/>
      <x v="78"/>
      <x v="1"/>
      <x/>
      <x v="5"/>
      <x v="8"/>
      <x v="36"/>
      <x/>
      <x v="3"/>
      <x/>
      <x/>
      <x/>
      <x/>
      <x v="3"/>
    </i>
    <i r="2">
      <x v="547"/>
      <x v="93"/>
      <x v="2"/>
      <x/>
      <x v="39"/>
      <x v="2"/>
      <x v="166"/>
      <x v="14"/>
      <x v="2"/>
      <x/>
      <x/>
      <x/>
      <x/>
      <x v="2"/>
    </i>
    <i r="2">
      <x v="550"/>
      <x v="149"/>
      <x v="2"/>
      <x/>
      <x v="71"/>
      <x v="3"/>
      <x v="251"/>
      <x v="24"/>
      <x v="6"/>
      <x/>
      <x/>
      <x/>
      <x/>
      <x v="6"/>
    </i>
    <i r="2">
      <x v="555"/>
      <x v="250"/>
      <x v="1"/>
      <x/>
      <x v="4"/>
      <x v="3"/>
      <x v="34"/>
      <x/>
      <x/>
      <x/>
      <x/>
      <x/>
      <x/>
      <x v="1"/>
    </i>
    <i r="2">
      <x v="559"/>
      <x v="267"/>
      <x v="2"/>
      <x/>
      <x v="43"/>
      <x v="1"/>
      <x v="161"/>
      <x v="19"/>
      <x v="1"/>
      <x/>
      <x/>
      <x/>
      <x v="1"/>
      <x v="4"/>
    </i>
    <i r="2">
      <x v="562"/>
      <x v="298"/>
      <x v="2"/>
      <x/>
      <x v="105"/>
      <x v="10"/>
      <x v="353"/>
      <x v="23"/>
      <x v="11"/>
      <x/>
      <x/>
      <x/>
      <x/>
      <x v="10"/>
    </i>
    <i r="2">
      <x v="571"/>
      <x v="394"/>
      <x v="2"/>
      <x/>
      <x v="71"/>
      <x v="3"/>
      <x v="294"/>
      <x v="15"/>
      <x v="4"/>
      <x/>
      <x/>
      <x/>
      <x/>
      <x v="7"/>
    </i>
    <i r="2">
      <x v="572"/>
      <x v="542"/>
      <x v="2"/>
      <x/>
      <x v="41"/>
      <x v="1"/>
      <x v="128"/>
      <x v="19"/>
      <x v="3"/>
      <x/>
      <x/>
      <x/>
      <x/>
      <x v="3"/>
    </i>
    <i r="2">
      <x v="597"/>
      <x v="163"/>
      <x v="2"/>
      <x/>
      <x v="33"/>
      <x v="4"/>
      <x v="88"/>
      <x v="23"/>
      <x v="1"/>
      <x/>
      <x/>
      <x/>
      <x/>
      <x v="2"/>
    </i>
    <i>
      <x v="21"/>
      <x v="21"/>
      <x v="67"/>
      <x v="205"/>
      <x v="2"/>
      <x/>
      <x v="11"/>
      <x v="1"/>
      <x v="73"/>
      <x v="4"/>
      <x/>
      <x/>
      <x/>
      <x/>
      <x v="1"/>
      <x v="2"/>
    </i>
    <i r="2">
      <x v="68"/>
      <x v="248"/>
      <x v="1"/>
      <x/>
      <x v="11"/>
      <x v="3"/>
      <x v="73"/>
      <x/>
      <x/>
      <x/>
      <x/>
      <x/>
      <x v="1"/>
      <x v="2"/>
    </i>
    <i r="2">
      <x v="69"/>
      <x v="295"/>
      <x v="2"/>
      <x/>
      <x v="56"/>
      <x/>
      <x v="238"/>
      <x v="20"/>
      <x v="4"/>
      <x/>
      <x/>
      <x/>
      <x v="1"/>
      <x v="4"/>
    </i>
    <i r="2">
      <x v="74"/>
      <x v="373"/>
      <x v="2"/>
      <x/>
      <x v="41"/>
      <x v="1"/>
      <x v="258"/>
      <x v="11"/>
      <x v="5"/>
      <x/>
      <x/>
      <x/>
      <x v="1"/>
      <x v="4"/>
    </i>
    <i r="2">
      <x v="82"/>
      <x v="495"/>
      <x v="2"/>
      <x/>
      <x v="65"/>
      <x v="2"/>
      <x v="282"/>
      <x v="16"/>
      <x v="4"/>
      <x/>
      <x/>
      <x v="1"/>
      <x/>
      <x v="4"/>
    </i>
    <i r="2">
      <x v="83"/>
      <x v="508"/>
      <x v="2"/>
      <x/>
      <x v="70"/>
      <x v="1"/>
      <x v="328"/>
      <x v="14"/>
      <x v="4"/>
      <x/>
      <x/>
      <x v="1"/>
      <x/>
      <x v="6"/>
    </i>
    <i r="2">
      <x v="88"/>
      <x v="594"/>
      <x v="2"/>
      <x/>
      <x v="6"/>
      <x v="1"/>
      <x v="52"/>
      <x v="8"/>
      <x/>
      <x/>
      <x/>
      <x v="4"/>
      <x v="3"/>
      <x v="1"/>
    </i>
    <i r="2">
      <x v="594"/>
      <x v="296"/>
      <x v="2"/>
      <x/>
      <x v="6"/>
      <x v="2"/>
      <x v="52"/>
      <x/>
      <x/>
      <x/>
      <x/>
      <x v="4"/>
      <x v="3"/>
      <x v="1"/>
    </i>
    <i>
      <x v="22"/>
      <x v="3"/>
      <x v="128"/>
      <x v="171"/>
      <x v="3"/>
      <x/>
      <x v="108"/>
      <x v="39"/>
      <x v="347"/>
      <x v="25"/>
      <x v="6"/>
      <x/>
      <x/>
      <x/>
      <x/>
      <x v="11"/>
    </i>
    <i r="2">
      <x v="130"/>
      <x v="186"/>
      <x v="3"/>
      <x/>
      <x v="121"/>
      <x v="103"/>
      <x v="299"/>
      <x v="31"/>
      <x v="14"/>
      <x/>
      <x/>
      <x/>
      <x v="6"/>
      <x v="9"/>
    </i>
    <i r="2">
      <x v="135"/>
      <x v="290"/>
      <x v="1"/>
      <x/>
      <x v="142"/>
      <x v="2"/>
      <x v="347"/>
      <x/>
      <x v="13"/>
      <x/>
      <x/>
      <x v="8"/>
      <x v="7"/>
      <x v="10"/>
    </i>
    <i r="2">
      <x v="138"/>
      <x v="316"/>
      <x v="1"/>
      <x/>
      <x v="22"/>
      <x v="63"/>
      <x v="67"/>
      <x v="5"/>
      <x v="3"/>
      <x/>
      <x/>
      <x v="1"/>
      <x/>
      <x/>
    </i>
    <i r="2">
      <x v="149"/>
      <x v="558"/>
      <x v="1"/>
      <x/>
      <x v="5"/>
      <x v="10"/>
      <x v="51"/>
      <x v="2"/>
      <x v="3"/>
      <x/>
      <x/>
      <x v="4"/>
      <x v="1"/>
      <x v="1"/>
    </i>
    <i r="2">
      <x v="150"/>
      <x v="559"/>
      <x v="2"/>
      <x/>
      <x v="91"/>
      <x v="13"/>
      <x v="256"/>
      <x v="25"/>
      <x v="5"/>
      <x/>
      <x/>
      <x/>
      <x/>
      <x v="9"/>
    </i>
    <i r="2">
      <x v="152"/>
      <x v="575"/>
      <x v="2"/>
      <x/>
      <x v="71"/>
      <x v="5"/>
      <x v="232"/>
      <x v="22"/>
      <x v="2"/>
      <x/>
      <x/>
      <x/>
      <x/>
      <x v="8"/>
    </i>
    <i r="2">
      <x v="605"/>
      <x v="259"/>
      <x v="2"/>
      <x/>
      <x v="87"/>
      <x v="1"/>
      <x v="221"/>
      <x/>
      <x v="4"/>
      <x/>
      <x/>
      <x v="5"/>
      <x v="4"/>
      <x v="5"/>
    </i>
    <i>
      <x v="23"/>
      <x v="22"/>
      <x v="270"/>
      <x v="161"/>
      <x v="2"/>
      <x/>
      <x v="75"/>
      <x v="2"/>
      <x v="235"/>
      <x v="26"/>
      <x v="7"/>
      <x/>
      <x/>
      <x/>
      <x/>
      <x v="6"/>
    </i>
    <i r="2">
      <x v="273"/>
      <x v="305"/>
      <x v="1"/>
      <x/>
      <x/>
      <x v="2"/>
      <x/>
      <x/>
      <x v="7"/>
      <x/>
      <x/>
      <x/>
      <x/>
      <x v="6"/>
    </i>
    <i r="2">
      <x v="276"/>
      <x v="359"/>
      <x v="1"/>
      <x/>
      <x v="6"/>
      <x v="6"/>
      <x v="26"/>
      <x v="6"/>
      <x v="16"/>
      <x/>
      <x/>
      <x/>
      <x/>
      <x v="7"/>
    </i>
    <i r="2">
      <x v="280"/>
      <x v="456"/>
      <x v="2"/>
      <x/>
      <x v="94"/>
      <x v="5"/>
      <x v="323"/>
      <x v="24"/>
      <x v="11"/>
      <x/>
      <x/>
      <x/>
      <x v="1"/>
      <x v="7"/>
    </i>
    <i r="2">
      <x v="282"/>
      <x v="466"/>
      <x v="2"/>
      <x/>
      <x v="89"/>
      <x v="7"/>
      <x v="332"/>
      <x v="21"/>
      <x v="4"/>
      <x/>
      <x/>
      <x v="2"/>
      <x v="1"/>
      <x v="8"/>
    </i>
    <i r="2">
      <x v="284"/>
      <x v="530"/>
      <x v="2"/>
      <x/>
      <x v="86"/>
      <x v="7"/>
      <x v="290"/>
      <x v="23"/>
      <x/>
      <x/>
      <x/>
      <x/>
      <x v="4"/>
      <x v="6"/>
    </i>
    <i r="2">
      <x v="285"/>
      <x v="541"/>
      <x v="2"/>
      <x/>
      <x v="47"/>
      <x v="1"/>
      <x v="246"/>
      <x v="14"/>
      <x/>
      <x/>
      <x/>
      <x/>
      <x v="4"/>
      <x v="2"/>
    </i>
    <i r="2">
      <x v="609"/>
      <x v="58"/>
      <x v="2"/>
      <x/>
      <x v="110"/>
      <x v="3"/>
      <x v="250"/>
      <x/>
      <x v="10"/>
      <x/>
      <x/>
      <x v="4"/>
      <x v="6"/>
      <x v="8"/>
    </i>
    <i>
      <x v="24"/>
      <x v="23"/>
      <x v="314"/>
      <x v="24"/>
      <x v="1"/>
      <x/>
      <x v="120"/>
      <x v="9"/>
      <x v="316"/>
      <x/>
      <x v="12"/>
      <x/>
      <x/>
      <x v="2"/>
      <x/>
      <x v="10"/>
    </i>
    <i r="2">
      <x v="315"/>
      <x v="61"/>
      <x v="1"/>
      <x/>
      <x v="120"/>
      <x v="78"/>
      <x v="316"/>
      <x/>
      <x v="12"/>
      <x/>
      <x/>
      <x v="2"/>
      <x/>
      <x v="10"/>
    </i>
    <i r="2">
      <x v="317"/>
      <x v="95"/>
      <x v="1"/>
      <x/>
      <x v="120"/>
      <x v="1"/>
      <x v="316"/>
      <x/>
      <x v="12"/>
      <x/>
      <x/>
      <x v="2"/>
      <x/>
      <x v="10"/>
    </i>
    <i r="2">
      <x v="320"/>
      <x v="164"/>
      <x v="2"/>
      <x/>
      <x v="120"/>
      <x v="3"/>
      <x v="316"/>
      <x/>
      <x v="12"/>
      <x/>
      <x/>
      <x v="2"/>
      <x/>
      <x v="10"/>
    </i>
    <i r="2">
      <x v="329"/>
      <x v="422"/>
      <x v="2"/>
      <x/>
      <x v="120"/>
      <x v="1"/>
      <x v="316"/>
      <x/>
      <x v="12"/>
      <x/>
      <x/>
      <x v="2"/>
      <x/>
      <x v="10"/>
    </i>
    <i r="2">
      <x v="332"/>
      <x v="445"/>
      <x v="1"/>
      <x/>
      <x v="120"/>
      <x v="3"/>
      <x v="316"/>
      <x/>
      <x v="12"/>
      <x/>
      <x/>
      <x v="2"/>
      <x/>
      <x v="10"/>
    </i>
    <i r="2">
      <x v="552"/>
      <x v="218"/>
      <x v="2"/>
      <x/>
      <x v="120"/>
      <x v="2"/>
      <x v="316"/>
      <x/>
      <x v="12"/>
      <x/>
      <x/>
      <x v="2"/>
      <x/>
      <x v="10"/>
    </i>
    <i r="2">
      <x v="574"/>
      <x v="328"/>
      <x v="2"/>
      <x/>
      <x v="120"/>
      <x v="3"/>
      <x v="316"/>
      <x/>
      <x v="12"/>
      <x/>
      <x/>
      <x v="2"/>
      <x/>
      <x v="10"/>
    </i>
    <i r="2">
      <x v="601"/>
      <x v="285"/>
      <x v="1"/>
      <x/>
      <x v="120"/>
      <x v="46"/>
      <x v="316"/>
      <x/>
      <x v="12"/>
      <x/>
      <x/>
      <x v="2"/>
      <x/>
      <x v="10"/>
    </i>
    <i>
      <x v="25"/>
      <x v="24"/>
      <x v="435"/>
      <x v="39"/>
      <x v="2"/>
      <x/>
      <x v="66"/>
      <x v="4"/>
      <x v="229"/>
      <x v="23"/>
      <x v="7"/>
      <x/>
      <x/>
      <x/>
      <x/>
      <x v="5"/>
    </i>
    <i r="2">
      <x v="437"/>
      <x v="72"/>
      <x v="1"/>
      <x/>
      <x v="1"/>
      <x v="2"/>
      <x v="8"/>
      <x v="4"/>
      <x v="15"/>
      <x/>
      <x/>
      <x v="9"/>
      <x/>
      <x v="4"/>
    </i>
    <i r="2">
      <x v="438"/>
      <x v="79"/>
      <x v="2"/>
      <x/>
      <x v="35"/>
      <x v="1"/>
      <x v="89"/>
      <x v="28"/>
      <x v="6"/>
      <x/>
      <x/>
      <x v="9"/>
      <x/>
      <x v="2"/>
    </i>
    <i r="2">
      <x v="440"/>
      <x v="124"/>
      <x v="2"/>
      <x/>
      <x v="19"/>
      <x v="1"/>
      <x v="122"/>
      <x v="11"/>
      <x v="6"/>
      <x/>
      <x/>
      <x v="9"/>
      <x/>
      <x v="1"/>
    </i>
    <i r="2">
      <x v="443"/>
      <x v="168"/>
      <x v="1"/>
      <x/>
      <x v="37"/>
      <x v="2"/>
      <x v="91"/>
      <x/>
      <x v="2"/>
      <x/>
      <x/>
      <x v="1"/>
      <x v="1"/>
      <x/>
    </i>
    <i r="2">
      <x v="444"/>
      <x v="192"/>
      <x v="2"/>
      <x/>
      <x v="24"/>
      <x v="1"/>
      <x v="176"/>
      <x v="10"/>
      <x v="2"/>
      <x/>
      <x/>
      <x v="1"/>
      <x/>
      <x/>
    </i>
    <i r="2">
      <x v="451"/>
      <x v="319"/>
      <x v="2"/>
      <x/>
      <x v="33"/>
      <x/>
      <x v="114"/>
      <x/>
      <x v="1"/>
      <x/>
      <x/>
      <x/>
      <x v="4"/>
      <x v="1"/>
    </i>
    <i r="2">
      <x v="453"/>
      <x v="360"/>
      <x v="1"/>
      <x/>
      <x v="48"/>
      <x v="1"/>
      <x v="188"/>
      <x/>
      <x v="1"/>
      <x/>
      <x/>
      <x/>
      <x/>
      <x v="4"/>
    </i>
    <i r="2">
      <x v="454"/>
      <x v="366"/>
      <x v="2"/>
      <x/>
      <x v="38"/>
      <x v="1"/>
      <x v="191"/>
      <x v="14"/>
      <x v="1"/>
      <x/>
      <x/>
      <x/>
      <x/>
      <x v="4"/>
    </i>
    <i r="2">
      <x v="456"/>
      <x v="400"/>
      <x v="2"/>
      <x/>
      <x v="24"/>
      <x v="1"/>
      <x v="150"/>
      <x v="12"/>
      <x v="1"/>
      <x/>
      <x/>
      <x/>
      <x/>
      <x v="1"/>
    </i>
    <i r="2">
      <x v="459"/>
      <x v="426"/>
      <x v="1"/>
      <x/>
      <x v="21"/>
      <x v="2"/>
      <x v="80"/>
      <x/>
      <x v="1"/>
      <x/>
      <x/>
      <x/>
      <x/>
      <x/>
    </i>
    <i r="2">
      <x v="460"/>
      <x v="407"/>
      <x v="2"/>
      <x/>
      <x v="21"/>
      <x v="1"/>
      <x v="80"/>
      <x/>
      <x v="1"/>
      <x/>
      <x/>
      <x/>
      <x/>
      <x/>
    </i>
    <i r="2">
      <x v="464"/>
      <x v="536"/>
      <x v="2"/>
      <x/>
      <x v="29"/>
      <x v="1"/>
      <x v="120"/>
      <x v="10"/>
      <x/>
      <x/>
      <x/>
      <x/>
      <x/>
      <x v="1"/>
    </i>
    <i r="2">
      <x v="466"/>
      <x v="582"/>
      <x v="2"/>
      <x/>
      <x v="52"/>
      <x v="3"/>
      <x v="224"/>
      <x v="11"/>
      <x/>
      <x/>
      <x/>
      <x/>
      <x/>
      <x v="3"/>
    </i>
    <i r="2">
      <x v="468"/>
      <x v="589"/>
      <x v="2"/>
      <x/>
      <x v="57"/>
      <x v="1"/>
      <x v="261"/>
      <x v="14"/>
      <x v="1"/>
      <x/>
      <x/>
      <x/>
      <x/>
      <x v="4"/>
    </i>
    <i r="2">
      <x v="603"/>
      <x v="8"/>
      <x v="2"/>
      <x/>
      <x v="51"/>
      <x v="1"/>
      <x v="220"/>
      <x/>
      <x v="1"/>
      <x/>
      <x/>
      <x/>
      <x v="2"/>
      <x v="4"/>
    </i>
    <i>
      <x v="26"/>
      <x v="25"/>
      <x v="26"/>
      <x v="548"/>
      <x v="1"/>
      <x/>
      <x v="51"/>
      <x v="8"/>
      <x v="220"/>
      <x/>
      <x v="1"/>
      <x/>
      <x/>
      <x/>
      <x v="2"/>
      <x v="4"/>
    </i>
    <i r="2">
      <x v="470"/>
      <x v="7"/>
      <x v="2"/>
      <x/>
      <x v="51"/>
      <x v="6"/>
      <x v="220"/>
      <x/>
      <x v="1"/>
      <x/>
      <x/>
      <x/>
      <x v="2"/>
      <x v="4"/>
    </i>
    <i r="2">
      <x v="472"/>
      <x v="53"/>
      <x v="1"/>
      <x/>
      <x v="51"/>
      <x v="70"/>
      <x v="220"/>
      <x/>
      <x v="1"/>
      <x/>
      <x/>
      <x/>
      <x v="2"/>
      <x v="4"/>
    </i>
    <i r="2">
      <x v="473"/>
      <x v="57"/>
      <x v="1"/>
      <x/>
      <x v="51"/>
      <x v="5"/>
      <x v="220"/>
      <x/>
      <x v="1"/>
      <x/>
      <x/>
      <x/>
      <x v="2"/>
      <x v="4"/>
    </i>
    <i r="2">
      <x v="475"/>
      <x v="77"/>
      <x v="2"/>
      <x/>
      <x v="51"/>
      <x v="1"/>
      <x v="220"/>
      <x/>
      <x v="1"/>
      <x/>
      <x/>
      <x/>
      <x v="2"/>
      <x v="4"/>
    </i>
    <i r="2">
      <x v="479"/>
      <x v="177"/>
      <x v="2"/>
      <x/>
      <x v="51"/>
      <x v="2"/>
      <x v="220"/>
      <x/>
      <x v="1"/>
      <x/>
      <x/>
      <x/>
      <x v="2"/>
      <x v="4"/>
    </i>
    <i r="2">
      <x v="483"/>
      <x v="331"/>
      <x v="2"/>
      <x/>
      <x v="51"/>
      <x v="1"/>
      <x v="220"/>
      <x/>
      <x v="1"/>
      <x/>
      <x/>
      <x/>
      <x v="2"/>
      <x v="4"/>
    </i>
    <i r="2">
      <x v="486"/>
      <x v="404"/>
      <x v="1"/>
      <x/>
      <x v="51"/>
      <x v="2"/>
      <x v="220"/>
      <x/>
      <x v="1"/>
      <x/>
      <x/>
      <x/>
      <x v="2"/>
      <x v="4"/>
    </i>
    <i r="2">
      <x v="575"/>
      <x v="466"/>
      <x v="2"/>
      <x/>
      <x v="51"/>
      <x v="1"/>
      <x v="220"/>
      <x/>
      <x v="1"/>
      <x/>
      <x/>
      <x/>
      <x v="2"/>
      <x v="4"/>
    </i>
    <i r="2">
      <x v="591"/>
      <x v="318"/>
      <x v="2"/>
      <x/>
      <x v="51"/>
      <x v="1"/>
      <x v="220"/>
      <x/>
      <x v="1"/>
      <x/>
      <x/>
      <x/>
      <x v="2"/>
      <x v="4"/>
    </i>
    <i t="grand">
      <x/>
    </i>
  </rowItems>
  <colItems count="1">
    <i/>
  </colItems>
  <pageFields count="1">
    <pageField fld="8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FA97F-A22B-4253-AEF2-7F6C4B8D779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Q265" firstHeaderRow="1" firstDataRow="1" firstDataCol="16" rowPageCount="1" colPageCount="1"/>
  <pivotFields count="95"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3"/>
        <item x="1"/>
        <item x="2"/>
        <item x="0"/>
        <item x="4"/>
        <item t="default"/>
      </items>
    </pivotField>
    <pivotField showAll="0"/>
    <pivotField showAll="0"/>
    <pivotField showAll="0"/>
    <pivotField showAll="0"/>
    <pivotField showAll="0"/>
    <pivotField axis="axisRow" outline="0" showAll="0" defaultSubtotal="0">
      <items count="6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506"/>
        <item x="26"/>
        <item x="27"/>
        <item x="28"/>
        <item x="2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334"/>
        <item x="53"/>
        <item x="54"/>
        <item x="55"/>
        <item x="56"/>
        <item x="57"/>
        <item x="58"/>
        <item x="59"/>
        <item x="60"/>
        <item x="61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94"/>
        <item x="149"/>
        <item x="150"/>
        <item x="151"/>
        <item x="152"/>
        <item x="153"/>
        <item x="154"/>
        <item x="155"/>
        <item x="156"/>
        <item x="157"/>
        <item x="158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398"/>
        <item x="219"/>
        <item x="220"/>
        <item x="221"/>
        <item x="222"/>
        <item x="223"/>
        <item x="224"/>
        <item x="225"/>
        <item x="226"/>
        <item x="227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9"/>
        <item x="400"/>
        <item x="401"/>
        <item x="402"/>
        <item x="403"/>
        <item x="404"/>
        <item x="405"/>
        <item x="406"/>
        <item x="467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30"/>
        <item x="581"/>
        <item x="582"/>
        <item x="583"/>
        <item x="584"/>
        <item x="586"/>
        <item x="587"/>
        <item x="588"/>
        <item x="589"/>
        <item x="590"/>
        <item x="591"/>
        <item x="592"/>
        <item x="593"/>
        <item x="362"/>
        <item x="594"/>
        <item x="595"/>
        <item x="596"/>
        <item x="597"/>
        <item x="306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363"/>
        <item x="527"/>
        <item x="585"/>
        <item x="31"/>
        <item x="281"/>
        <item x="464"/>
        <item x="465"/>
        <item x="364"/>
        <item x="562"/>
        <item x="62"/>
        <item x="32"/>
        <item x="365"/>
        <item x="528"/>
        <item x="282"/>
        <item x="228"/>
        <item x="614"/>
        <item x="307"/>
        <item x="529"/>
        <item x="530"/>
        <item x="189"/>
        <item x="92"/>
        <item x="190"/>
        <item x="430"/>
        <item x="615"/>
        <item x="63"/>
        <item x="191"/>
        <item x="283"/>
        <item x="366"/>
        <item x="466"/>
        <item x="505"/>
        <item x="192"/>
        <item x="159"/>
        <item x="93"/>
        <item x="193"/>
        <item x="229"/>
        <item x="308"/>
        <item x="230"/>
        <item x="231"/>
        <item x="367"/>
        <item x="257"/>
        <item x="397"/>
        <item x="431"/>
        <item x="6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axis="axisRow" outline="0" showAll="0" defaultSubtotal="0">
      <items count="54">
        <item x="0"/>
        <item x="49"/>
        <item x="29"/>
        <item x="21"/>
        <item x="9"/>
        <item x="39"/>
        <item x="1"/>
        <item x="23"/>
        <item x="16"/>
        <item x="5"/>
        <item x="22"/>
        <item x="30"/>
        <item x="2"/>
        <item x="34"/>
        <item x="27"/>
        <item x="11"/>
        <item x="20"/>
        <item x="32"/>
        <item x="36"/>
        <item x="7"/>
        <item x="13"/>
        <item x="42"/>
        <item x="25"/>
        <item x="4"/>
        <item x="19"/>
        <item x="18"/>
        <item x="33"/>
        <item x="43"/>
        <item x="31"/>
        <item x="28"/>
        <item x="37"/>
        <item x="8"/>
        <item x="3"/>
        <item x="24"/>
        <item x="35"/>
        <item x="17"/>
        <item x="41"/>
        <item x="15"/>
        <item x="38"/>
        <item x="40"/>
        <item x="47"/>
        <item x="26"/>
        <item x="6"/>
        <item x="51"/>
        <item x="50"/>
        <item x="14"/>
        <item x="10"/>
        <item x="12"/>
        <item x="48"/>
        <item x="44"/>
        <item x="52"/>
        <item x="46"/>
        <item x="45"/>
        <item x="5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axis="axisRow" outline="0" showAll="0" defaultSubtotal="0">
      <items count="107">
        <item x="14"/>
        <item x="3"/>
        <item x="2"/>
        <item x="7"/>
        <item x="1"/>
        <item x="26"/>
        <item x="35"/>
        <item x="22"/>
        <item x="34"/>
        <item x="30"/>
        <item x="40"/>
        <item x="0"/>
        <item x="23"/>
        <item x="28"/>
        <item x="25"/>
        <item x="55"/>
        <item x="59"/>
        <item x="36"/>
        <item x="63"/>
        <item x="97"/>
        <item x="43"/>
        <item x="16"/>
        <item x="87"/>
        <item x="53"/>
        <item x="57"/>
        <item x="102"/>
        <item x="9"/>
        <item x="66"/>
        <item x="37"/>
        <item x="61"/>
        <item x="27"/>
        <item x="105"/>
        <item x="32"/>
        <item x="94"/>
        <item x="93"/>
        <item x="58"/>
        <item x="72"/>
        <item x="54"/>
        <item x="39"/>
        <item x="45"/>
        <item x="77"/>
        <item x="78"/>
        <item x="103"/>
        <item x="38"/>
        <item x="20"/>
        <item x="48"/>
        <item x="76"/>
        <item x="5"/>
        <item x="15"/>
        <item x="24"/>
        <item x="70"/>
        <item x="69"/>
        <item x="52"/>
        <item x="19"/>
        <item x="33"/>
        <item x="88"/>
        <item x="83"/>
        <item x="80"/>
        <item x="42"/>
        <item x="6"/>
        <item x="44"/>
        <item x="21"/>
        <item x="91"/>
        <item x="50"/>
        <item x="18"/>
        <item x="47"/>
        <item x="74"/>
        <item x="99"/>
        <item x="17"/>
        <item x="82"/>
        <item x="100"/>
        <item x="56"/>
        <item x="49"/>
        <item x="96"/>
        <item x="65"/>
        <item x="101"/>
        <item x="41"/>
        <item x="71"/>
        <item x="75"/>
        <item x="8"/>
        <item x="79"/>
        <item x="81"/>
        <item x="62"/>
        <item x="60"/>
        <item x="29"/>
        <item x="95"/>
        <item x="64"/>
        <item x="68"/>
        <item x="13"/>
        <item x="11"/>
        <item x="92"/>
        <item x="10"/>
        <item x="67"/>
        <item x="31"/>
        <item x="73"/>
        <item x="90"/>
        <item x="86"/>
        <item x="4"/>
        <item x="85"/>
        <item x="104"/>
        <item x="98"/>
        <item x="51"/>
        <item x="89"/>
        <item x="46"/>
        <item x="12"/>
        <item x="84"/>
        <item x="10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axis="axisRow" outline="0" showAll="0" defaultSubtotal="0">
      <items count="157">
        <item x="10"/>
        <item x="41"/>
        <item x="75"/>
        <item x="32"/>
        <item x="46"/>
        <item x="2"/>
        <item x="61"/>
        <item x="102"/>
        <item x="54"/>
        <item x="1"/>
        <item x="35"/>
        <item x="49"/>
        <item x="31"/>
        <item x="59"/>
        <item x="111"/>
        <item x="82"/>
        <item x="108"/>
        <item x="19"/>
        <item x="94"/>
        <item x="42"/>
        <item x="6"/>
        <item x="119"/>
        <item x="18"/>
        <item x="87"/>
        <item x="90"/>
        <item x="9"/>
        <item x="145"/>
        <item x="60"/>
        <item x="62"/>
        <item x="124"/>
        <item x="106"/>
        <item x="21"/>
        <item x="55"/>
        <item x="141"/>
        <item x="100"/>
        <item x="20"/>
        <item x="69"/>
        <item x="95"/>
        <item x="3"/>
        <item x="99"/>
        <item x="27"/>
        <item x="51"/>
        <item x="36"/>
        <item x="74"/>
        <item x="92"/>
        <item x="79"/>
        <item x="71"/>
        <item x="53"/>
        <item x="33"/>
        <item x="48"/>
        <item x="83"/>
        <item x="113"/>
        <item x="142"/>
        <item x="30"/>
        <item x="151"/>
        <item x="149"/>
        <item x="50"/>
        <item x="44"/>
        <item x="120"/>
        <item x="12"/>
        <item x="47"/>
        <item x="77"/>
        <item x="93"/>
        <item x="135"/>
        <item x="117"/>
        <item x="56"/>
        <item x="91"/>
        <item x="68"/>
        <item x="28"/>
        <item x="128"/>
        <item x="57"/>
        <item x="85"/>
        <item x="104"/>
        <item x="105"/>
        <item x="103"/>
        <item x="8"/>
        <item x="97"/>
        <item x="63"/>
        <item x="88"/>
        <item x="115"/>
        <item x="152"/>
        <item x="65"/>
        <item x="14"/>
        <item x="110"/>
        <item x="154"/>
        <item x="101"/>
        <item x="39"/>
        <item x="86"/>
        <item x="126"/>
        <item x="52"/>
        <item x="58"/>
        <item x="84"/>
        <item x="146"/>
        <item x="153"/>
        <item x="116"/>
        <item x="25"/>
        <item x="29"/>
        <item x="96"/>
        <item x="5"/>
        <item x="127"/>
        <item x="98"/>
        <item x="134"/>
        <item x="109"/>
        <item x="114"/>
        <item x="131"/>
        <item x="155"/>
        <item x="37"/>
        <item x="73"/>
        <item x="64"/>
        <item x="138"/>
        <item x="26"/>
        <item x="17"/>
        <item x="89"/>
        <item x="147"/>
        <item x="122"/>
        <item x="144"/>
        <item x="112"/>
        <item x="107"/>
        <item x="7"/>
        <item x="45"/>
        <item x="125"/>
        <item x="76"/>
        <item x="137"/>
        <item x="40"/>
        <item x="66"/>
        <item x="38"/>
        <item x="81"/>
        <item x="140"/>
        <item x="121"/>
        <item x="34"/>
        <item x="15"/>
        <item x="143"/>
        <item x="4"/>
        <item x="80"/>
        <item x="156"/>
        <item x="67"/>
        <item x="150"/>
        <item x="24"/>
        <item x="22"/>
        <item x="23"/>
        <item x="139"/>
        <item x="136"/>
        <item x="78"/>
        <item x="118"/>
        <item x="70"/>
        <item x="43"/>
        <item x="132"/>
        <item x="72"/>
        <item x="129"/>
        <item x="11"/>
        <item x="16"/>
        <item x="133"/>
        <item x="13"/>
        <item x="123"/>
        <item x="148"/>
        <item x="130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showAll="0"/>
    <pivotField axis="axisRow" outline="0" showAll="0" defaultSubtotal="0">
      <items count="602">
        <item x="144"/>
        <item x="262"/>
        <item x="334"/>
        <item x="126"/>
        <item x="308"/>
        <item x="160"/>
        <item x="231"/>
        <item x="497"/>
        <item x="495"/>
        <item x="572"/>
        <item x="94"/>
        <item x="365"/>
        <item x="366"/>
        <item x="161"/>
        <item x="33"/>
        <item x="394"/>
        <item x="309"/>
        <item x="310"/>
        <item x="424"/>
        <item x="127"/>
        <item x="395"/>
        <item x="188"/>
        <item x="498"/>
        <item x="194"/>
        <item x="232"/>
        <item x="425"/>
        <item x="257"/>
        <item x="283"/>
        <item x="195"/>
        <item x="227"/>
        <item x="64"/>
        <item x="551"/>
        <item x="396"/>
        <item x="34"/>
        <item x="552"/>
        <item x="196"/>
        <item x="460"/>
        <item x="426"/>
        <item x="197"/>
        <item x="461"/>
        <item x="519"/>
        <item x="462"/>
        <item x="128"/>
        <item x="198"/>
        <item x="459"/>
        <item x="200"/>
        <item x="397"/>
        <item x="398"/>
        <item x="199"/>
        <item x="35"/>
        <item x="399"/>
        <item x="311"/>
        <item x="95"/>
        <item x="499"/>
        <item x="0"/>
        <item x="96"/>
        <item x="457"/>
        <item x="500"/>
        <item x="307"/>
        <item x="162"/>
        <item x="97"/>
        <item x="335"/>
        <item x="553"/>
        <item x="163"/>
        <item x="520"/>
        <item x="573"/>
        <item x="501"/>
        <item x="368"/>
        <item x="336"/>
        <item x="59"/>
        <item x="201"/>
        <item x="164"/>
        <item x="463"/>
        <item x="98"/>
        <item x="65"/>
        <item x="521"/>
        <item x="369"/>
        <item x="502"/>
        <item x="574"/>
        <item x="464"/>
        <item x="427"/>
        <item x="598"/>
        <item x="554"/>
        <item x="465"/>
        <item x="258"/>
        <item x="503"/>
        <item x="202"/>
        <item x="66"/>
        <item x="165"/>
        <item x="428"/>
        <item x="192"/>
        <item x="522"/>
        <item x="36"/>
        <item x="575"/>
        <item x="129"/>
        <item x="337"/>
        <item x="429"/>
        <item x="235"/>
        <item x="250"/>
        <item x="130"/>
        <item x="284"/>
        <item x="259"/>
        <item x="338"/>
        <item x="370"/>
        <item x="99"/>
        <item x="371"/>
        <item x="400"/>
        <item x="37"/>
        <item x="1"/>
        <item x="203"/>
        <item x="38"/>
        <item x="372"/>
        <item x="204"/>
        <item x="576"/>
        <item x="362"/>
        <item x="67"/>
        <item x="205"/>
        <item x="166"/>
        <item x="339"/>
        <item x="234"/>
        <item x="260"/>
        <item x="100"/>
        <item x="206"/>
        <item x="131"/>
        <item x="466"/>
        <item x="167"/>
        <item x="555"/>
        <item x="168"/>
        <item x="556"/>
        <item x="504"/>
        <item x="39"/>
        <item x="557"/>
        <item x="101"/>
        <item x="558"/>
        <item x="207"/>
        <item x="169"/>
        <item x="577"/>
        <item x="599"/>
        <item x="209"/>
        <item x="132"/>
        <item x="401"/>
        <item x="102"/>
        <item x="467"/>
        <item x="282"/>
        <item x="430"/>
        <item x="312"/>
        <item x="103"/>
        <item x="505"/>
        <item x="40"/>
        <item x="578"/>
        <item x="373"/>
        <item x="286"/>
        <item x="261"/>
        <item x="41"/>
        <item x="468"/>
        <item x="104"/>
        <item x="63"/>
        <item x="42"/>
        <item x="523"/>
        <item x="43"/>
        <item x="313"/>
        <item x="287"/>
        <item x="229"/>
        <item x="600"/>
        <item x="340"/>
        <item x="44"/>
        <item x="559"/>
        <item x="375"/>
        <item x="469"/>
        <item x="431"/>
        <item x="456"/>
        <item x="133"/>
        <item x="45"/>
        <item x="524"/>
        <item x="236"/>
        <item x="376"/>
        <item x="237"/>
        <item x="506"/>
        <item x="170"/>
        <item x="171"/>
        <item x="458"/>
        <item x="314"/>
        <item x="560"/>
        <item x="134"/>
        <item x="208"/>
        <item x="402"/>
        <item x="135"/>
        <item x="238"/>
        <item x="561"/>
        <item x="315"/>
        <item x="579"/>
        <item x="3"/>
        <item x="470"/>
        <item x="136"/>
        <item x="403"/>
        <item x="507"/>
        <item x="105"/>
        <item x="377"/>
        <item x="508"/>
        <item x="525"/>
        <item x="172"/>
        <item x="173"/>
        <item x="288"/>
        <item x="432"/>
        <item x="404"/>
        <item x="70"/>
        <item x="341"/>
        <item x="471"/>
        <item x="7"/>
        <item x="486"/>
        <item x="4"/>
        <item x="316"/>
        <item x="211"/>
        <item x="267"/>
        <item x="405"/>
        <item x="263"/>
        <item x="264"/>
        <item x="472"/>
        <item x="359"/>
        <item x="433"/>
        <item x="137"/>
        <item x="265"/>
        <item x="317"/>
        <item x="106"/>
        <item x="434"/>
        <item x="266"/>
        <item x="378"/>
        <item x="138"/>
        <item x="239"/>
        <item x="174"/>
        <item x="580"/>
        <item x="240"/>
        <item x="212"/>
        <item x="392"/>
        <item x="379"/>
        <item x="213"/>
        <item x="89"/>
        <item x="406"/>
        <item x="46"/>
        <item x="5"/>
        <item x="435"/>
        <item x="407"/>
        <item x="583"/>
        <item x="318"/>
        <item x="436"/>
        <item x="473"/>
        <item x="107"/>
        <item x="108"/>
        <item x="71"/>
        <item x="581"/>
        <item x="582"/>
        <item x="526"/>
        <item x="423"/>
        <item x="6"/>
        <item x="268"/>
        <item x="474"/>
        <item x="214"/>
        <item x="241"/>
        <item x="285"/>
        <item x="159"/>
        <item x="563"/>
        <item x="47"/>
        <item x="437"/>
        <item x="269"/>
        <item x="367"/>
        <item x="233"/>
        <item x="442"/>
        <item x="585"/>
        <item x="296"/>
        <item x="55"/>
        <item x="32"/>
        <item x="279"/>
        <item x="215"/>
        <item x="109"/>
        <item x="509"/>
        <item x="110"/>
        <item x="584"/>
        <item x="139"/>
        <item x="438"/>
        <item x="475"/>
        <item x="242"/>
        <item x="319"/>
        <item x="586"/>
        <item x="8"/>
        <item x="593"/>
        <item x="363"/>
        <item x="587"/>
        <item x="48"/>
        <item x="364"/>
        <item x="527"/>
        <item x="140"/>
        <item x="455"/>
        <item x="270"/>
        <item x="564"/>
        <item x="320"/>
        <item x="72"/>
        <item x="92"/>
        <item x="73"/>
        <item x="588"/>
        <item x="589"/>
        <item x="9"/>
        <item x="74"/>
        <item x="289"/>
        <item x="191"/>
        <item x="321"/>
        <item x="290"/>
        <item x="49"/>
        <item x="476"/>
        <item x="380"/>
        <item x="141"/>
        <item x="439"/>
        <item x="528"/>
        <item x="440"/>
        <item x="68"/>
        <item x="566"/>
        <item x="142"/>
        <item x="143"/>
        <item x="381"/>
        <item x="517"/>
        <item x="477"/>
        <item x="441"/>
        <item x="590"/>
        <item x="291"/>
        <item x="243"/>
        <item x="111"/>
        <item x="408"/>
        <item x="529"/>
        <item x="530"/>
        <item x="360"/>
        <item x="280"/>
        <item x="443"/>
        <item x="75"/>
        <item x="322"/>
        <item x="216"/>
        <item x="292"/>
        <item x="2"/>
        <item x="222"/>
        <item x="228"/>
        <item x="323"/>
        <item x="342"/>
        <item x="531"/>
        <item x="217"/>
        <item x="409"/>
        <item x="383"/>
        <item x="410"/>
        <item x="411"/>
        <item x="478"/>
        <item x="444"/>
        <item x="76"/>
        <item x="10"/>
        <item x="412"/>
        <item x="11"/>
        <item x="50"/>
        <item x="244"/>
        <item x="256"/>
        <item x="591"/>
        <item x="324"/>
        <item x="245"/>
        <item x="271"/>
        <item x="293"/>
        <item x="479"/>
        <item x="112"/>
        <item x="343"/>
        <item x="510"/>
        <item x="145"/>
        <item x="51"/>
        <item x="480"/>
        <item x="175"/>
        <item x="272"/>
        <item x="413"/>
        <item x="113"/>
        <item x="344"/>
        <item x="414"/>
        <item x="77"/>
        <item x="481"/>
        <item x="146"/>
        <item x="52"/>
        <item x="246"/>
        <item x="147"/>
        <item x="294"/>
        <item x="148"/>
        <item x="78"/>
        <item x="345"/>
        <item x="393"/>
        <item x="361"/>
        <item x="565"/>
        <item x="218"/>
        <item x="295"/>
        <item x="176"/>
        <item x="445"/>
        <item x="346"/>
        <item x="273"/>
        <item x="550"/>
        <item x="219"/>
        <item x="596"/>
        <item x="333"/>
        <item x="511"/>
        <item x="532"/>
        <item x="31"/>
        <item x="79"/>
        <item x="482"/>
        <item x="12"/>
        <item x="220"/>
        <item x="114"/>
        <item x="512"/>
        <item x="513"/>
        <item x="80"/>
        <item x="485"/>
        <item x="178"/>
        <item x="247"/>
        <item x="13"/>
        <item x="347"/>
        <item x="571"/>
        <item x="483"/>
        <item x="248"/>
        <item x="53"/>
        <item x="274"/>
        <item x="348"/>
        <item x="115"/>
        <item x="384"/>
        <item x="514"/>
        <item x="177"/>
        <item x="349"/>
        <item x="515"/>
        <item x="562"/>
        <item x="385"/>
        <item x="484"/>
        <item x="275"/>
        <item x="62"/>
        <item x="179"/>
        <item x="81"/>
        <item x="533"/>
        <item x="415"/>
        <item x="15"/>
        <item x="350"/>
        <item x="351"/>
        <item x="534"/>
        <item x="386"/>
        <item x="325"/>
        <item x="54"/>
        <item x="276"/>
        <item x="116"/>
        <item x="249"/>
        <item x="592"/>
        <item x="446"/>
        <item x="352"/>
        <item x="221"/>
        <item x="382"/>
        <item x="416"/>
        <item x="93"/>
        <item x="16"/>
        <item x="82"/>
        <item x="417"/>
        <item x="305"/>
        <item x="117"/>
        <item x="353"/>
        <item x="297"/>
        <item x="190"/>
        <item x="298"/>
        <item x="535"/>
        <item x="30"/>
        <item x="536"/>
        <item x="251"/>
        <item x="447"/>
        <item x="180"/>
        <item x="326"/>
        <item x="299"/>
        <item x="300"/>
        <item x="537"/>
        <item x="387"/>
        <item x="181"/>
        <item x="118"/>
        <item x="538"/>
        <item x="83"/>
        <item x="374"/>
        <item x="17"/>
        <item x="448"/>
        <item x="18"/>
        <item x="327"/>
        <item x="19"/>
        <item x="20"/>
        <item x="193"/>
        <item x="539"/>
        <item x="418"/>
        <item x="56"/>
        <item x="594"/>
        <item x="595"/>
        <item x="149"/>
        <item x="540"/>
        <item x="567"/>
        <item x="119"/>
        <item x="449"/>
        <item x="150"/>
        <item x="252"/>
        <item x="84"/>
        <item x="85"/>
        <item x="388"/>
        <item x="541"/>
        <item x="419"/>
        <item x="354"/>
        <item x="487"/>
        <item x="420"/>
        <item x="277"/>
        <item x="57"/>
        <item x="69"/>
        <item x="542"/>
        <item x="516"/>
        <item x="223"/>
        <item x="86"/>
        <item x="21"/>
        <item x="87"/>
        <item x="549"/>
        <item x="543"/>
        <item x="568"/>
        <item x="544"/>
        <item x="151"/>
        <item x="389"/>
        <item x="224"/>
        <item x="390"/>
        <item x="120"/>
        <item x="488"/>
        <item x="328"/>
        <item x="518"/>
        <item x="225"/>
        <item x="545"/>
        <item x="450"/>
        <item x="278"/>
        <item x="22"/>
        <item x="88"/>
        <item x="182"/>
        <item x="301"/>
        <item x="329"/>
        <item x="14"/>
        <item x="355"/>
        <item x="58"/>
        <item x="23"/>
        <item x="489"/>
        <item x="24"/>
        <item x="253"/>
        <item x="451"/>
        <item x="121"/>
        <item x="302"/>
        <item x="597"/>
        <item x="189"/>
        <item x="90"/>
        <item x="122"/>
        <item x="452"/>
        <item x="25"/>
        <item x="496"/>
        <item x="330"/>
        <item x="26"/>
        <item x="183"/>
        <item x="546"/>
        <item x="230"/>
        <item x="490"/>
        <item x="152"/>
        <item x="421"/>
        <item x="331"/>
        <item x="153"/>
        <item x="154"/>
        <item x="155"/>
        <item x="547"/>
        <item x="184"/>
        <item x="303"/>
        <item x="332"/>
        <item x="185"/>
        <item x="569"/>
        <item x="210"/>
        <item x="391"/>
        <item x="356"/>
        <item x="422"/>
        <item x="254"/>
        <item x="60"/>
        <item x="357"/>
        <item x="453"/>
        <item x="156"/>
        <item x="186"/>
        <item x="157"/>
        <item x="61"/>
        <item x="27"/>
        <item x="548"/>
        <item x="255"/>
        <item x="491"/>
        <item x="306"/>
        <item x="454"/>
        <item x="304"/>
        <item x="123"/>
        <item x="492"/>
        <item x="358"/>
        <item x="493"/>
        <item x="28"/>
        <item x="124"/>
        <item x="494"/>
        <item x="281"/>
        <item x="91"/>
        <item x="125"/>
        <item x="187"/>
        <item x="158"/>
        <item x="29"/>
        <item x="226"/>
        <item x="570"/>
        <item x="60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363">
        <item x="10"/>
        <item x="321"/>
        <item x="81"/>
        <item x="291"/>
        <item x="60"/>
        <item x="263"/>
        <item x="47"/>
        <item x="59"/>
        <item x="278"/>
        <item x="76"/>
        <item x="220"/>
        <item x="144"/>
        <item x="265"/>
        <item x="268"/>
        <item x="163"/>
        <item x="29"/>
        <item x="351"/>
        <item x="156"/>
        <item x="97"/>
        <item x="128"/>
        <item x="77"/>
        <item x="139"/>
        <item x="205"/>
        <item x="56"/>
        <item x="2"/>
        <item x="39"/>
        <item x="185"/>
        <item x="322"/>
        <item x="304"/>
        <item x="257"/>
        <item x="19"/>
        <item x="179"/>
        <item x="109"/>
        <item x="53"/>
        <item x="348"/>
        <item x="294"/>
        <item x="160"/>
        <item x="27"/>
        <item x="36"/>
        <item x="318"/>
        <item x="262"/>
        <item x="177"/>
        <item x="1"/>
        <item x="49"/>
        <item x="329"/>
        <item x="67"/>
        <item x="230"/>
        <item x="286"/>
        <item x="45"/>
        <item x="65"/>
        <item x="121"/>
        <item x="112"/>
        <item x="73"/>
        <item x="296"/>
        <item x="326"/>
        <item x="258"/>
        <item x="86"/>
        <item x="158"/>
        <item x="233"/>
        <item x="124"/>
        <item x="33"/>
        <item x="231"/>
        <item x="253"/>
        <item x="360"/>
        <item x="184"/>
        <item x="275"/>
        <item x="9"/>
        <item x="105"/>
        <item x="155"/>
        <item x="3"/>
        <item x="103"/>
        <item x="169"/>
        <item x="196"/>
        <item x="57"/>
        <item x="118"/>
        <item x="241"/>
        <item x="98"/>
        <item x="323"/>
        <item x="6"/>
        <item x="295"/>
        <item x="293"/>
        <item x="75"/>
        <item x="111"/>
        <item x="133"/>
        <item x="138"/>
        <item x="134"/>
        <item x="21"/>
        <item x="131"/>
        <item x="362"/>
        <item x="279"/>
        <item x="347"/>
        <item x="282"/>
        <item x="104"/>
        <item x="93"/>
        <item x="18"/>
        <item x="152"/>
        <item x="332"/>
        <item x="213"/>
        <item x="74"/>
        <item x="357"/>
        <item x="20"/>
        <item x="34"/>
        <item x="116"/>
        <item x="100"/>
        <item x="165"/>
        <item x="166"/>
        <item x="135"/>
        <item x="299"/>
        <item x="150"/>
        <item x="149"/>
        <item x="90"/>
        <item x="195"/>
        <item x="317"/>
        <item x="337"/>
        <item x="288"/>
        <item x="107"/>
        <item x="35"/>
        <item x="228"/>
        <item x="120"/>
        <item x="340"/>
        <item x="297"/>
        <item x="102"/>
        <item x="280"/>
        <item x="361"/>
        <item x="355"/>
        <item x="181"/>
        <item x="79"/>
        <item x="281"/>
        <item x="359"/>
        <item x="171"/>
        <item x="207"/>
        <item x="227"/>
        <item x="315"/>
        <item x="303"/>
        <item x="66"/>
        <item x="204"/>
        <item x="72"/>
        <item x="344"/>
        <item x="12"/>
        <item x="194"/>
        <item x="209"/>
        <item x="96"/>
        <item x="193"/>
        <item x="92"/>
        <item x="172"/>
        <item x="269"/>
        <item x="349"/>
        <item x="198"/>
        <item x="313"/>
        <item x="246"/>
        <item x="292"/>
        <item x="161"/>
        <item x="307"/>
        <item x="125"/>
        <item x="240"/>
        <item x="266"/>
        <item x="343"/>
        <item x="64"/>
        <item x="51"/>
        <item x="132"/>
        <item x="212"/>
        <item x="350"/>
        <item x="62"/>
        <item x="219"/>
        <item x="176"/>
        <item x="353"/>
        <item x="345"/>
        <item x="333"/>
        <item x="28"/>
        <item x="110"/>
        <item x="243"/>
        <item x="129"/>
        <item x="80"/>
        <item x="244"/>
        <item x="277"/>
        <item x="123"/>
        <item x="283"/>
        <item x="251"/>
        <item x="217"/>
        <item x="201"/>
        <item x="202"/>
        <item x="319"/>
        <item x="37"/>
        <item x="335"/>
        <item x="302"/>
        <item x="260"/>
        <item x="119"/>
        <item x="164"/>
        <item x="289"/>
        <item x="127"/>
        <item x="206"/>
        <item x="290"/>
        <item x="259"/>
        <item x="336"/>
        <item x="95"/>
        <item x="324"/>
        <item x="199"/>
        <item x="122"/>
        <item x="130"/>
        <item x="242"/>
        <item x="142"/>
        <item x="235"/>
        <item x="162"/>
        <item x="126"/>
        <item x="249"/>
        <item x="197"/>
        <item x="226"/>
        <item x="55"/>
        <item x="306"/>
        <item x="71"/>
        <item x="356"/>
        <item x="89"/>
        <item x="40"/>
        <item x="145"/>
        <item x="236"/>
        <item x="78"/>
        <item x="32"/>
        <item x="325"/>
        <item x="54"/>
        <item x="223"/>
        <item x="301"/>
        <item x="115"/>
        <item x="273"/>
        <item x="216"/>
        <item x="298"/>
        <item x="136"/>
        <item x="247"/>
        <item x="229"/>
        <item x="83"/>
        <item x="276"/>
        <item x="234"/>
        <item x="30"/>
        <item x="114"/>
        <item x="342"/>
        <item x="222"/>
        <item x="183"/>
        <item x="186"/>
        <item x="178"/>
        <item x="58"/>
        <item x="239"/>
        <item x="224"/>
        <item x="327"/>
        <item x="203"/>
        <item x="310"/>
        <item x="7"/>
        <item x="117"/>
        <item x="192"/>
        <item x="314"/>
        <item x="245"/>
        <item x="25"/>
        <item x="8"/>
        <item x="346"/>
        <item x="330"/>
        <item x="238"/>
        <item x="339"/>
        <item x="284"/>
        <item x="113"/>
        <item x="218"/>
        <item x="61"/>
        <item x="84"/>
        <item x="311"/>
        <item x="300"/>
        <item x="338"/>
        <item x="331"/>
        <item x="22"/>
        <item x="159"/>
        <item x="215"/>
        <item x="108"/>
        <item x="48"/>
        <item x="137"/>
        <item x="316"/>
        <item x="63"/>
        <item x="31"/>
        <item x="221"/>
        <item x="17"/>
        <item x="147"/>
        <item x="354"/>
        <item x="182"/>
        <item x="312"/>
        <item x="14"/>
        <item x="175"/>
        <item x="252"/>
        <item x="68"/>
        <item x="173"/>
        <item x="167"/>
        <item x="264"/>
        <item x="157"/>
        <item x="250"/>
        <item x="272"/>
        <item x="5"/>
        <item x="191"/>
        <item x="168"/>
        <item x="210"/>
        <item x="146"/>
        <item x="358"/>
        <item x="46"/>
        <item x="174"/>
        <item x="261"/>
        <item x="200"/>
        <item x="101"/>
        <item x="43"/>
        <item x="180"/>
        <item x="91"/>
        <item x="141"/>
        <item x="274"/>
        <item x="106"/>
        <item x="255"/>
        <item x="154"/>
        <item x="52"/>
        <item x="225"/>
        <item x="143"/>
        <item x="140"/>
        <item x="11"/>
        <item x="85"/>
        <item x="341"/>
        <item x="305"/>
        <item x="214"/>
        <item x="70"/>
        <item x="189"/>
        <item x="248"/>
        <item x="208"/>
        <item x="320"/>
        <item x="153"/>
        <item x="188"/>
        <item x="87"/>
        <item x="232"/>
        <item x="38"/>
        <item x="287"/>
        <item x="69"/>
        <item x="94"/>
        <item x="24"/>
        <item x="23"/>
        <item x="190"/>
        <item x="187"/>
        <item x="256"/>
        <item x="334"/>
        <item x="254"/>
        <item x="50"/>
        <item x="308"/>
        <item x="13"/>
        <item x="99"/>
        <item x="42"/>
        <item x="44"/>
        <item x="285"/>
        <item x="16"/>
        <item x="270"/>
        <item x="328"/>
        <item x="82"/>
        <item x="151"/>
        <item x="267"/>
        <item x="88"/>
        <item x="26"/>
        <item x="211"/>
        <item x="352"/>
        <item x="237"/>
        <item x="41"/>
        <item x="148"/>
        <item x="271"/>
        <item x="170"/>
        <item x="309"/>
        <item x="4"/>
        <item x="1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1">
        <item x="1"/>
        <item x="5"/>
        <item x="2"/>
        <item x="7"/>
        <item x="10"/>
        <item x="11"/>
        <item x="3"/>
        <item x="9"/>
        <item x="12"/>
        <item x="14"/>
        <item x="4"/>
        <item x="19"/>
        <item x="8"/>
        <item x="6"/>
        <item x="17"/>
        <item x="18"/>
        <item x="15"/>
        <item x="13"/>
        <item x="20"/>
        <item x="16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15">
        <item x="2"/>
        <item x="1"/>
        <item x="9"/>
        <item x="11"/>
        <item x="8"/>
        <item x="12"/>
        <item x="3"/>
        <item x="5"/>
        <item x="4"/>
        <item x="10"/>
        <item x="13"/>
        <item x="6"/>
        <item x="7"/>
        <item x="1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18">
        <item x="7"/>
        <item x="1"/>
        <item x="13"/>
        <item x="12"/>
        <item x="15"/>
        <item x="14"/>
        <item x="11"/>
        <item x="8"/>
        <item x="3"/>
        <item x="10"/>
        <item x="5"/>
        <item x="6"/>
        <item x="4"/>
        <item x="2"/>
        <item x="9"/>
        <item x="17"/>
        <item x="16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showAll="0"/>
    <pivotField showAll="0"/>
    <pivotField axis="axisRow" outline="0" showAll="0" defaultSubtotal="0">
      <items count="30">
        <item x="6"/>
        <item x="1"/>
        <item x="15"/>
        <item x="16"/>
        <item x="5"/>
        <item x="9"/>
        <item x="21"/>
        <item x="13"/>
        <item x="10"/>
        <item x="23"/>
        <item x="18"/>
        <item x="14"/>
        <item x="3"/>
        <item x="12"/>
        <item x="2"/>
        <item x="22"/>
        <item x="4"/>
        <item x="7"/>
        <item x="11"/>
        <item x="19"/>
        <item x="24"/>
        <item x="25"/>
        <item x="17"/>
        <item x="26"/>
        <item x="8"/>
        <item x="20"/>
        <item x="28"/>
        <item x="27"/>
        <item x="29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outline="0" showAll="0" defaultSubtotal="0">
      <items count="27">
        <item x="0"/>
        <item x="1"/>
        <item m="1" x="24"/>
        <item x="3"/>
        <item x="5"/>
        <item x="6"/>
        <item x="7"/>
        <item x="8"/>
        <item m="1" x="22"/>
        <item m="1" x="23"/>
        <item x="10"/>
        <item x="12"/>
        <item x="13"/>
        <item x="14"/>
        <item m="1" x="25"/>
        <item m="1" x="26"/>
        <item x="17"/>
        <item m="1" x="21"/>
        <item x="18"/>
        <item x="19"/>
        <item x="20"/>
        <item x="2"/>
        <item x="4"/>
        <item x="9"/>
        <item x="11"/>
        <item x="15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6">
        <item x="0"/>
        <item x="1"/>
        <item x="3"/>
        <item x="4"/>
        <item x="5"/>
        <item x="6"/>
        <item x="7"/>
        <item x="8"/>
        <item m="1" x="24"/>
        <item m="1" x="22"/>
        <item x="10"/>
        <item x="12"/>
        <item x="13"/>
        <item x="14"/>
        <item m="1" x="25"/>
        <item m="1" x="21"/>
        <item x="17"/>
        <item m="1" x="23"/>
        <item x="18"/>
        <item x="19"/>
        <item x="20"/>
        <item x="2"/>
        <item x="9"/>
        <item x="11"/>
        <item x="15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numFmtId="1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numFmtId="1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15">
        <item x="14"/>
        <item x="1"/>
        <item x="0"/>
        <item x="3"/>
        <item x="2"/>
        <item x="8"/>
        <item x="9"/>
        <item x="7"/>
        <item x="4"/>
        <item x="5"/>
        <item x="6"/>
        <item x="13"/>
        <item x="11"/>
        <item x="10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name="Price +/-" axis="axisRow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6">
    <field x="88"/>
    <field x="89"/>
    <field x="14"/>
    <field x="35"/>
    <field x="92"/>
    <field x="94"/>
    <field x="28"/>
    <field x="22"/>
    <field x="36"/>
    <field x="20"/>
    <field x="47"/>
    <field x="90"/>
    <field x="91"/>
    <field x="37"/>
    <field x="38"/>
    <field x="39"/>
  </rowFields>
  <rowItems count="262">
    <i>
      <x/>
      <x/>
      <x v="2"/>
      <x v="335"/>
      <x v="2"/>
      <x/>
      <x v="5"/>
      <x v="2"/>
      <x v="24"/>
      <x v="6"/>
      <x v="29"/>
      <x/>
      <x/>
      <x v="20"/>
      <x v="14"/>
      <x v="17"/>
    </i>
    <i r="2">
      <x v="3"/>
      <x v="191"/>
      <x v="4"/>
      <x/>
      <x v="38"/>
      <x v="1"/>
      <x v="69"/>
      <x v="12"/>
      <x v="1"/>
      <x/>
      <x/>
      <x/>
      <x v="1"/>
      <x v="1"/>
    </i>
    <i r="2">
      <x v="5"/>
      <x v="239"/>
      <x v="8"/>
      <x/>
      <x v="98"/>
      <x v="47"/>
      <x v="289"/>
      <x v="23"/>
      <x v="12"/>
      <x/>
      <x/>
      <x v="6"/>
      <x/>
      <x v="8"/>
    </i>
    <i r="2">
      <x v="8"/>
      <x v="283"/>
      <x v="4"/>
      <x/>
      <x v="75"/>
      <x v="3"/>
      <x v="250"/>
      <x v="19"/>
      <x v="4"/>
      <x/>
      <x/>
      <x v="1"/>
      <x v="1"/>
      <x v="8"/>
    </i>
    <i r="2">
      <x v="10"/>
      <x v="349"/>
      <x v="2"/>
      <x/>
      <x/>
      <x v="2"/>
      <x/>
      <x v="4"/>
      <x/>
      <x/>
      <x/>
      <x/>
      <x v="1"/>
      <x v="1"/>
    </i>
    <i r="2">
      <x v="11"/>
      <x v="351"/>
      <x v="9"/>
      <x/>
      <x v="149"/>
      <x v="79"/>
      <x v="312"/>
      <x v="46"/>
      <x v="17"/>
      <x/>
      <x/>
      <x v="13"/>
      <x v="8"/>
      <x v="13"/>
    </i>
    <i r="2">
      <x v="13"/>
      <x v="410"/>
      <x v="10"/>
      <x/>
      <x v="152"/>
      <x v="91"/>
      <x v="339"/>
      <x v="47"/>
      <x v="24"/>
      <x/>
      <x/>
      <x v="13"/>
      <x v="7"/>
      <x v="12"/>
    </i>
    <i r="2">
      <x v="14"/>
      <x v="532"/>
      <x v="3"/>
      <x/>
      <x v="82"/>
      <x v="3"/>
      <x v="279"/>
      <x v="20"/>
      <x v="5"/>
      <x/>
      <x/>
      <x v="2"/>
      <x v="7"/>
      <x v="10"/>
    </i>
    <i r="2">
      <x v="15"/>
      <x v="433"/>
      <x v="3"/>
      <x/>
      <x v="82"/>
      <x v="1"/>
      <x v="279"/>
      <x/>
      <x v="5"/>
      <x/>
      <x/>
      <x v="2"/>
      <x v="7"/>
      <x v="10"/>
    </i>
    <i r="2">
      <x v="18"/>
      <x v="477"/>
      <x v="10"/>
      <x/>
      <x v="150"/>
      <x v="104"/>
      <x v="344"/>
      <x v="45"/>
      <x v="18"/>
      <x/>
      <x/>
      <x v="12"/>
      <x v="11"/>
      <x v="11"/>
    </i>
    <i r="2">
      <x v="20"/>
      <x v="480"/>
      <x v="3"/>
      <x/>
      <x v="22"/>
      <x/>
      <x v="94"/>
      <x v="9"/>
      <x v="13"/>
      <x/>
      <x/>
      <x v="1"/>
      <x/>
      <x v="1"/>
    </i>
    <i r="2">
      <x v="21"/>
      <x v="509"/>
      <x v="4"/>
      <x/>
      <x v="17"/>
      <x v="2"/>
      <x v="30"/>
      <x v="9"/>
      <x v="13"/>
      <x/>
      <x/>
      <x v="1"/>
      <x v="1"/>
      <x v="1"/>
    </i>
    <i r="2">
      <x v="25"/>
      <x v="547"/>
      <x v="7"/>
      <x/>
      <x v="138"/>
      <x v="48"/>
      <x v="264"/>
      <x v="37"/>
      <x v="7"/>
      <x/>
      <x/>
      <x v="7"/>
      <x v="12"/>
      <x v="7"/>
    </i>
    <i r="2">
      <x v="29"/>
      <x v="590"/>
      <x v="5"/>
      <x/>
      <x v="137"/>
      <x v="1"/>
      <x v="330"/>
      <x v="35"/>
      <x v="14"/>
      <x/>
      <x/>
      <x v="6"/>
      <x v="7"/>
      <x v="12"/>
    </i>
    <i r="2">
      <x v="539"/>
      <x v="460"/>
      <x v="4"/>
      <x/>
      <x v="110"/>
      <x v="53"/>
      <x v="351"/>
      <x v="25"/>
      <x v="11"/>
      <x/>
      <x/>
      <x v="3"/>
      <x v="2"/>
      <x v="8"/>
    </i>
    <i r="2">
      <x v="577"/>
      <x v="398"/>
      <x v="3"/>
      <x/>
      <x v="40"/>
      <x/>
      <x v="37"/>
      <x v="32"/>
      <x v="4"/>
      <x/>
      <x/>
      <x v="2"/>
      <x v="2"/>
      <x/>
    </i>
    <i>
      <x v="1"/>
      <x v="1"/>
      <x v="33"/>
      <x v="49"/>
      <x v="4"/>
      <x/>
      <x v="96"/>
      <x v="7"/>
      <x v="231"/>
      <x v="24"/>
      <x v="5"/>
      <x/>
      <x/>
      <x v="3"/>
      <x v="4"/>
      <x v="7"/>
    </i>
    <i r="2">
      <x v="34"/>
      <x v="92"/>
      <x v="5"/>
      <x/>
      <x v="111"/>
      <x v="12"/>
      <x v="272"/>
      <x v="25"/>
      <x v="7"/>
      <x/>
      <x/>
      <x v="4"/>
      <x v="2"/>
      <x v="10"/>
    </i>
    <i r="2">
      <x v="37"/>
      <x v="130"/>
      <x v="5"/>
      <x/>
      <x v="31"/>
      <x v="5"/>
      <x v="101"/>
      <x v="10"/>
      <x/>
      <x/>
      <x/>
      <x/>
      <x v="1"/>
      <x v="2"/>
    </i>
    <i r="2">
      <x v="39"/>
      <x v="153"/>
      <x v="3"/>
      <x/>
      <x v="35"/>
      <x v="1"/>
      <x v="116"/>
      <x v="9"/>
      <x/>
      <x/>
      <x/>
      <x/>
      <x v="1"/>
      <x v="3"/>
    </i>
    <i r="2">
      <x v="42"/>
      <x v="165"/>
      <x v="4"/>
      <x/>
      <x v="129"/>
      <x v="30"/>
      <x v="326"/>
      <x v="32"/>
      <x v="16"/>
      <x/>
      <x/>
      <x v="5"/>
      <x v="6"/>
      <x v="12"/>
    </i>
    <i r="2">
      <x v="45"/>
      <x v="261"/>
      <x v="2"/>
      <x/>
      <x v="10"/>
      <x v="1"/>
      <x v="25"/>
      <x/>
      <x v="16"/>
      <x/>
      <x/>
      <x v="5"/>
      <x v="6"/>
      <x v="12"/>
    </i>
    <i r="2">
      <x v="46"/>
      <x v="287"/>
      <x v="3"/>
      <x/>
      <x v="42"/>
      <x v="1"/>
      <x v="212"/>
      <x v="12"/>
      <x v="16"/>
      <x/>
      <x/>
      <x v="5"/>
      <x/>
      <x v="2"/>
    </i>
    <i r="2">
      <x v="49"/>
      <x v="365"/>
      <x v="4"/>
      <x/>
      <x v="86"/>
      <x v="5"/>
      <x v="300"/>
      <x v="20"/>
      <x v="2"/>
      <x/>
      <x/>
      <x/>
      <x v="4"/>
      <x v="9"/>
    </i>
    <i r="2">
      <x v="53"/>
      <x v="439"/>
      <x v="2"/>
      <x/>
      <x v="9"/>
      <x v="1"/>
      <x v="48"/>
      <x/>
      <x/>
      <x/>
      <x/>
      <x/>
      <x v="2"/>
      <x/>
    </i>
    <i r="2">
      <x v="54"/>
      <x v="269"/>
      <x v="5"/>
      <x/>
      <x v="125"/>
      <x v="4"/>
      <x v="295"/>
      <x v="33"/>
      <x v="12"/>
      <x/>
      <x/>
      <x v="5"/>
      <x v="7"/>
      <x v="10"/>
    </i>
    <i r="2">
      <x v="55"/>
      <x v="484"/>
      <x v="2"/>
      <x/>
      <x v="1"/>
      <x/>
      <x v="6"/>
      <x v="4"/>
      <x v="12"/>
      <x/>
      <x/>
      <x v="5"/>
      <x v="7"/>
      <x v="10"/>
    </i>
    <i r="2">
      <x v="57"/>
      <x v="534"/>
      <x v="5"/>
      <x/>
      <x v="82"/>
      <x v="13"/>
      <x v="268"/>
      <x v="22"/>
      <x v="5"/>
      <x/>
      <x/>
      <x v="2"/>
      <x v="2"/>
      <x v="5"/>
    </i>
    <i r="2">
      <x v="58"/>
      <x v="69"/>
      <x v="3"/>
      <x/>
      <x v="19"/>
      <x v="1"/>
      <x v="43"/>
      <x v="19"/>
      <x/>
      <x/>
      <x/>
      <x v="1"/>
      <x v="2"/>
      <x/>
    </i>
    <i r="2">
      <x v="598"/>
      <x v="156"/>
      <x v="6"/>
      <x/>
      <x v="145"/>
      <x v="54"/>
      <x v="337"/>
      <x/>
      <x v="22"/>
      <x/>
      <x/>
      <x v="13"/>
      <x v="7"/>
      <x v="12"/>
    </i>
    <i>
      <x v="3"/>
      <x v="2"/>
      <x v="91"/>
      <x v="55"/>
      <x v="2"/>
      <x/>
      <x v="28"/>
      <x v="43"/>
      <x v="81"/>
      <x v="7"/>
      <x/>
      <x/>
      <x/>
      <x v="4"/>
      <x v="1"/>
      <x/>
    </i>
    <i r="2">
      <x v="93"/>
      <x v="73"/>
      <x v="2"/>
      <x/>
      <x v="3"/>
      <x/>
      <x v="9"/>
      <x/>
      <x/>
      <x/>
      <x/>
      <x v="4"/>
      <x v="1"/>
      <x/>
    </i>
    <i r="2">
      <x v="94"/>
      <x v="104"/>
      <x v="3"/>
      <x/>
      <x v="4"/>
      <x v="1"/>
      <x v="20"/>
      <x v="4"/>
      <x/>
      <x/>
      <x/>
      <x v="4"/>
      <x v="1"/>
      <x/>
    </i>
    <i r="2">
      <x v="97"/>
      <x v="141"/>
      <x v="3"/>
      <x/>
      <x v="32"/>
      <x v="1"/>
      <x v="126"/>
      <x v="7"/>
      <x v="5"/>
      <x/>
      <x/>
      <x v="4"/>
      <x v="1"/>
      <x v="2"/>
    </i>
    <i r="2">
      <x v="98"/>
      <x v="146"/>
      <x v="3"/>
      <x/>
      <x v="77"/>
      <x v="2"/>
      <x v="172"/>
      <x v="16"/>
      <x v="2"/>
      <x/>
      <x/>
      <x v="3"/>
      <x v="1"/>
      <x v="4"/>
    </i>
    <i r="2">
      <x v="104"/>
      <x v="273"/>
      <x v="4"/>
      <x/>
      <x v="81"/>
      <x v="1"/>
      <x v="259"/>
      <x v="18"/>
      <x v="4"/>
      <x/>
      <x/>
      <x v="2"/>
      <x/>
      <x v="7"/>
    </i>
    <i r="2">
      <x v="105"/>
      <x v="275"/>
      <x v="4"/>
      <x/>
      <x v="124"/>
      <x v="10"/>
      <x v="313"/>
      <x v="30"/>
      <x v="10"/>
      <x/>
      <x/>
      <x v="4"/>
      <x v="6"/>
      <x v="9"/>
    </i>
    <i r="2">
      <x v="106"/>
      <x v="324"/>
      <x v="3"/>
      <x/>
      <x v="13"/>
      <x/>
      <x v="56"/>
      <x v="8"/>
      <x v="10"/>
      <x/>
      <x/>
      <x v="4"/>
      <x/>
      <x v="9"/>
    </i>
    <i r="2">
      <x v="107"/>
      <x v="361"/>
      <x v="6"/>
      <x/>
      <x v="135"/>
      <x v="76"/>
      <x v="324"/>
      <x v="33"/>
      <x v="18"/>
      <x/>
      <x/>
      <x v="8"/>
      <x v="8"/>
      <x v="9"/>
    </i>
    <i r="2">
      <x v="109"/>
      <x v="403"/>
      <x v="4"/>
      <x/>
      <x v="67"/>
      <x v="2"/>
      <x v="211"/>
      <x v="26"/>
      <x v="5"/>
      <x/>
      <x/>
      <x/>
      <x v="5"/>
      <x v="5"/>
    </i>
    <i r="2">
      <x v="110"/>
      <x v="418"/>
      <x v="3"/>
      <x/>
      <x v="36"/>
      <x/>
      <x v="110"/>
      <x v="12"/>
      <x v="5"/>
      <x/>
      <x/>
      <x/>
      <x v="2"/>
      <x v="2"/>
    </i>
    <i r="2">
      <x v="114"/>
      <x v="490"/>
      <x v="4"/>
      <x/>
      <x v="28"/>
      <x v="2"/>
      <x v="93"/>
      <x v="10"/>
      <x v="19"/>
      <x/>
      <x/>
      <x v="2"/>
      <x/>
      <x v="2"/>
    </i>
    <i r="2">
      <x v="117"/>
      <x v="545"/>
      <x v="2"/>
      <x/>
      <x v="147"/>
      <x/>
      <x v="329"/>
      <x/>
      <x v="25"/>
      <x/>
      <x/>
      <x v="17"/>
      <x v="3"/>
      <x v="9"/>
    </i>
    <i r="2">
      <x v="119"/>
      <x v="591"/>
      <x v="2"/>
      <x/>
      <x v="107"/>
      <x v="9"/>
      <x v="194"/>
      <x/>
      <x v="5"/>
      <x/>
      <x/>
      <x v="6"/>
      <x v="3"/>
      <x v="6"/>
    </i>
    <i>
      <x v="4"/>
      <x v="4"/>
      <x v="155"/>
      <x v="5"/>
      <x v="2"/>
      <x/>
      <x v="87"/>
      <x v="2"/>
      <x v="221"/>
      <x/>
      <x v="4"/>
      <x/>
      <x/>
      <x v="5"/>
      <x v="4"/>
      <x v="5"/>
    </i>
    <i r="2">
      <x v="157"/>
      <x v="59"/>
      <x v="3"/>
      <x/>
      <x v="87"/>
      <x/>
      <x v="221"/>
      <x/>
      <x v="4"/>
      <x/>
      <x/>
      <x v="5"/>
      <x v="4"/>
      <x v="5"/>
    </i>
    <i r="2">
      <x v="158"/>
      <x v="63"/>
      <x v="4"/>
      <x/>
      <x v="87"/>
      <x v="3"/>
      <x v="221"/>
      <x/>
      <x v="4"/>
      <x/>
      <x/>
      <x v="5"/>
      <x v="4"/>
      <x v="5"/>
    </i>
    <i r="2">
      <x v="160"/>
      <x v="88"/>
      <x v="3"/>
      <x/>
      <x v="87"/>
      <x v="4"/>
      <x v="221"/>
      <x/>
      <x v="4"/>
      <x/>
      <x/>
      <x v="5"/>
      <x v="4"/>
      <x v="5"/>
    </i>
    <i r="2">
      <x v="161"/>
      <x v="117"/>
      <x v="2"/>
      <x/>
      <x v="87"/>
      <x v="1"/>
      <x v="221"/>
      <x/>
      <x v="4"/>
      <x/>
      <x/>
      <x v="5"/>
      <x v="4"/>
      <x v="5"/>
    </i>
    <i r="2">
      <x v="162"/>
      <x v="125"/>
      <x v="3"/>
      <x/>
      <x v="87"/>
      <x/>
      <x v="221"/>
      <x/>
      <x v="4"/>
      <x/>
      <x/>
      <x v="5"/>
      <x v="4"/>
      <x v="5"/>
    </i>
    <i r="2">
      <x v="163"/>
      <x v="127"/>
      <x v="2"/>
      <x/>
      <x v="87"/>
      <x/>
      <x v="221"/>
      <x/>
      <x v="4"/>
      <x/>
      <x/>
      <x v="5"/>
      <x v="4"/>
      <x v="5"/>
    </i>
    <i r="2">
      <x v="164"/>
      <x v="135"/>
      <x v="3"/>
      <x/>
      <x v="87"/>
      <x v="1"/>
      <x v="221"/>
      <x/>
      <x v="4"/>
      <x/>
      <x/>
      <x v="5"/>
      <x v="4"/>
      <x v="5"/>
    </i>
    <i r="2">
      <x v="169"/>
      <x v="229"/>
      <x v="3"/>
      <x/>
      <x v="87"/>
      <x v="1"/>
      <x v="221"/>
      <x/>
      <x v="4"/>
      <x/>
      <x/>
      <x v="5"/>
      <x v="4"/>
      <x v="5"/>
    </i>
    <i r="2">
      <x v="179"/>
      <x v="551"/>
      <x v="3"/>
      <x/>
      <x v="87"/>
      <x v="1"/>
      <x v="221"/>
      <x/>
      <x v="4"/>
      <x/>
      <x/>
      <x v="5"/>
      <x v="4"/>
      <x v="5"/>
    </i>
    <i r="2">
      <x v="183"/>
      <x v="596"/>
      <x v="3"/>
      <x/>
      <x v="23"/>
      <x v="2"/>
      <x v="102"/>
      <x/>
      <x v="4"/>
      <x/>
      <x/>
      <x v="5"/>
      <x/>
      <x v="3"/>
    </i>
    <i r="2">
      <x v="599"/>
      <x v="457"/>
      <x v="3"/>
      <x/>
      <x/>
      <x v="1"/>
      <x/>
      <x v="4"/>
      <x v="4"/>
      <x/>
      <x/>
      <x v="5"/>
      <x/>
      <x v="3"/>
    </i>
    <i r="2">
      <x v="604"/>
      <x v="303"/>
      <x v="3"/>
      <x/>
      <x/>
      <x/>
      <x/>
      <x/>
      <x v="4"/>
      <x/>
      <x/>
      <x v="5"/>
      <x/>
      <x v="3"/>
    </i>
    <i r="2">
      <x v="607"/>
      <x v="90"/>
      <x v="3"/>
      <x/>
      <x/>
      <x/>
      <x/>
      <x/>
      <x v="4"/>
      <x/>
      <x/>
      <x v="5"/>
      <x/>
      <x v="3"/>
    </i>
    <i>
      <x v="5"/>
      <x v="5"/>
      <x v="185"/>
      <x v="28"/>
      <x v="2"/>
      <x/>
      <x v="78"/>
      <x v="2"/>
      <x v="245"/>
      <x/>
      <x v="9"/>
      <x/>
      <x/>
      <x v="5"/>
      <x/>
      <x v="5"/>
    </i>
    <i r="2">
      <x v="195"/>
      <x v="116"/>
      <x v="2"/>
      <x/>
      <x v="17"/>
      <x v="24"/>
      <x v="59"/>
      <x v="7"/>
      <x v="3"/>
      <x/>
      <x/>
      <x v="1"/>
      <x v="2"/>
      <x/>
    </i>
    <i r="2">
      <x v="198"/>
      <x v="184"/>
      <x v="3"/>
      <x/>
      <x v="40"/>
      <x v="35"/>
      <x v="189"/>
      <x v="17"/>
      <x/>
      <x/>
      <x/>
      <x v="1"/>
      <x v="1"/>
      <x v="2"/>
    </i>
    <i r="2">
      <x v="201"/>
      <x v="212"/>
      <x v="4"/>
      <x/>
      <x v="62"/>
      <x v="5"/>
      <x v="198"/>
      <x v="13"/>
      <x v="6"/>
      <x/>
      <x/>
      <x v="2"/>
      <x/>
      <x v="3"/>
    </i>
    <i r="2">
      <x v="204"/>
      <x v="256"/>
      <x v="3"/>
      <x/>
      <x v="18"/>
      <x v="1"/>
      <x v="87"/>
      <x/>
      <x v="2"/>
      <x/>
      <x/>
      <x v="2"/>
      <x/>
      <x/>
    </i>
    <i r="2">
      <x v="207"/>
      <x v="341"/>
      <x v="4"/>
      <x/>
      <x v="25"/>
      <x v="2"/>
      <x v="83"/>
      <x v="16"/>
      <x v="1"/>
      <x/>
      <x/>
      <x/>
      <x v="1"/>
      <x v="1"/>
    </i>
    <i r="2">
      <x v="209"/>
      <x v="386"/>
      <x v="6"/>
      <x/>
      <x v="24"/>
      <x v="29"/>
      <x v="85"/>
      <x v="11"/>
      <x v="1"/>
      <x/>
      <x/>
      <x/>
      <x v="1"/>
      <x v="1"/>
    </i>
    <i r="2">
      <x v="212"/>
      <x v="446"/>
      <x v="4"/>
      <x/>
      <x v="37"/>
      <x/>
      <x v="106"/>
      <x v="10"/>
      <x v="1"/>
      <x/>
      <x/>
      <x/>
      <x/>
      <x v="2"/>
    </i>
    <i r="2">
      <x v="215"/>
      <x v="517"/>
      <x v="7"/>
      <x/>
      <x v="97"/>
      <x v="23"/>
      <x v="225"/>
      <x v="30"/>
      <x v="8"/>
      <x/>
      <x/>
      <x v="5"/>
      <x v="3"/>
      <x v="4"/>
    </i>
    <i r="2">
      <x v="217"/>
      <x v="599"/>
      <x v="4"/>
      <x/>
      <x v="32"/>
      <x v="2"/>
      <x v="84"/>
      <x v="12"/>
      <x v="7"/>
      <x/>
      <x/>
      <x v="5"/>
      <x v="2"/>
      <x v="1"/>
    </i>
    <i r="2">
      <x v="588"/>
      <x v="29"/>
      <x v="3"/>
      <x/>
      <x v="32"/>
      <x/>
      <x v="84"/>
      <x/>
      <x v="7"/>
      <x/>
      <x/>
      <x v="5"/>
      <x v="2"/>
      <x v="1"/>
    </i>
    <i r="2">
      <x v="608"/>
      <x v="337"/>
      <x v="4"/>
      <x/>
      <x v="32"/>
      <x v="1"/>
      <x v="84"/>
      <x/>
      <x v="7"/>
      <x/>
      <x/>
      <x v="5"/>
      <x v="2"/>
      <x v="1"/>
    </i>
    <i r="2">
      <x v="611"/>
      <x v="553"/>
      <x v="2"/>
      <x/>
      <x v="32"/>
      <x v="1"/>
      <x v="84"/>
      <x/>
      <x v="7"/>
      <x/>
      <x/>
      <x v="5"/>
      <x v="2"/>
      <x v="1"/>
    </i>
    <i>
      <x v="6"/>
      <x v="6"/>
      <x v="218"/>
      <x v="6"/>
      <x v="2"/>
      <x/>
      <x v="6"/>
      <x v="3"/>
      <x v="21"/>
      <x v="3"/>
      <x v="7"/>
      <x/>
      <x/>
      <x v="5"/>
      <x v="2"/>
      <x v="1"/>
    </i>
    <i r="2">
      <x v="220"/>
      <x v="265"/>
      <x v="4"/>
      <x/>
      <x v="100"/>
      <x v="3"/>
      <x v="303"/>
      <x v="21"/>
      <x v="3"/>
      <x/>
      <x/>
      <x v="3"/>
      <x v="2"/>
      <x v="7"/>
    </i>
    <i r="2">
      <x v="222"/>
      <x v="97"/>
      <x v="3"/>
      <x/>
      <x v="70"/>
      <x v="1"/>
      <x v="310"/>
      <x v="16"/>
      <x v="2"/>
      <x/>
      <x/>
      <x v="3"/>
      <x v="2"/>
      <x v="6"/>
    </i>
    <i r="2">
      <x v="223"/>
      <x v="174"/>
      <x v="2"/>
      <x/>
      <x v="2"/>
      <x v="1"/>
      <x v="11"/>
      <x v="4"/>
      <x v="2"/>
      <x/>
      <x/>
      <x v="3"/>
      <x v="2"/>
      <x v="6"/>
    </i>
    <i r="2">
      <x v="225"/>
      <x v="187"/>
      <x v="6"/>
      <x/>
      <x v="142"/>
      <x v="86"/>
      <x v="293"/>
      <x v="36"/>
      <x v="20"/>
      <x/>
      <x/>
      <x v="9"/>
      <x v="4"/>
      <x v="8"/>
    </i>
    <i r="2">
      <x v="228"/>
      <x v="257"/>
      <x v="3"/>
      <x/>
      <x v="39"/>
      <x/>
      <x v="109"/>
      <x v="9"/>
      <x v="2"/>
      <x/>
      <x/>
      <x/>
      <x/>
      <x/>
    </i>
    <i r="2">
      <x v="230"/>
      <x v="323"/>
      <x v="3"/>
      <x/>
      <x v="97"/>
      <x v="4"/>
      <x v="348"/>
      <x v="21"/>
      <x v="4"/>
      <x/>
      <x/>
      <x v="4"/>
      <x/>
      <x v="6"/>
    </i>
    <i r="2">
      <x v="235"/>
      <x v="414"/>
      <x v="5"/>
      <x/>
      <x v="124"/>
      <x v="2"/>
      <x v="307"/>
      <x v="30"/>
      <x v="14"/>
      <x/>
      <x/>
      <x v="1"/>
      <x v="10"/>
      <x v="7"/>
    </i>
    <i r="2">
      <x v="238"/>
      <x v="462"/>
      <x v="2"/>
      <x/>
      <x v="5"/>
      <x v="1"/>
      <x v="17"/>
      <x v="4"/>
      <x v="14"/>
      <x/>
      <x/>
      <x v="1"/>
      <x v="10"/>
      <x/>
    </i>
    <i r="2">
      <x v="239"/>
      <x v="493"/>
      <x v="3"/>
      <x/>
      <x v="85"/>
      <x v="2"/>
      <x v="286"/>
      <x v="20"/>
      <x v="1"/>
      <x/>
      <x/>
      <x v="2"/>
      <x v="1"/>
      <x v="8"/>
    </i>
    <i r="2">
      <x v="613"/>
      <x v="354"/>
      <x v="3"/>
      <x/>
      <x v="2"/>
      <x/>
      <x v="36"/>
      <x/>
      <x v="4"/>
      <x/>
      <x/>
      <x/>
      <x v="1"/>
      <x v="7"/>
    </i>
    <i>
      <x v="7"/>
      <x v="7"/>
      <x v="243"/>
      <x v="26"/>
      <x v="2"/>
      <x/>
      <x v="2"/>
      <x v="3"/>
      <x v="36"/>
      <x/>
      <x v="4"/>
      <x/>
      <x/>
      <x/>
      <x v="1"/>
      <x v="7"/>
    </i>
    <i r="2">
      <x v="247"/>
      <x v="152"/>
      <x v="3"/>
      <x/>
      <x v="1"/>
      <x v="1"/>
      <x v="14"/>
      <x v="4"/>
      <x v="4"/>
      <x/>
      <x/>
      <x/>
      <x/>
      <x v="4"/>
    </i>
    <i r="2">
      <x v="248"/>
      <x v="1"/>
      <x v="4"/>
      <x/>
      <x v="72"/>
      <x v="3"/>
      <x v="187"/>
      <x v="24"/>
      <x v="9"/>
      <x/>
      <x/>
      <x v="4"/>
      <x v="1"/>
      <x v="3"/>
    </i>
    <i r="2">
      <x v="249"/>
      <x v="215"/>
      <x v="3"/>
      <x/>
      <x v="24"/>
      <x/>
      <x v="104"/>
      <x v="10"/>
      <x v="9"/>
      <x/>
      <x/>
      <x v="4"/>
      <x/>
      <x v="1"/>
    </i>
    <i r="2">
      <x v="250"/>
      <x v="216"/>
      <x v="2"/>
      <x/>
      <x v="24"/>
      <x/>
      <x v="104"/>
      <x/>
      <x v="9"/>
      <x/>
      <x/>
      <x v="4"/>
      <x/>
      <x v="1"/>
    </i>
    <i r="2">
      <x v="252"/>
      <x v="225"/>
      <x v="4"/>
      <x/>
      <x v="87"/>
      <x v="4"/>
      <x v="284"/>
      <x v="22"/>
      <x v="3"/>
      <x/>
      <x/>
      <x v="3"/>
      <x/>
      <x v="6"/>
    </i>
    <i r="2">
      <x v="253"/>
      <x v="213"/>
      <x v="3"/>
      <x/>
      <x v="62"/>
      <x/>
      <x v="291"/>
      <x v="14"/>
      <x/>
      <x/>
      <x/>
      <x v="3"/>
      <x/>
      <x v="7"/>
    </i>
    <i r="2">
      <x v="255"/>
      <x v="263"/>
      <x v="4"/>
      <x/>
      <x v="119"/>
      <x v="8"/>
      <x v="358"/>
      <x v="27"/>
      <x v="8"/>
      <x/>
      <x/>
      <x v="1"/>
      <x v="7"/>
      <x v="8"/>
    </i>
    <i r="2">
      <x v="258"/>
      <x v="368"/>
      <x v="4"/>
      <x/>
      <x v="119"/>
      <x v="4"/>
      <x v="283"/>
      <x v="29"/>
      <x v="13"/>
      <x/>
      <x/>
      <x v="6"/>
      <x v="4"/>
      <x v="4"/>
    </i>
    <i r="2">
      <x v="260"/>
      <x v="416"/>
      <x v="3"/>
      <x/>
      <x v="73"/>
      <x v="2"/>
      <x v="280"/>
      <x v="17"/>
      <x v="1"/>
      <x/>
      <x/>
      <x/>
      <x v="2"/>
      <x v="8"/>
    </i>
    <i r="2">
      <x v="600"/>
      <x v="143"/>
      <x v="4"/>
      <x/>
      <x v="14"/>
      <x v="4"/>
      <x v="31"/>
      <x v="11"/>
      <x v="7"/>
      <x/>
      <x/>
      <x/>
      <x/>
      <x v="8"/>
    </i>
    <i>
      <x v="10"/>
      <x v="10"/>
      <x v="291"/>
      <x v="51"/>
      <x v="3"/>
      <x/>
      <x v="21"/>
      <x v="1"/>
      <x v="72"/>
      <x v="14"/>
      <x v="14"/>
      <x/>
      <x/>
      <x/>
      <x/>
      <x v="2"/>
    </i>
    <i r="2">
      <x v="293"/>
      <x v="160"/>
      <x v="9"/>
      <x/>
      <x v="76"/>
      <x v="30"/>
      <x v="147"/>
      <x v="30"/>
      <x v="8"/>
      <x/>
      <x/>
      <x v="6"/>
      <x v="3"/>
      <x v="4"/>
    </i>
    <i r="2">
      <x v="294"/>
      <x v="181"/>
      <x v="3"/>
      <x/>
      <x v="58"/>
      <x v="3"/>
      <x v="196"/>
      <x v="13"/>
      <x v="1"/>
      <x/>
      <x/>
      <x/>
      <x v="1"/>
      <x v="4"/>
    </i>
    <i r="2">
      <x v="295"/>
      <x v="189"/>
      <x v="3"/>
      <x/>
      <x v="66"/>
      <x v="1"/>
      <x v="298"/>
      <x v="13"/>
      <x v="1"/>
      <x/>
      <x/>
      <x/>
      <x v="1"/>
      <x v="10"/>
    </i>
    <i r="2">
      <x v="298"/>
      <x v="243"/>
      <x v="3"/>
      <x/>
      <x v="65"/>
      <x/>
      <x v="242"/>
      <x v="14"/>
      <x v="7"/>
      <x/>
      <x/>
      <x v="6"/>
      <x v="2"/>
      <x v="7"/>
    </i>
    <i r="2">
      <x v="299"/>
      <x v="281"/>
      <x v="3"/>
      <x/>
      <x v="50"/>
      <x v="2"/>
      <x v="135"/>
      <x v="23"/>
      <x v="3"/>
      <x/>
      <x/>
      <x v="2"/>
      <x/>
      <x v="3"/>
    </i>
    <i r="2">
      <x v="302"/>
      <x v="332"/>
      <x v="8"/>
      <x/>
      <x v="58"/>
      <x v="50"/>
      <x v="130"/>
      <x v="30"/>
      <x v="6"/>
      <x/>
      <x/>
      <x v="3"/>
      <x v="1"/>
      <x v="3"/>
    </i>
    <i r="2">
      <x v="303"/>
      <x v="338"/>
      <x v="5"/>
      <x/>
      <x v="128"/>
      <x v="77"/>
      <x v="320"/>
      <x v="34"/>
      <x v="17"/>
      <x/>
      <x/>
      <x v="9"/>
      <x v="1"/>
      <x v="9"/>
    </i>
    <i r="2">
      <x v="307"/>
      <x v="478"/>
      <x v="13"/>
      <x/>
      <x v="153"/>
      <x v="94"/>
      <x v="352"/>
      <x v="49"/>
      <x v="21"/>
      <x/>
      <x/>
      <x v="16"/>
      <x v="12"/>
      <x v="12"/>
    </i>
    <i r="2">
      <x v="308"/>
      <x v="521"/>
      <x v="7"/>
      <x/>
      <x v="153"/>
      <x v="45"/>
      <x v="352"/>
      <x/>
      <x v="21"/>
      <x/>
      <x/>
      <x v="16"/>
      <x v="12"/>
      <x v="12"/>
    </i>
    <i r="2">
      <x v="309"/>
      <x v="531"/>
      <x v="3"/>
      <x/>
      <x v="29"/>
      <x v="2"/>
      <x v="160"/>
      <x v="11"/>
      <x v="21"/>
      <x/>
      <x/>
      <x v="16"/>
      <x v="12"/>
      <x v="1"/>
    </i>
    <i>
      <x v="11"/>
      <x v="11"/>
      <x v="343"/>
      <x v="67"/>
      <x v="6"/>
      <x/>
      <x v="102"/>
      <x v="40"/>
      <x v="257"/>
      <x v="25"/>
      <x v="8"/>
      <x/>
      <x/>
      <x v="3"/>
      <x v="5"/>
      <x v="6"/>
    </i>
    <i r="2">
      <x v="344"/>
      <x v="76"/>
      <x v="2"/>
      <x/>
      <x v="102"/>
      <x/>
      <x v="257"/>
      <x/>
      <x v="8"/>
      <x/>
      <x/>
      <x v="3"/>
      <x v="5"/>
      <x v="6"/>
    </i>
    <i r="2">
      <x v="347"/>
      <x v="111"/>
      <x v="2"/>
      <x/>
      <x/>
      <x/>
      <x v="10"/>
      <x v="4"/>
      <x v="9"/>
      <x/>
      <x/>
      <x v="1"/>
      <x v="1"/>
      <x v="5"/>
    </i>
    <i r="2">
      <x v="348"/>
      <x v="150"/>
      <x v="12"/>
      <x/>
      <x v="148"/>
      <x v="80"/>
      <x v="273"/>
      <x v="47"/>
      <x v="23"/>
      <x/>
      <x/>
      <x v="6"/>
      <x v="13"/>
      <x v="9"/>
    </i>
    <i r="2">
      <x v="350"/>
      <x v="167"/>
      <x v="2"/>
      <x/>
      <x v="76"/>
      <x/>
      <x v="234"/>
      <x/>
      <x/>
      <x/>
      <x/>
      <x v="6"/>
      <x v="13"/>
      <x v="8"/>
    </i>
    <i r="2">
      <x v="352"/>
      <x v="197"/>
      <x v="8"/>
      <x/>
      <x v="129"/>
      <x v="69"/>
      <x v="219"/>
      <x v="38"/>
      <x v="14"/>
      <x/>
      <x/>
      <x v="10"/>
      <x v="6"/>
      <x v="4"/>
    </i>
    <i r="2">
      <x v="353"/>
      <x v="226"/>
      <x v="8"/>
      <x/>
      <x v="114"/>
      <x v="56"/>
      <x v="240"/>
      <x v="37"/>
      <x v="8"/>
      <x/>
      <x/>
      <x v="4"/>
      <x v="9"/>
      <x v="9"/>
    </i>
    <i r="2">
      <x v="355"/>
      <x v="308"/>
      <x v="3"/>
      <x/>
      <x v="51"/>
      <x v="13"/>
      <x v="206"/>
      <x v="14"/>
      <x v="1"/>
      <x/>
      <x/>
      <x/>
      <x v="1"/>
      <x v="3"/>
    </i>
    <i r="2">
      <x v="358"/>
      <x v="343"/>
      <x v="8"/>
      <x/>
      <x v="119"/>
      <x v="4"/>
      <x v="227"/>
      <x v="36"/>
      <x v="10"/>
      <x/>
      <x/>
      <x v="4"/>
      <x v="11"/>
      <x v="5"/>
    </i>
    <i r="2">
      <x v="359"/>
      <x v="362"/>
      <x v="2"/>
      <x/>
      <x v="119"/>
      <x v="1"/>
      <x v="227"/>
      <x/>
      <x v="10"/>
      <x/>
      <x/>
      <x v="4"/>
      <x v="11"/>
      <x v="5"/>
    </i>
    <i r="2">
      <x v="361"/>
      <x v="425"/>
      <x v="3"/>
      <x/>
      <x v="18"/>
      <x v="2"/>
      <x v="61"/>
      <x v="8"/>
      <x v="4"/>
      <x/>
      <x/>
      <x v="4"/>
      <x/>
      <x/>
    </i>
    <i r="2">
      <x v="362"/>
      <x v="437"/>
      <x v="2"/>
      <x/>
      <x/>
      <x/>
      <x v="9"/>
      <x v="4"/>
      <x v="4"/>
      <x/>
      <x/>
      <x v="4"/>
      <x/>
      <x/>
    </i>
    <i r="2">
      <x v="363"/>
      <x v="438"/>
      <x v="3"/>
      <x/>
      <x v="13"/>
      <x v="1"/>
      <x v="51"/>
      <x v="6"/>
      <x v="4"/>
      <x/>
      <x/>
      <x v="4"/>
      <x/>
      <x/>
    </i>
    <i r="2">
      <x v="364"/>
      <x v="469"/>
      <x v="4"/>
      <x/>
      <x v="104"/>
      <x v="23"/>
      <x v="325"/>
      <x v="24"/>
      <x v="6"/>
      <x/>
      <x/>
      <x v="1"/>
      <x v="5"/>
      <x v="10"/>
    </i>
    <i>
      <x v="12"/>
      <x v="12"/>
      <x v="208"/>
      <x v="383"/>
      <x v="7"/>
      <x/>
      <x v="78"/>
      <x v="45"/>
      <x v="201"/>
      <x v="28"/>
      <x v="7"/>
      <x/>
      <x/>
      <x v="2"/>
      <x v="3"/>
      <x v="7"/>
    </i>
    <i r="2">
      <x v="370"/>
      <x v="20"/>
      <x v="2"/>
      <x/>
      <x v="78"/>
      <x v="2"/>
      <x v="201"/>
      <x/>
      <x v="7"/>
      <x/>
      <x/>
      <x v="2"/>
      <x v="3"/>
      <x v="7"/>
    </i>
    <i r="2">
      <x v="371"/>
      <x v="32"/>
      <x v="7"/>
      <x/>
      <x v="78"/>
      <x v="17"/>
      <x v="214"/>
      <x v="27"/>
      <x v="3"/>
      <x/>
      <x/>
      <x v="3"/>
      <x v="1"/>
      <x v="11"/>
    </i>
    <i r="2">
      <x v="372"/>
      <x v="46"/>
      <x v="10"/>
      <x/>
      <x v="146"/>
      <x v="96"/>
      <x v="354"/>
      <x v="42"/>
      <x v="21"/>
      <x/>
      <x/>
      <x v="7"/>
      <x v="8"/>
      <x v="16"/>
    </i>
    <i r="2">
      <x v="375"/>
      <x v="106"/>
      <x v="4"/>
      <x/>
      <x v="83"/>
      <x v="40"/>
      <x v="249"/>
      <x v="25"/>
      <x v="9"/>
      <x/>
      <x/>
      <x v="3"/>
      <x v="2"/>
      <x v="9"/>
    </i>
    <i r="2">
      <x v="378"/>
      <x v="185"/>
      <x v="5"/>
      <x/>
      <x v="99"/>
      <x v="5"/>
      <x v="239"/>
      <x v="31"/>
      <x v="7"/>
      <x/>
      <x/>
      <x/>
      <x v="8"/>
      <x v="12"/>
    </i>
    <i r="2">
      <x v="380"/>
      <x v="204"/>
      <x v="3"/>
      <x/>
      <x v="58"/>
      <x v="2"/>
      <x v="154"/>
      <x v="12"/>
      <x v="1"/>
      <x/>
      <x/>
      <x v="1"/>
      <x v="2"/>
      <x v="3"/>
    </i>
    <i r="2">
      <x v="381"/>
      <x v="214"/>
      <x v="3"/>
      <x/>
      <x v="37"/>
      <x v="26"/>
      <x v="75"/>
      <x v="15"/>
      <x v="1"/>
      <x/>
      <x/>
      <x v="2"/>
      <x v="1"/>
      <x v="3"/>
    </i>
    <i r="2">
      <x v="382"/>
      <x v="237"/>
      <x v="2"/>
      <x/>
      <x v="37"/>
      <x v="1"/>
      <x v="75"/>
      <x/>
      <x v="1"/>
      <x/>
      <x/>
      <x v="2"/>
      <x v="1"/>
      <x v="3"/>
    </i>
    <i r="2">
      <x v="387"/>
      <x v="344"/>
      <x v="2"/>
      <x/>
      <x/>
      <x v="1"/>
      <x v="6"/>
      <x v="4"/>
      <x v="1"/>
      <x/>
      <x/>
      <x v="2"/>
      <x v="1"/>
      <x v="4"/>
    </i>
    <i r="2">
      <x v="391"/>
      <x v="369"/>
      <x v="3"/>
      <x/>
      <x v="34"/>
      <x v="1"/>
      <x v="149"/>
      <x v="9"/>
      <x v="1"/>
      <x/>
      <x/>
      <x/>
      <x v="2"/>
      <x v="3"/>
    </i>
    <i r="2">
      <x v="393"/>
      <x v="432"/>
      <x v="2"/>
      <x/>
      <x v="3"/>
      <x v="1"/>
      <x v="17"/>
      <x v="4"/>
      <x v="1"/>
      <x/>
      <x/>
      <x/>
      <x v="2"/>
      <x v="3"/>
    </i>
    <i r="2">
      <x v="395"/>
      <x v="452"/>
      <x v="11"/>
      <x/>
      <x v="151"/>
      <x v="102"/>
      <x v="319"/>
      <x v="48"/>
      <x v="20"/>
      <x/>
      <x/>
      <x v="14"/>
      <x v="6"/>
      <x v="12"/>
    </i>
    <i r="2">
      <x v="396"/>
      <x v="483"/>
      <x v="7"/>
      <x/>
      <x v="101"/>
      <x v="14"/>
      <x v="204"/>
      <x v="34"/>
      <x v="7"/>
      <x/>
      <x/>
      <x v="5"/>
      <x v="2"/>
      <x v="12"/>
    </i>
    <i r="2">
      <x v="399"/>
      <x v="556"/>
      <x v="3"/>
      <x/>
      <x v="7"/>
      <x v="1"/>
      <x v="31"/>
      <x v="5"/>
      <x v="19"/>
      <x/>
      <x/>
      <x/>
      <x v="3"/>
      <x v="11"/>
    </i>
    <i>
      <x v="13"/>
      <x v="13"/>
      <x v="401"/>
      <x v="18"/>
      <x v="6"/>
      <x/>
      <x v="141"/>
      <x v="62"/>
      <x v="281"/>
      <x v="40"/>
      <x v="14"/>
      <x/>
      <x/>
      <x v="10"/>
      <x v="3"/>
      <x v="14"/>
    </i>
    <i r="2">
      <x v="402"/>
      <x v="25"/>
      <x v="2"/>
      <x/>
      <x v="29"/>
      <x v="54"/>
      <x v="62"/>
      <x v="8"/>
      <x v="1"/>
      <x/>
      <x/>
      <x v="10"/>
      <x/>
      <x/>
    </i>
    <i r="2">
      <x v="405"/>
      <x v="89"/>
      <x v="5"/>
      <x/>
      <x v="103"/>
      <x v="34"/>
      <x v="306"/>
      <x v="27"/>
      <x v="4"/>
      <x/>
      <x/>
      <x v="3"/>
      <x v="4"/>
      <x v="11"/>
    </i>
    <i r="2">
      <x v="409"/>
      <x v="203"/>
      <x v="3"/>
      <x/>
      <x v="10"/>
      <x v="1"/>
      <x v="55"/>
      <x v="8"/>
      <x/>
      <x/>
      <x/>
      <x/>
      <x v="4"/>
      <x/>
    </i>
    <i r="2">
      <x v="411"/>
      <x v="224"/>
      <x v="4"/>
      <x/>
      <x v="64"/>
      <x v="5"/>
      <x v="192"/>
      <x v="15"/>
      <x v="4"/>
      <x/>
      <x/>
      <x v="3"/>
      <x v="4"/>
      <x v="3"/>
    </i>
    <i r="2">
      <x v="412"/>
      <x v="240"/>
      <x v="2"/>
      <x/>
      <x v="64"/>
      <x v="1"/>
      <x v="192"/>
      <x/>
      <x v="4"/>
      <x/>
      <x/>
      <x v="3"/>
      <x v="4"/>
      <x v="3"/>
    </i>
    <i r="2">
      <x v="413"/>
      <x v="244"/>
      <x v="2"/>
      <x/>
      <x v="64"/>
      <x v="1"/>
      <x v="192"/>
      <x/>
      <x v="4"/>
      <x/>
      <x/>
      <x v="3"/>
      <x v="4"/>
      <x v="3"/>
    </i>
    <i r="2">
      <x v="415"/>
      <x v="278"/>
      <x v="5"/>
      <x/>
      <x v="109"/>
      <x v="12"/>
      <x v="297"/>
      <x v="30"/>
      <x v="9"/>
      <x/>
      <x/>
      <x v="5"/>
      <x v="4"/>
      <x v="10"/>
    </i>
    <i r="2">
      <x v="417"/>
      <x v="312"/>
      <x v="2"/>
      <x/>
      <x/>
      <x/>
      <x/>
      <x/>
      <x v="9"/>
      <x/>
      <x/>
      <x v="5"/>
      <x v="4"/>
      <x v="10"/>
    </i>
    <i r="2">
      <x v="420"/>
      <x v="330"/>
      <x v="3"/>
      <x/>
      <x v="89"/>
      <x v="2"/>
      <x v="285"/>
      <x v="22"/>
      <x v="1"/>
      <x/>
      <x/>
      <x/>
      <x v="4"/>
      <x v="12"/>
    </i>
    <i r="2">
      <x v="422"/>
      <x v="389"/>
      <x v="3"/>
      <x/>
      <x v="74"/>
      <x v="2"/>
      <x v="155"/>
      <x v="16"/>
      <x v="1"/>
      <x/>
      <x/>
      <x v="3"/>
      <x v="1"/>
      <x v="2"/>
    </i>
    <i r="2">
      <x v="424"/>
      <x v="463"/>
      <x v="2"/>
      <x/>
      <x v="6"/>
      <x v="2"/>
      <x v="13"/>
      <x v="4"/>
      <x v="13"/>
      <x/>
      <x/>
      <x v="3"/>
      <x v="1"/>
      <x v="13"/>
    </i>
    <i r="2">
      <x v="425"/>
      <x v="476"/>
      <x v="5"/>
      <x/>
      <x v="62"/>
      <x v="3"/>
      <x v="145"/>
      <x v="20"/>
      <x v="3"/>
      <x/>
      <x/>
      <x/>
      <x v="5"/>
      <x v="3"/>
    </i>
    <i r="2">
      <x v="428"/>
      <x v="539"/>
      <x v="4"/>
      <x/>
      <x v="33"/>
      <x v="19"/>
      <x v="81"/>
      <x/>
      <x v="1"/>
      <x/>
      <x/>
      <x/>
      <x v="2"/>
      <x v="2"/>
    </i>
    <i r="2">
      <x v="431"/>
      <x v="584"/>
      <x v="4"/>
      <x/>
      <x v="116"/>
      <x v="7"/>
      <x v="288"/>
      <x v="29"/>
      <x v="10"/>
      <x/>
      <x/>
      <x v="2"/>
      <x v="6"/>
      <x v="11"/>
    </i>
    <i r="2">
      <x v="602"/>
      <x v="56"/>
      <x v="6"/>
      <x/>
      <x v="126"/>
      <x v="24"/>
      <x v="304"/>
      <x v="35"/>
      <x v="19"/>
      <x/>
      <x/>
      <x v="11"/>
      <x v="1"/>
      <x v="5"/>
    </i>
    <i>
      <x v="16"/>
      <x v="16"/>
      <x v="491"/>
      <x v="64"/>
      <x v="4"/>
      <x/>
      <x v="67"/>
      <x/>
      <x v="184"/>
      <x v="33"/>
      <x v="6"/>
      <x/>
      <x/>
      <x v="4"/>
      <x v="1"/>
      <x v="5"/>
    </i>
    <i r="2">
      <x v="492"/>
      <x v="75"/>
      <x v="3"/>
      <x/>
      <x v="26"/>
      <x v="2"/>
      <x v="133"/>
      <x v="6"/>
      <x v="6"/>
      <x/>
      <x/>
      <x v="4"/>
      <x v="1"/>
      <x/>
    </i>
    <i r="2">
      <x v="493"/>
      <x v="91"/>
      <x v="3"/>
      <x/>
      <x v="8"/>
      <x/>
      <x v="28"/>
      <x v="16"/>
      <x v="6"/>
      <x/>
      <x/>
      <x v="4"/>
      <x/>
      <x/>
    </i>
    <i r="2">
      <x v="498"/>
      <x v="251"/>
      <x v="4"/>
      <x/>
      <x v="113"/>
      <x v="6"/>
      <x v="338"/>
      <x v="28"/>
      <x v="9"/>
      <x/>
      <x/>
      <x v="3"/>
      <x v="4"/>
      <x v="9"/>
    </i>
    <i r="2">
      <x v="500"/>
      <x v="311"/>
      <x v="7"/>
      <x/>
      <x v="92"/>
      <x v="18"/>
      <x v="243"/>
      <x v="26"/>
      <x v="4"/>
      <x/>
      <x/>
      <x v="1"/>
      <x v="6"/>
      <x v="7"/>
    </i>
    <i r="2">
      <x v="502"/>
      <x v="327"/>
      <x v="3"/>
      <x/>
      <x v="85"/>
      <x v="1"/>
      <x v="260"/>
      <x/>
      <x v="11"/>
      <x/>
      <x/>
      <x v="1"/>
      <x v="6"/>
      <x v="6"/>
    </i>
    <i r="2">
      <x v="503"/>
      <x v="340"/>
      <x v="8"/>
      <x/>
      <x v="125"/>
      <x v="75"/>
      <x v="278"/>
      <x v="39"/>
      <x v="8"/>
      <x/>
      <x/>
      <x v="9"/>
      <x v="8"/>
      <x v="3"/>
    </i>
    <i r="2">
      <x v="504"/>
      <x v="397"/>
      <x v="2"/>
      <x/>
      <x v="125"/>
      <x v="7"/>
      <x v="278"/>
      <x/>
      <x v="8"/>
      <x/>
      <x/>
      <x v="9"/>
      <x v="8"/>
      <x v="3"/>
    </i>
    <i r="2">
      <x v="508"/>
      <x v="461"/>
      <x v="7"/>
      <x/>
      <x v="52"/>
      <x v="21"/>
      <x v="132"/>
      <x v="14"/>
      <x v="1"/>
      <x/>
      <x/>
      <x/>
      <x v="4"/>
      <x v="2"/>
    </i>
    <i r="2">
      <x v="512"/>
      <x v="488"/>
      <x v="2"/>
      <x/>
      <x v="13"/>
      <x v="9"/>
      <x v="39"/>
      <x v="7"/>
      <x/>
      <x/>
      <x/>
      <x/>
      <x/>
      <x v="1"/>
    </i>
    <i r="2">
      <x v="514"/>
      <x v="505"/>
      <x v="3"/>
      <x/>
      <x v="41"/>
      <x v="1"/>
      <x v="181"/>
      <x v="13"/>
      <x/>
      <x/>
      <x/>
      <x/>
      <x/>
      <x v="3"/>
    </i>
    <i r="2">
      <x v="515"/>
      <x v="512"/>
      <x v="11"/>
      <x/>
      <x v="136"/>
      <x v="42"/>
      <x v="321"/>
      <x v="36"/>
      <x v="7"/>
      <x/>
      <x/>
      <x v="9"/>
      <x v="5"/>
      <x v="8"/>
    </i>
    <i r="2">
      <x v="582"/>
      <x v="511"/>
      <x v="4"/>
      <x/>
      <x v="42"/>
      <x v="2"/>
      <x v="77"/>
      <x v="17"/>
      <x/>
      <x/>
      <x/>
      <x v="3"/>
      <x v="5"/>
      <x v="8"/>
    </i>
    <i>
      <x v="18"/>
      <x v="18"/>
      <x v="524"/>
      <x v="62"/>
      <x v="5"/>
      <x/>
      <x v="102"/>
      <x v="9"/>
      <x v="241"/>
      <x v="24"/>
      <x v="4"/>
      <x/>
      <x/>
      <x v="5"/>
      <x v="2"/>
      <x v="5"/>
    </i>
    <i r="2">
      <x v="525"/>
      <x v="82"/>
      <x v="7"/>
      <x/>
      <x v="131"/>
      <x v="45"/>
      <x v="346"/>
      <x v="32"/>
      <x v="8"/>
      <x/>
      <x/>
      <x v="5"/>
      <x v="8"/>
      <x v="8"/>
    </i>
    <i r="2">
      <x v="526"/>
      <x v="126"/>
      <x v="4"/>
      <x/>
      <x v="13"/>
      <x v="1"/>
      <x v="44"/>
      <x v="4"/>
      <x v="8"/>
      <x/>
      <x/>
      <x v="5"/>
      <x v="8"/>
      <x v="8"/>
    </i>
    <i r="2">
      <x v="528"/>
      <x v="131"/>
      <x v="2"/>
      <x/>
      <x/>
      <x v="1"/>
      <x/>
      <x v="4"/>
      <x v="1"/>
      <x/>
      <x/>
      <x v="5"/>
      <x v="1"/>
      <x v="3"/>
    </i>
    <i r="2">
      <x v="530"/>
      <x v="166"/>
      <x v="3"/>
      <x/>
      <x v="26"/>
      <x/>
      <x v="96"/>
      <x v="7"/>
      <x v="7"/>
      <x/>
      <x/>
      <x v="5"/>
      <x/>
      <x/>
    </i>
    <i r="2">
      <x v="533"/>
      <x v="424"/>
      <x v="3"/>
      <x/>
      <x v="67"/>
      <x v="1"/>
      <x v="183"/>
      <x v="16"/>
      <x v="5"/>
      <x/>
      <x/>
      <x v="2"/>
      <x/>
      <x/>
    </i>
    <i r="2">
      <x v="538"/>
      <x v="314"/>
      <x v="5"/>
      <x/>
      <x v="94"/>
      <x v="13"/>
      <x v="254"/>
      <x v="29"/>
      <x v="7"/>
      <x/>
      <x/>
      <x v="3"/>
      <x v="4"/>
      <x v="5"/>
    </i>
    <i r="2">
      <x v="541"/>
      <x v="513"/>
      <x v="3"/>
      <x/>
      <x v="96"/>
      <x v="11"/>
      <x v="314"/>
      <x v="22"/>
      <x v="5"/>
      <x/>
      <x/>
      <x v="1"/>
      <x v="3"/>
      <x v="7"/>
    </i>
    <i r="2">
      <x v="542"/>
      <x v="566"/>
      <x v="2"/>
      <x/>
      <x v="96"/>
      <x v="5"/>
      <x v="314"/>
      <x/>
      <x v="5"/>
      <x/>
      <x/>
      <x v="1"/>
      <x v="3"/>
      <x v="7"/>
    </i>
    <i>
      <x v="19"/>
      <x v="19"/>
      <x v="548"/>
      <x v="113"/>
      <x v="2"/>
      <x/>
      <x v="39"/>
      <x/>
      <x v="166"/>
      <x/>
      <x v="2"/>
      <x/>
      <x/>
      <x/>
      <x/>
      <x v="2"/>
    </i>
    <i r="2">
      <x v="549"/>
      <x v="136"/>
      <x v="2"/>
      <x/>
      <x v="39"/>
      <x v="1"/>
      <x v="166"/>
      <x/>
      <x v="2"/>
      <x/>
      <x/>
      <x/>
      <x/>
      <x v="2"/>
    </i>
    <i r="2">
      <x v="553"/>
      <x v="230"/>
      <x v="4"/>
      <x/>
      <x v="28"/>
      <x v="1"/>
      <x v="90"/>
      <x v="16"/>
      <x/>
      <x/>
      <x/>
      <x/>
      <x/>
      <x v="1"/>
    </i>
    <i r="2">
      <x v="554"/>
      <x v="249"/>
      <x v="2"/>
      <x/>
      <x v="4"/>
      <x v="1"/>
      <x v="34"/>
      <x v="2"/>
      <x/>
      <x/>
      <x/>
      <x/>
      <x/>
      <x v="1"/>
    </i>
    <i r="2">
      <x v="556"/>
      <x v="242"/>
      <x v="4"/>
      <x/>
      <x v="56"/>
      <x v="2"/>
      <x v="146"/>
      <x v="16"/>
      <x v="2"/>
      <x/>
      <x/>
      <x v="2"/>
      <x v="1"/>
      <x v="2"/>
    </i>
    <i r="2">
      <x v="558"/>
      <x v="276"/>
      <x v="3"/>
      <x/>
      <x v="20"/>
      <x v="1"/>
      <x v="84"/>
      <x v="13"/>
      <x v="1"/>
      <x/>
      <x/>
      <x/>
      <x v="1"/>
      <x v="1"/>
    </i>
    <i r="2">
      <x v="560"/>
      <x v="282"/>
      <x v="2"/>
      <x/>
      <x v="43"/>
      <x v="2"/>
      <x v="161"/>
      <x/>
      <x v="1"/>
      <x/>
      <x/>
      <x/>
      <x v="1"/>
      <x v="4"/>
    </i>
    <i r="2">
      <x v="564"/>
      <x v="321"/>
      <x v="3"/>
      <x/>
      <x v="33"/>
      <x/>
      <x v="165"/>
      <x v="12"/>
      <x v="11"/>
      <x/>
      <x/>
      <x/>
      <x/>
      <x v="4"/>
    </i>
    <i r="2">
      <x v="565"/>
      <x v="355"/>
      <x v="3"/>
      <x/>
      <x v="76"/>
      <x v="3"/>
      <x v="276"/>
      <x v="18"/>
      <x v="4"/>
      <x/>
      <x/>
      <x/>
      <x/>
      <x v="10"/>
    </i>
    <i r="2">
      <x v="566"/>
      <x v="399"/>
      <x v="4"/>
      <x/>
      <x v="35"/>
      <x v="2"/>
      <x v="124"/>
      <x v="15"/>
      <x v="4"/>
      <x/>
      <x/>
      <x/>
      <x v="1"/>
      <x v="4"/>
    </i>
    <i r="2">
      <x v="567"/>
      <x v="443"/>
      <x v="4"/>
      <x/>
      <x v="88"/>
      <x v="2"/>
      <x v="210"/>
      <x v="23"/>
      <x v="9"/>
      <x/>
      <x/>
      <x v="5"/>
      <x/>
      <x v="5"/>
    </i>
    <i r="2">
      <x v="569"/>
      <x v="485"/>
      <x v="3"/>
      <x/>
      <x v="26"/>
      <x v="1"/>
      <x v="99"/>
      <x v="15"/>
      <x v="2"/>
      <x/>
      <x/>
      <x/>
      <x/>
      <x v="2"/>
    </i>
    <i r="2">
      <x v="573"/>
      <x v="81"/>
      <x v="2"/>
      <x/>
      <x v="13"/>
      <x v="6"/>
      <x v="63"/>
      <x v="8"/>
      <x v="3"/>
      <x/>
      <x/>
      <x/>
      <x/>
      <x v="3"/>
    </i>
    <i>
      <x v="21"/>
      <x v="21"/>
      <x v="61"/>
      <x v="30"/>
      <x v="3"/>
      <x/>
      <x v="57"/>
      <x v="2"/>
      <x v="158"/>
      <x v="14"/>
      <x v="3"/>
      <x/>
      <x/>
      <x v="2"/>
      <x/>
      <x v="1"/>
    </i>
    <i r="2">
      <x v="62"/>
      <x v="74"/>
      <x v="4"/>
      <x/>
      <x v="119"/>
      <x v="9"/>
      <x v="308"/>
      <x v="29"/>
      <x v="13"/>
      <x/>
      <x/>
      <x v="6"/>
      <x v="1"/>
      <x v="8"/>
    </i>
    <i r="2">
      <x v="63"/>
      <x v="87"/>
      <x v="3"/>
      <x/>
      <x v="4"/>
      <x v="1"/>
      <x v="33"/>
      <x v="2"/>
      <x v="13"/>
      <x/>
      <x/>
      <x v="6"/>
      <x v="1"/>
      <x v="8"/>
    </i>
    <i r="2">
      <x v="64"/>
      <x v="115"/>
      <x v="3"/>
      <x/>
      <x v="60"/>
      <x/>
      <x v="218"/>
      <x v="14"/>
      <x v="1"/>
      <x/>
      <x/>
      <x/>
      <x v="1"/>
      <x v="2"/>
    </i>
    <i r="2">
      <x v="65"/>
      <x v="313"/>
      <x v="3"/>
      <x/>
      <x v="49"/>
      <x/>
      <x v="207"/>
      <x v="12"/>
      <x/>
      <x/>
      <x/>
      <x/>
      <x v="1"/>
      <x v="2"/>
    </i>
    <i r="2">
      <x v="66"/>
      <x v="504"/>
      <x v="2"/>
      <x/>
      <x v="5"/>
      <x/>
      <x v="23"/>
      <x v="4"/>
      <x/>
      <x/>
      <x/>
      <x/>
      <x v="1"/>
      <x v="2"/>
    </i>
    <i r="2">
      <x v="70"/>
      <x v="297"/>
      <x v="2"/>
      <x/>
      <x v="56"/>
      <x v="1"/>
      <x v="238"/>
      <x/>
      <x v="4"/>
      <x/>
      <x/>
      <x/>
      <x v="1"/>
      <x v="4"/>
    </i>
    <i r="2">
      <x v="71"/>
      <x v="301"/>
      <x v="3"/>
      <x/>
      <x v="56"/>
      <x v="8"/>
      <x v="238"/>
      <x/>
      <x v="4"/>
      <x/>
      <x/>
      <x/>
      <x v="1"/>
      <x v="4"/>
    </i>
    <i r="2">
      <x v="72"/>
      <x v="331"/>
      <x v="3"/>
      <x/>
      <x v="1"/>
      <x/>
      <x v="7"/>
      <x v="4"/>
      <x v="4"/>
      <x/>
      <x/>
      <x/>
      <x v="1"/>
      <x v="4"/>
    </i>
    <i r="2">
      <x v="73"/>
      <x v="348"/>
      <x v="2"/>
      <x/>
      <x/>
      <x/>
      <x v="4"/>
      <x v="4"/>
      <x v="4"/>
      <x/>
      <x/>
      <x/>
      <x v="1"/>
      <x v="4"/>
    </i>
    <i r="2">
      <x v="77"/>
      <x v="406"/>
      <x v="3"/>
      <x/>
      <x v="47"/>
      <x v="1"/>
      <x v="157"/>
      <x v="20"/>
      <x v="3"/>
      <x/>
      <x/>
      <x/>
      <x v="2"/>
      <x/>
    </i>
    <i r="2">
      <x v="78"/>
      <x v="430"/>
      <x v="2"/>
      <x/>
      <x v="8"/>
      <x/>
      <x v="49"/>
      <x v="7"/>
      <x v="3"/>
      <x/>
      <x/>
      <x/>
      <x v="2"/>
      <x/>
    </i>
    <i r="2">
      <x v="80"/>
      <x v="473"/>
      <x v="3"/>
      <x/>
      <x v="32"/>
      <x/>
      <x v="134"/>
      <x v="10"/>
      <x v="3"/>
      <x/>
      <x/>
      <x/>
      <x/>
      <x v="2"/>
    </i>
    <i r="2">
      <x v="85"/>
      <x v="528"/>
      <x v="4"/>
      <x/>
      <x v="90"/>
      <x v="1"/>
      <x v="209"/>
      <x v="35"/>
      <x v="11"/>
      <x/>
      <x/>
      <x v="4"/>
      <x v="3"/>
      <x v="4"/>
    </i>
    <i r="2">
      <x v="86"/>
      <x v="236"/>
      <x v="3"/>
      <x/>
      <x v="13"/>
      <x/>
      <x v="66"/>
      <x v="14"/>
      <x v="11"/>
      <x/>
      <x/>
      <x v="4"/>
      <x v="3"/>
      <x v="1"/>
    </i>
    <i>
      <x v="22"/>
      <x v="3"/>
      <x v="121"/>
      <x v="3"/>
      <x v="3"/>
      <x/>
      <x v="43"/>
      <x v="3"/>
      <x v="141"/>
      <x/>
      <x v="3"/>
      <x/>
      <x/>
      <x v="6"/>
      <x/>
      <x v="3"/>
    </i>
    <i r="2">
      <x v="122"/>
      <x v="19"/>
      <x v="2"/>
      <x/>
      <x v="43"/>
      <x v="2"/>
      <x v="141"/>
      <x/>
      <x v="3"/>
      <x/>
      <x/>
      <x v="6"/>
      <x/>
      <x v="3"/>
    </i>
    <i r="2">
      <x v="123"/>
      <x v="42"/>
      <x v="2"/>
      <x/>
      <x v="2"/>
      <x v="1"/>
      <x v="18"/>
      <x v="4"/>
      <x v="3"/>
      <x/>
      <x/>
      <x v="6"/>
      <x/>
      <x v="3"/>
    </i>
    <i r="2">
      <x v="124"/>
      <x v="94"/>
      <x v="3"/>
      <x/>
      <x v="25"/>
      <x v="1"/>
      <x v="76"/>
      <x v="14"/>
      <x v="1"/>
      <x/>
      <x/>
      <x/>
      <x/>
      <x/>
    </i>
    <i r="2">
      <x v="125"/>
      <x v="99"/>
      <x v="3"/>
      <x/>
      <x v="75"/>
      <x v="28"/>
      <x v="340"/>
      <x v="15"/>
      <x v="1"/>
      <x/>
      <x/>
      <x/>
      <x/>
      <x v="9"/>
    </i>
    <i r="2">
      <x v="127"/>
      <x v="139"/>
      <x v="3"/>
      <x/>
      <x v="75"/>
      <x v="2"/>
      <x v="340"/>
      <x/>
      <x v="1"/>
      <x/>
      <x/>
      <x/>
      <x/>
      <x v="9"/>
    </i>
    <i r="2">
      <x v="129"/>
      <x v="183"/>
      <x v="4"/>
      <x/>
      <x v="53"/>
      <x v="54"/>
      <x v="103"/>
      <x v="23"/>
      <x v="6"/>
      <x/>
      <x/>
      <x v="3"/>
      <x v="2"/>
      <x v="3"/>
    </i>
    <i r="2">
      <x v="132"/>
      <x v="220"/>
      <x v="3"/>
      <x/>
      <x v="20"/>
      <x v="1"/>
      <x v="70"/>
      <x v="9"/>
      <x v="7"/>
      <x/>
      <x/>
      <x v="5"/>
      <x/>
      <x v="1"/>
    </i>
    <i r="2">
      <x v="133"/>
      <x v="227"/>
      <x v="6"/>
      <x/>
      <x v="142"/>
      <x v="45"/>
      <x v="347"/>
      <x v="37"/>
      <x v="13"/>
      <x/>
      <x/>
      <x v="8"/>
      <x v="7"/>
      <x v="10"/>
    </i>
    <i r="2">
      <x v="136"/>
      <x v="309"/>
      <x v="2"/>
      <x/>
      <x v="142"/>
      <x/>
      <x v="347"/>
      <x/>
      <x v="13"/>
      <x/>
      <x/>
      <x v="8"/>
      <x v="7"/>
      <x v="10"/>
    </i>
    <i r="2">
      <x v="137"/>
      <x v="315"/>
      <x v="3"/>
      <x/>
      <x v="45"/>
      <x v="1"/>
      <x v="92"/>
      <x v="23"/>
      <x v="3"/>
      <x/>
      <x/>
      <x v="1"/>
      <x/>
      <x v="4"/>
    </i>
    <i r="2">
      <x v="139"/>
      <x/>
      <x v="6"/>
      <x/>
      <x v="133"/>
      <x v="26"/>
      <x v="305"/>
      <x v="39"/>
      <x v="15"/>
      <x/>
      <x/>
      <x v="5"/>
      <x v="9"/>
      <x v="9"/>
    </i>
    <i r="2">
      <x v="141"/>
      <x v="375"/>
      <x v="3"/>
      <x/>
      <x v="40"/>
      <x v="2"/>
      <x v="115"/>
      <x v="8"/>
      <x v="15"/>
      <x/>
      <x/>
      <x v="5"/>
      <x/>
      <x v="2"/>
    </i>
    <i r="2">
      <x v="142"/>
      <x v="378"/>
      <x v="6"/>
      <x/>
      <x v="126"/>
      <x v="101"/>
      <x v="267"/>
      <x v="36"/>
      <x v="10"/>
      <x/>
      <x/>
      <x v="6"/>
      <x v="8"/>
      <x v="7"/>
    </i>
    <i r="2">
      <x v="143"/>
      <x v="380"/>
      <x v="2"/>
      <x/>
      <x v="126"/>
      <x v="1"/>
      <x v="267"/>
      <x/>
      <x v="10"/>
      <x/>
      <x/>
      <x v="6"/>
      <x v="8"/>
      <x v="7"/>
    </i>
    <i r="2">
      <x v="145"/>
      <x v="487"/>
      <x v="2"/>
      <x/>
      <x v="15"/>
      <x v="1"/>
      <x v="32"/>
      <x v="12"/>
      <x v="10"/>
      <x/>
      <x/>
      <x v="6"/>
      <x v="1"/>
      <x/>
    </i>
    <i>
      <x v="23"/>
      <x v="22"/>
      <x v="266"/>
      <x v="27"/>
      <x v="4"/>
      <x/>
      <x v="116"/>
      <x v="27"/>
      <x v="301"/>
      <x v="31"/>
      <x v="8"/>
      <x/>
      <x/>
      <x v="3"/>
      <x v="9"/>
      <x v="7"/>
    </i>
    <i r="2">
      <x v="267"/>
      <x v="100"/>
      <x v="3"/>
      <x/>
      <x v="51"/>
      <x/>
      <x v="125"/>
      <x v="10"/>
      <x v="1"/>
      <x/>
      <x/>
      <x v="1"/>
      <x/>
      <x/>
    </i>
    <i r="2">
      <x v="268"/>
      <x v="258"/>
      <x v="3"/>
      <x/>
      <x v="51"/>
      <x/>
      <x v="125"/>
      <x/>
      <x v="1"/>
      <x/>
      <x/>
      <x v="1"/>
      <x/>
      <x/>
    </i>
    <i r="2">
      <x v="269"/>
      <x v="151"/>
      <x v="4"/>
      <x/>
      <x v="86"/>
      <x v="1"/>
      <x v="277"/>
      <x v="19"/>
      <x v="2"/>
      <x/>
      <x/>
      <x v="3"/>
      <x/>
      <x v="7"/>
    </i>
    <i r="2">
      <x v="271"/>
      <x v="202"/>
      <x v="2"/>
      <x/>
      <x/>
      <x/>
      <x/>
      <x v="4"/>
      <x v="7"/>
      <x/>
      <x/>
      <x/>
      <x/>
      <x v="6"/>
    </i>
    <i r="2">
      <x v="272"/>
      <x v="302"/>
      <x v="2"/>
      <x/>
      <x/>
      <x v="1"/>
      <x/>
      <x/>
      <x v="7"/>
      <x/>
      <x/>
      <x/>
      <x/>
      <x v="6"/>
    </i>
    <i r="2">
      <x v="275"/>
      <x v="334"/>
      <x v="2"/>
      <x/>
      <x v="14"/>
      <x v="3"/>
      <x v="64"/>
      <x v="6"/>
      <x v="16"/>
      <x/>
      <x/>
      <x/>
      <x/>
      <x v="7"/>
    </i>
    <i r="2">
      <x v="279"/>
      <x v="268"/>
      <x v="3"/>
      <x/>
      <x v="79"/>
      <x v="4"/>
      <x v="333"/>
      <x v="18"/>
      <x v="4"/>
      <x/>
      <x/>
      <x v="2"/>
      <x v="1"/>
      <x v="8"/>
    </i>
    <i r="2">
      <x v="281"/>
      <x v="458"/>
      <x v="3"/>
      <x/>
      <x v="103"/>
      <x v="12"/>
      <x v="318"/>
      <x v="23"/>
      <x v="8"/>
      <x/>
      <x/>
      <x v="2"/>
      <x v="3"/>
      <x v="8"/>
    </i>
    <i r="2">
      <x v="287"/>
      <x v="585"/>
      <x v="4"/>
      <x/>
      <x v="64"/>
      <x v="2"/>
      <x v="139"/>
      <x v="17"/>
      <x v="1"/>
      <x/>
      <x/>
      <x v="1"/>
      <x v="4"/>
      <x v="1"/>
    </i>
    <i r="2">
      <x v="590"/>
      <x v="583"/>
      <x v="4"/>
      <x/>
      <x v="110"/>
      <x v="6"/>
      <x v="250"/>
      <x v="37"/>
      <x v="10"/>
      <x/>
      <x/>
      <x v="4"/>
      <x v="6"/>
      <x v="8"/>
    </i>
    <i>
      <x v="24"/>
      <x v="23"/>
      <x v="51"/>
      <x v="395"/>
      <x v="2"/>
      <x/>
      <x v="120"/>
      <x v="16"/>
      <x v="316"/>
      <x/>
      <x v="12"/>
      <x/>
      <x/>
      <x v="2"/>
      <x/>
      <x v="10"/>
    </i>
    <i r="2">
      <x v="316"/>
      <x v="68"/>
      <x v="3"/>
      <x/>
      <x v="120"/>
      <x v="1"/>
      <x v="316"/>
      <x/>
      <x v="12"/>
      <x/>
      <x/>
      <x v="2"/>
      <x/>
      <x v="10"/>
    </i>
    <i r="2">
      <x v="318"/>
      <x v="102"/>
      <x v="3"/>
      <x/>
      <x v="120"/>
      <x v="1"/>
      <x v="316"/>
      <x/>
      <x v="12"/>
      <x/>
      <x/>
      <x v="2"/>
      <x/>
      <x v="10"/>
    </i>
    <i r="2">
      <x v="319"/>
      <x v="118"/>
      <x v="3"/>
      <x/>
      <x v="120"/>
      <x v="1"/>
      <x v="316"/>
      <x/>
      <x v="12"/>
      <x/>
      <x/>
      <x v="2"/>
      <x/>
      <x v="10"/>
    </i>
    <i r="2">
      <x v="321"/>
      <x v="206"/>
      <x v="3"/>
      <x/>
      <x v="120"/>
      <x/>
      <x v="316"/>
      <x/>
      <x v="12"/>
      <x/>
      <x/>
      <x v="2"/>
      <x/>
      <x v="10"/>
    </i>
    <i r="2">
      <x v="324"/>
      <x v="371"/>
      <x v="2"/>
      <x/>
      <x v="120"/>
      <x v="1"/>
      <x v="316"/>
      <x/>
      <x v="12"/>
      <x/>
      <x/>
      <x v="2"/>
      <x/>
      <x v="10"/>
    </i>
    <i r="2">
      <x v="328"/>
      <x v="417"/>
      <x v="3"/>
      <x/>
      <x v="120"/>
      <x/>
      <x v="316"/>
      <x/>
      <x v="12"/>
      <x/>
      <x/>
      <x v="2"/>
      <x/>
      <x v="10"/>
    </i>
    <i r="2">
      <x v="331"/>
      <x v="435"/>
      <x v="2"/>
      <x/>
      <x v="120"/>
      <x v="3"/>
      <x v="316"/>
      <x/>
      <x v="12"/>
      <x/>
      <x/>
      <x v="2"/>
      <x/>
      <x v="10"/>
    </i>
    <i r="2">
      <x v="333"/>
      <x v="455"/>
      <x v="2"/>
      <x/>
      <x v="120"/>
      <x v="1"/>
      <x v="316"/>
      <x/>
      <x v="12"/>
      <x/>
      <x/>
      <x v="2"/>
      <x/>
      <x v="10"/>
    </i>
    <i r="2">
      <x v="336"/>
      <x v="533"/>
      <x v="2"/>
      <x/>
      <x v="120"/>
      <x/>
      <x v="316"/>
      <x/>
      <x v="12"/>
      <x/>
      <x/>
      <x v="2"/>
      <x/>
      <x v="10"/>
    </i>
    <i r="2">
      <x v="338"/>
      <x v="573"/>
      <x v="2"/>
      <x/>
      <x v="120"/>
      <x v="4"/>
      <x v="316"/>
      <x/>
      <x v="12"/>
      <x/>
      <x/>
      <x v="2"/>
      <x/>
      <x v="10"/>
    </i>
    <i r="2">
      <x v="581"/>
      <x v="384"/>
      <x v="3"/>
      <x/>
      <x v="120"/>
      <x v="1"/>
      <x v="316"/>
      <x/>
      <x v="12"/>
      <x/>
      <x/>
      <x v="2"/>
      <x/>
      <x v="10"/>
    </i>
    <i r="2">
      <x v="585"/>
      <x v="114"/>
      <x v="3"/>
      <x/>
      <x v="120"/>
      <x v="2"/>
      <x v="316"/>
      <x/>
      <x v="12"/>
      <x/>
      <x/>
      <x v="2"/>
      <x/>
      <x v="10"/>
    </i>
    <i>
      <x v="25"/>
      <x v="24"/>
      <x v="377"/>
      <x v="180"/>
      <x v="3"/>
      <x/>
      <x v="22"/>
      <x v="6"/>
      <x v="65"/>
      <x v="8"/>
      <x v="19"/>
      <x/>
      <x/>
      <x v="11"/>
      <x/>
      <x v="1"/>
    </i>
    <i r="2">
      <x v="433"/>
      <x v="44"/>
      <x v="2"/>
      <x/>
      <x v="22"/>
      <x/>
      <x v="65"/>
      <x/>
      <x v="19"/>
      <x/>
      <x/>
      <x v="11"/>
      <x/>
      <x v="1"/>
    </i>
    <i r="2">
      <x v="434"/>
      <x v="36"/>
      <x v="2"/>
      <x/>
      <x v="22"/>
      <x v="1"/>
      <x v="65"/>
      <x/>
      <x v="19"/>
      <x/>
      <x/>
      <x v="11"/>
      <x/>
      <x v="1"/>
    </i>
    <i r="2">
      <x v="439"/>
      <x v="83"/>
      <x v="2"/>
      <x/>
      <x v="35"/>
      <x/>
      <x v="89"/>
      <x/>
      <x v="6"/>
      <x/>
      <x/>
      <x v="9"/>
      <x/>
      <x v="2"/>
    </i>
    <i r="2">
      <x v="441"/>
      <x v="142"/>
      <x v="4"/>
      <x/>
      <x v="46"/>
      <x v="2"/>
      <x v="127"/>
      <x v="31"/>
      <x v="4"/>
      <x/>
      <x/>
      <x v="2"/>
      <x v="1"/>
      <x/>
    </i>
    <i r="2">
      <x v="445"/>
      <x v="207"/>
      <x v="3"/>
      <x/>
      <x v="52"/>
      <x/>
      <x v="255"/>
      <x v="13"/>
      <x v="2"/>
      <x/>
      <x/>
      <x v="1"/>
      <x/>
      <x v="5"/>
    </i>
    <i r="2">
      <x v="446"/>
      <x v="217"/>
      <x v="5"/>
      <x/>
      <x v="131"/>
      <x v="29"/>
      <x v="343"/>
      <x v="33"/>
      <x v="10"/>
      <x/>
      <x/>
      <x v="4"/>
      <x v="11"/>
      <x v="7"/>
    </i>
    <i r="2">
      <x v="449"/>
      <x v="279"/>
      <x v="5"/>
      <x/>
      <x v="115"/>
      <x v="8"/>
      <x v="327"/>
      <x v="26"/>
      <x v="14"/>
      <x/>
      <x/>
      <x v="7"/>
      <x v="4"/>
      <x v="6"/>
    </i>
    <i r="2">
      <x v="450"/>
      <x v="307"/>
      <x v="3"/>
      <x/>
      <x v="33"/>
      <x/>
      <x v="114"/>
      <x v="11"/>
      <x v="1"/>
      <x/>
      <x/>
      <x/>
      <x v="4"/>
      <x v="1"/>
    </i>
    <i r="2">
      <x v="452"/>
      <x v="346"/>
      <x v="3"/>
      <x/>
      <x v="48"/>
      <x/>
      <x v="188"/>
      <x v="13"/>
      <x v="1"/>
      <x/>
      <x/>
      <x/>
      <x/>
      <x v="4"/>
    </i>
    <i r="2">
      <x v="455"/>
      <x v="374"/>
      <x v="2"/>
      <x/>
      <x/>
      <x/>
      <x v="3"/>
      <x v="4"/>
      <x v="1"/>
      <x/>
      <x/>
      <x/>
      <x/>
      <x v="4"/>
    </i>
    <i r="2">
      <x v="457"/>
      <x v="409"/>
      <x v="3"/>
      <x/>
      <x v="21"/>
      <x/>
      <x v="80"/>
      <x v="11"/>
      <x v="1"/>
      <x/>
      <x/>
      <x/>
      <x/>
      <x/>
    </i>
    <i r="2">
      <x v="458"/>
      <x v="413"/>
      <x v="2"/>
      <x/>
      <x v="21"/>
      <x/>
      <x v="80"/>
      <x/>
      <x v="1"/>
      <x/>
      <x/>
      <x/>
      <x/>
      <x/>
    </i>
    <i r="2">
      <x v="461"/>
      <x v="209"/>
      <x v="2"/>
      <x/>
      <x v="4"/>
      <x v="1"/>
      <x v="35"/>
      <x v="2"/>
      <x v="1"/>
      <x/>
      <x/>
      <x/>
      <x/>
      <x/>
    </i>
    <i r="2">
      <x v="462"/>
      <x v="500"/>
      <x v="3"/>
      <x/>
      <x v="15"/>
      <x/>
      <x v="79"/>
      <x v="9"/>
      <x v="1"/>
      <x/>
      <x/>
      <x/>
      <x/>
      <x/>
    </i>
    <i r="2">
      <x v="469"/>
      <x v="592"/>
      <x v="3"/>
      <x/>
      <x v="51"/>
      <x/>
      <x v="220"/>
      <x v="14"/>
      <x v="1"/>
      <x/>
      <x/>
      <x/>
      <x v="2"/>
      <x v="4"/>
    </i>
    <i>
      <x v="26"/>
      <x v="25"/>
      <x v="474"/>
      <x v="66"/>
      <x v="3"/>
      <x/>
      <x v="51"/>
      <x v="2"/>
      <x v="220"/>
      <x/>
      <x v="1"/>
      <x/>
      <x/>
      <x/>
      <x v="2"/>
      <x v="4"/>
    </i>
    <i r="2">
      <x v="477"/>
      <x v="129"/>
      <x v="2"/>
      <x/>
      <x v="51"/>
      <x v="1"/>
      <x v="220"/>
      <x/>
      <x v="1"/>
      <x/>
      <x/>
      <x/>
      <x v="2"/>
      <x v="4"/>
    </i>
    <i r="2">
      <x v="480"/>
      <x v="195"/>
      <x v="3"/>
      <x/>
      <x v="51"/>
      <x/>
      <x v="220"/>
      <x/>
      <x v="1"/>
      <x/>
      <x/>
      <x/>
      <x v="2"/>
      <x v="4"/>
    </i>
    <i r="2">
      <x v="487"/>
      <x v="405"/>
      <x v="3"/>
      <x/>
      <x v="51"/>
      <x v="1"/>
      <x v="220"/>
      <x/>
      <x v="1"/>
      <x/>
      <x/>
      <x/>
      <x v="2"/>
      <x v="4"/>
    </i>
    <i r="2">
      <x v="488"/>
      <x v="420"/>
      <x v="3"/>
      <x/>
      <x v="51"/>
      <x/>
      <x v="220"/>
      <x/>
      <x v="1"/>
      <x/>
      <x/>
      <x/>
      <x v="2"/>
      <x v="4"/>
    </i>
    <i r="2">
      <x v="586"/>
      <x v="506"/>
      <x v="3"/>
      <x/>
      <x v="51"/>
      <x v="1"/>
      <x v="220"/>
      <x/>
      <x v="1"/>
      <x/>
      <x/>
      <x/>
      <x v="2"/>
      <x v="4"/>
    </i>
    <i t="grand">
      <x/>
    </i>
  </rowItems>
  <colItems count="1">
    <i/>
  </colItems>
  <pageFields count="1">
    <pageField fld="8" item="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55E02-0BD3-440B-A579-7D150F3F6E9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Q81" firstHeaderRow="1" firstDataRow="1" firstDataCol="16" rowPageCount="1" colPageCount="1"/>
  <pivotFields count="95"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3"/>
        <item x="1"/>
        <item x="2"/>
        <item x="0"/>
        <item x="4"/>
        <item t="default"/>
      </items>
    </pivotField>
    <pivotField showAll="0"/>
    <pivotField showAll="0"/>
    <pivotField showAll="0"/>
    <pivotField showAll="0"/>
    <pivotField showAll="0"/>
    <pivotField axis="axisRow" outline="0" showAll="0" defaultSubtotal="0">
      <items count="6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506"/>
        <item x="26"/>
        <item x="27"/>
        <item x="28"/>
        <item x="2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334"/>
        <item x="53"/>
        <item x="54"/>
        <item x="55"/>
        <item x="56"/>
        <item x="57"/>
        <item x="58"/>
        <item x="59"/>
        <item x="60"/>
        <item x="61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94"/>
        <item x="149"/>
        <item x="150"/>
        <item x="151"/>
        <item x="152"/>
        <item x="153"/>
        <item x="154"/>
        <item x="155"/>
        <item x="156"/>
        <item x="157"/>
        <item x="158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398"/>
        <item x="219"/>
        <item x="220"/>
        <item x="221"/>
        <item x="222"/>
        <item x="223"/>
        <item x="224"/>
        <item x="225"/>
        <item x="226"/>
        <item x="227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9"/>
        <item x="400"/>
        <item x="401"/>
        <item x="402"/>
        <item x="403"/>
        <item x="404"/>
        <item x="405"/>
        <item x="406"/>
        <item x="467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30"/>
        <item x="581"/>
        <item x="582"/>
        <item x="583"/>
        <item x="584"/>
        <item x="586"/>
        <item x="587"/>
        <item x="588"/>
        <item x="589"/>
        <item x="590"/>
        <item x="591"/>
        <item x="592"/>
        <item x="593"/>
        <item x="362"/>
        <item x="594"/>
        <item x="595"/>
        <item x="596"/>
        <item x="597"/>
        <item x="306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363"/>
        <item x="527"/>
        <item x="585"/>
        <item x="31"/>
        <item x="281"/>
        <item x="464"/>
        <item x="465"/>
        <item x="364"/>
        <item x="562"/>
        <item x="62"/>
        <item x="32"/>
        <item x="365"/>
        <item x="528"/>
        <item x="282"/>
        <item x="228"/>
        <item x="614"/>
        <item x="307"/>
        <item x="529"/>
        <item x="530"/>
        <item x="189"/>
        <item x="92"/>
        <item x="190"/>
        <item x="430"/>
        <item x="615"/>
        <item x="63"/>
        <item x="191"/>
        <item x="283"/>
        <item x="366"/>
        <item x="466"/>
        <item x="505"/>
        <item x="192"/>
        <item x="159"/>
        <item x="93"/>
        <item x="193"/>
        <item x="229"/>
        <item x="308"/>
        <item x="230"/>
        <item x="231"/>
        <item x="367"/>
        <item x="257"/>
        <item x="397"/>
        <item x="431"/>
        <item x="6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axis="axisRow" outline="0" showAll="0" defaultSubtotal="0">
      <items count="54">
        <item x="0"/>
        <item x="49"/>
        <item x="29"/>
        <item x="21"/>
        <item x="9"/>
        <item x="39"/>
        <item x="1"/>
        <item x="23"/>
        <item x="16"/>
        <item x="5"/>
        <item x="22"/>
        <item x="30"/>
        <item x="2"/>
        <item x="34"/>
        <item x="27"/>
        <item x="11"/>
        <item x="20"/>
        <item x="32"/>
        <item x="36"/>
        <item x="7"/>
        <item x="13"/>
        <item x="42"/>
        <item x="25"/>
        <item x="4"/>
        <item x="19"/>
        <item x="18"/>
        <item x="33"/>
        <item x="43"/>
        <item x="31"/>
        <item x="28"/>
        <item x="37"/>
        <item x="8"/>
        <item x="3"/>
        <item x="24"/>
        <item x="35"/>
        <item x="17"/>
        <item x="41"/>
        <item x="15"/>
        <item x="38"/>
        <item x="40"/>
        <item x="47"/>
        <item x="26"/>
        <item x="6"/>
        <item x="51"/>
        <item x="50"/>
        <item x="14"/>
        <item x="10"/>
        <item x="12"/>
        <item x="48"/>
        <item x="44"/>
        <item x="52"/>
        <item x="46"/>
        <item x="45"/>
        <item x="5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axis="axisRow" outline="0" showAll="0" defaultSubtotal="0">
      <items count="107">
        <item x="14"/>
        <item x="3"/>
        <item x="2"/>
        <item x="7"/>
        <item x="1"/>
        <item x="26"/>
        <item x="35"/>
        <item x="22"/>
        <item x="34"/>
        <item x="30"/>
        <item x="40"/>
        <item x="0"/>
        <item x="23"/>
        <item x="28"/>
        <item x="25"/>
        <item x="55"/>
        <item x="59"/>
        <item x="36"/>
        <item x="63"/>
        <item x="97"/>
        <item x="43"/>
        <item x="16"/>
        <item x="87"/>
        <item x="53"/>
        <item x="57"/>
        <item x="102"/>
        <item x="9"/>
        <item x="66"/>
        <item x="37"/>
        <item x="61"/>
        <item x="27"/>
        <item x="105"/>
        <item x="32"/>
        <item x="94"/>
        <item x="93"/>
        <item x="58"/>
        <item x="72"/>
        <item x="54"/>
        <item x="39"/>
        <item x="45"/>
        <item x="77"/>
        <item x="78"/>
        <item x="103"/>
        <item x="38"/>
        <item x="20"/>
        <item x="48"/>
        <item x="76"/>
        <item x="5"/>
        <item x="15"/>
        <item x="24"/>
        <item x="70"/>
        <item x="69"/>
        <item x="52"/>
        <item x="19"/>
        <item x="33"/>
        <item x="88"/>
        <item x="83"/>
        <item x="80"/>
        <item x="42"/>
        <item x="6"/>
        <item x="44"/>
        <item x="21"/>
        <item x="91"/>
        <item x="50"/>
        <item x="18"/>
        <item x="47"/>
        <item x="74"/>
        <item x="99"/>
        <item x="17"/>
        <item x="82"/>
        <item x="100"/>
        <item x="56"/>
        <item x="49"/>
        <item x="96"/>
        <item x="65"/>
        <item x="101"/>
        <item x="41"/>
        <item x="71"/>
        <item x="75"/>
        <item x="8"/>
        <item x="79"/>
        <item x="81"/>
        <item x="62"/>
        <item x="60"/>
        <item x="29"/>
        <item x="95"/>
        <item x="64"/>
        <item x="68"/>
        <item x="13"/>
        <item x="11"/>
        <item x="92"/>
        <item x="10"/>
        <item x="67"/>
        <item x="31"/>
        <item x="73"/>
        <item x="90"/>
        <item x="86"/>
        <item x="4"/>
        <item x="85"/>
        <item x="104"/>
        <item x="98"/>
        <item x="51"/>
        <item x="89"/>
        <item x="46"/>
        <item x="12"/>
        <item x="84"/>
        <item x="10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axis="axisRow" outline="0" showAll="0" defaultSubtotal="0">
      <items count="157">
        <item x="10"/>
        <item x="41"/>
        <item x="75"/>
        <item x="32"/>
        <item x="46"/>
        <item x="2"/>
        <item x="61"/>
        <item x="102"/>
        <item x="54"/>
        <item x="1"/>
        <item x="35"/>
        <item x="49"/>
        <item x="31"/>
        <item x="59"/>
        <item x="111"/>
        <item x="82"/>
        <item x="108"/>
        <item x="19"/>
        <item x="94"/>
        <item x="42"/>
        <item x="6"/>
        <item x="119"/>
        <item x="18"/>
        <item x="87"/>
        <item x="90"/>
        <item x="9"/>
        <item x="145"/>
        <item x="60"/>
        <item x="62"/>
        <item x="124"/>
        <item x="106"/>
        <item x="21"/>
        <item x="55"/>
        <item x="141"/>
        <item x="100"/>
        <item x="20"/>
        <item x="69"/>
        <item x="95"/>
        <item x="3"/>
        <item x="99"/>
        <item x="27"/>
        <item x="51"/>
        <item x="36"/>
        <item x="74"/>
        <item x="92"/>
        <item x="79"/>
        <item x="71"/>
        <item x="53"/>
        <item x="33"/>
        <item x="48"/>
        <item x="83"/>
        <item x="113"/>
        <item x="142"/>
        <item x="30"/>
        <item x="151"/>
        <item x="149"/>
        <item x="50"/>
        <item x="44"/>
        <item x="120"/>
        <item x="12"/>
        <item x="47"/>
        <item x="77"/>
        <item x="93"/>
        <item x="135"/>
        <item x="117"/>
        <item x="56"/>
        <item x="91"/>
        <item x="68"/>
        <item x="28"/>
        <item x="128"/>
        <item x="57"/>
        <item x="85"/>
        <item x="104"/>
        <item x="105"/>
        <item x="103"/>
        <item x="8"/>
        <item x="97"/>
        <item x="63"/>
        <item x="88"/>
        <item x="115"/>
        <item x="152"/>
        <item x="65"/>
        <item x="14"/>
        <item x="110"/>
        <item x="154"/>
        <item x="101"/>
        <item x="39"/>
        <item x="86"/>
        <item x="126"/>
        <item x="52"/>
        <item x="58"/>
        <item x="84"/>
        <item x="146"/>
        <item x="153"/>
        <item x="116"/>
        <item x="25"/>
        <item x="29"/>
        <item x="96"/>
        <item x="5"/>
        <item x="127"/>
        <item x="98"/>
        <item x="134"/>
        <item x="109"/>
        <item x="114"/>
        <item x="131"/>
        <item x="155"/>
        <item x="37"/>
        <item x="73"/>
        <item x="64"/>
        <item x="138"/>
        <item x="26"/>
        <item x="17"/>
        <item x="89"/>
        <item x="147"/>
        <item x="122"/>
        <item x="144"/>
        <item x="112"/>
        <item x="107"/>
        <item x="7"/>
        <item x="45"/>
        <item x="125"/>
        <item x="76"/>
        <item x="137"/>
        <item x="40"/>
        <item x="66"/>
        <item x="38"/>
        <item x="81"/>
        <item x="140"/>
        <item x="121"/>
        <item x="34"/>
        <item x="15"/>
        <item x="143"/>
        <item x="4"/>
        <item x="80"/>
        <item x="156"/>
        <item x="67"/>
        <item x="150"/>
        <item x="24"/>
        <item x="22"/>
        <item x="23"/>
        <item x="139"/>
        <item x="136"/>
        <item x="78"/>
        <item x="118"/>
        <item x="70"/>
        <item x="43"/>
        <item x="132"/>
        <item x="72"/>
        <item x="129"/>
        <item x="11"/>
        <item x="16"/>
        <item x="133"/>
        <item x="13"/>
        <item x="123"/>
        <item x="148"/>
        <item x="130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showAll="0"/>
    <pivotField axis="axisRow" outline="0" showAll="0" defaultSubtotal="0">
      <items count="602">
        <item x="144"/>
        <item x="262"/>
        <item x="334"/>
        <item x="126"/>
        <item x="308"/>
        <item x="160"/>
        <item x="231"/>
        <item x="497"/>
        <item x="495"/>
        <item x="572"/>
        <item x="94"/>
        <item x="365"/>
        <item x="366"/>
        <item x="161"/>
        <item x="33"/>
        <item x="394"/>
        <item x="309"/>
        <item x="310"/>
        <item x="424"/>
        <item x="127"/>
        <item x="395"/>
        <item x="188"/>
        <item x="498"/>
        <item x="194"/>
        <item x="232"/>
        <item x="425"/>
        <item x="257"/>
        <item x="283"/>
        <item x="195"/>
        <item x="227"/>
        <item x="64"/>
        <item x="551"/>
        <item x="396"/>
        <item x="34"/>
        <item x="552"/>
        <item x="196"/>
        <item x="460"/>
        <item x="426"/>
        <item x="197"/>
        <item x="461"/>
        <item x="519"/>
        <item x="462"/>
        <item x="128"/>
        <item x="198"/>
        <item x="459"/>
        <item x="200"/>
        <item x="397"/>
        <item x="398"/>
        <item x="199"/>
        <item x="35"/>
        <item x="399"/>
        <item x="311"/>
        <item x="95"/>
        <item x="499"/>
        <item x="0"/>
        <item x="96"/>
        <item x="457"/>
        <item x="500"/>
        <item x="307"/>
        <item x="162"/>
        <item x="97"/>
        <item x="335"/>
        <item x="553"/>
        <item x="163"/>
        <item x="520"/>
        <item x="573"/>
        <item x="501"/>
        <item x="368"/>
        <item x="336"/>
        <item x="59"/>
        <item x="201"/>
        <item x="164"/>
        <item x="463"/>
        <item x="98"/>
        <item x="65"/>
        <item x="521"/>
        <item x="369"/>
        <item x="502"/>
        <item x="574"/>
        <item x="464"/>
        <item x="427"/>
        <item x="598"/>
        <item x="554"/>
        <item x="465"/>
        <item x="258"/>
        <item x="503"/>
        <item x="202"/>
        <item x="66"/>
        <item x="165"/>
        <item x="428"/>
        <item x="192"/>
        <item x="522"/>
        <item x="36"/>
        <item x="575"/>
        <item x="129"/>
        <item x="337"/>
        <item x="429"/>
        <item x="235"/>
        <item x="250"/>
        <item x="130"/>
        <item x="284"/>
        <item x="259"/>
        <item x="338"/>
        <item x="370"/>
        <item x="99"/>
        <item x="371"/>
        <item x="400"/>
        <item x="37"/>
        <item x="1"/>
        <item x="203"/>
        <item x="38"/>
        <item x="372"/>
        <item x="204"/>
        <item x="576"/>
        <item x="362"/>
        <item x="67"/>
        <item x="205"/>
        <item x="166"/>
        <item x="339"/>
        <item x="234"/>
        <item x="260"/>
        <item x="100"/>
        <item x="206"/>
        <item x="131"/>
        <item x="466"/>
        <item x="167"/>
        <item x="555"/>
        <item x="168"/>
        <item x="556"/>
        <item x="504"/>
        <item x="39"/>
        <item x="557"/>
        <item x="101"/>
        <item x="558"/>
        <item x="207"/>
        <item x="169"/>
        <item x="577"/>
        <item x="599"/>
        <item x="209"/>
        <item x="132"/>
        <item x="401"/>
        <item x="102"/>
        <item x="467"/>
        <item x="282"/>
        <item x="430"/>
        <item x="312"/>
        <item x="103"/>
        <item x="505"/>
        <item x="40"/>
        <item x="578"/>
        <item x="373"/>
        <item x="286"/>
        <item x="261"/>
        <item x="41"/>
        <item x="468"/>
        <item x="104"/>
        <item x="63"/>
        <item x="42"/>
        <item x="523"/>
        <item x="43"/>
        <item x="313"/>
        <item x="287"/>
        <item x="229"/>
        <item x="600"/>
        <item x="340"/>
        <item x="44"/>
        <item x="559"/>
        <item x="375"/>
        <item x="469"/>
        <item x="431"/>
        <item x="456"/>
        <item x="133"/>
        <item x="45"/>
        <item x="524"/>
        <item x="236"/>
        <item x="376"/>
        <item x="237"/>
        <item x="506"/>
        <item x="170"/>
        <item x="171"/>
        <item x="458"/>
        <item x="314"/>
        <item x="560"/>
        <item x="134"/>
        <item x="208"/>
        <item x="402"/>
        <item x="135"/>
        <item x="238"/>
        <item x="561"/>
        <item x="315"/>
        <item x="579"/>
        <item x="3"/>
        <item x="470"/>
        <item x="136"/>
        <item x="403"/>
        <item x="507"/>
        <item x="105"/>
        <item x="377"/>
        <item x="508"/>
        <item x="525"/>
        <item x="172"/>
        <item x="173"/>
        <item x="288"/>
        <item x="432"/>
        <item x="404"/>
        <item x="70"/>
        <item x="341"/>
        <item x="471"/>
        <item x="7"/>
        <item x="486"/>
        <item x="4"/>
        <item x="316"/>
        <item x="211"/>
        <item x="267"/>
        <item x="405"/>
        <item x="263"/>
        <item x="264"/>
        <item x="472"/>
        <item x="359"/>
        <item x="433"/>
        <item x="137"/>
        <item x="265"/>
        <item x="317"/>
        <item x="106"/>
        <item x="434"/>
        <item x="266"/>
        <item x="378"/>
        <item x="138"/>
        <item x="239"/>
        <item x="174"/>
        <item x="580"/>
        <item x="240"/>
        <item x="212"/>
        <item x="392"/>
        <item x="379"/>
        <item x="213"/>
        <item x="89"/>
        <item x="406"/>
        <item x="46"/>
        <item x="5"/>
        <item x="435"/>
        <item x="407"/>
        <item x="583"/>
        <item x="318"/>
        <item x="436"/>
        <item x="473"/>
        <item x="107"/>
        <item x="108"/>
        <item x="71"/>
        <item x="581"/>
        <item x="582"/>
        <item x="526"/>
        <item x="423"/>
        <item x="6"/>
        <item x="268"/>
        <item x="474"/>
        <item x="214"/>
        <item x="241"/>
        <item x="285"/>
        <item x="159"/>
        <item x="563"/>
        <item x="47"/>
        <item x="437"/>
        <item x="269"/>
        <item x="367"/>
        <item x="233"/>
        <item x="442"/>
        <item x="585"/>
        <item x="296"/>
        <item x="55"/>
        <item x="32"/>
        <item x="279"/>
        <item x="215"/>
        <item x="109"/>
        <item x="509"/>
        <item x="110"/>
        <item x="584"/>
        <item x="139"/>
        <item x="438"/>
        <item x="475"/>
        <item x="242"/>
        <item x="319"/>
        <item x="586"/>
        <item x="8"/>
        <item x="593"/>
        <item x="363"/>
        <item x="587"/>
        <item x="48"/>
        <item x="364"/>
        <item x="527"/>
        <item x="140"/>
        <item x="455"/>
        <item x="270"/>
        <item x="564"/>
        <item x="320"/>
        <item x="72"/>
        <item x="92"/>
        <item x="73"/>
        <item x="588"/>
        <item x="589"/>
        <item x="9"/>
        <item x="74"/>
        <item x="289"/>
        <item x="191"/>
        <item x="321"/>
        <item x="290"/>
        <item x="49"/>
        <item x="476"/>
        <item x="380"/>
        <item x="141"/>
        <item x="439"/>
        <item x="528"/>
        <item x="440"/>
        <item x="68"/>
        <item x="566"/>
        <item x="142"/>
        <item x="143"/>
        <item x="381"/>
        <item x="517"/>
        <item x="477"/>
        <item x="441"/>
        <item x="590"/>
        <item x="291"/>
        <item x="243"/>
        <item x="111"/>
        <item x="408"/>
        <item x="529"/>
        <item x="530"/>
        <item x="360"/>
        <item x="280"/>
        <item x="443"/>
        <item x="75"/>
        <item x="322"/>
        <item x="216"/>
        <item x="292"/>
        <item x="2"/>
        <item x="222"/>
        <item x="228"/>
        <item x="323"/>
        <item x="342"/>
        <item x="531"/>
        <item x="217"/>
        <item x="409"/>
        <item x="383"/>
        <item x="410"/>
        <item x="411"/>
        <item x="478"/>
        <item x="444"/>
        <item x="76"/>
        <item x="10"/>
        <item x="412"/>
        <item x="11"/>
        <item x="50"/>
        <item x="244"/>
        <item x="256"/>
        <item x="591"/>
        <item x="324"/>
        <item x="245"/>
        <item x="271"/>
        <item x="293"/>
        <item x="479"/>
        <item x="112"/>
        <item x="343"/>
        <item x="510"/>
        <item x="145"/>
        <item x="51"/>
        <item x="480"/>
        <item x="175"/>
        <item x="272"/>
        <item x="413"/>
        <item x="113"/>
        <item x="344"/>
        <item x="414"/>
        <item x="77"/>
        <item x="481"/>
        <item x="146"/>
        <item x="52"/>
        <item x="246"/>
        <item x="147"/>
        <item x="294"/>
        <item x="148"/>
        <item x="78"/>
        <item x="345"/>
        <item x="393"/>
        <item x="361"/>
        <item x="565"/>
        <item x="218"/>
        <item x="295"/>
        <item x="176"/>
        <item x="445"/>
        <item x="346"/>
        <item x="273"/>
        <item x="550"/>
        <item x="219"/>
        <item x="596"/>
        <item x="333"/>
        <item x="511"/>
        <item x="532"/>
        <item x="31"/>
        <item x="79"/>
        <item x="482"/>
        <item x="12"/>
        <item x="220"/>
        <item x="114"/>
        <item x="512"/>
        <item x="513"/>
        <item x="80"/>
        <item x="485"/>
        <item x="178"/>
        <item x="247"/>
        <item x="13"/>
        <item x="347"/>
        <item x="571"/>
        <item x="483"/>
        <item x="248"/>
        <item x="53"/>
        <item x="274"/>
        <item x="348"/>
        <item x="115"/>
        <item x="384"/>
        <item x="514"/>
        <item x="177"/>
        <item x="349"/>
        <item x="515"/>
        <item x="562"/>
        <item x="385"/>
        <item x="484"/>
        <item x="275"/>
        <item x="62"/>
        <item x="179"/>
        <item x="81"/>
        <item x="533"/>
        <item x="415"/>
        <item x="15"/>
        <item x="350"/>
        <item x="351"/>
        <item x="534"/>
        <item x="386"/>
        <item x="325"/>
        <item x="54"/>
        <item x="276"/>
        <item x="116"/>
        <item x="249"/>
        <item x="592"/>
        <item x="446"/>
        <item x="352"/>
        <item x="221"/>
        <item x="382"/>
        <item x="416"/>
        <item x="93"/>
        <item x="16"/>
        <item x="82"/>
        <item x="417"/>
        <item x="305"/>
        <item x="117"/>
        <item x="353"/>
        <item x="297"/>
        <item x="190"/>
        <item x="298"/>
        <item x="535"/>
        <item x="30"/>
        <item x="536"/>
        <item x="251"/>
        <item x="447"/>
        <item x="180"/>
        <item x="326"/>
        <item x="299"/>
        <item x="300"/>
        <item x="537"/>
        <item x="387"/>
        <item x="181"/>
        <item x="118"/>
        <item x="538"/>
        <item x="83"/>
        <item x="374"/>
        <item x="17"/>
        <item x="448"/>
        <item x="18"/>
        <item x="327"/>
        <item x="19"/>
        <item x="20"/>
        <item x="193"/>
        <item x="539"/>
        <item x="418"/>
        <item x="56"/>
        <item x="594"/>
        <item x="595"/>
        <item x="149"/>
        <item x="540"/>
        <item x="567"/>
        <item x="119"/>
        <item x="449"/>
        <item x="150"/>
        <item x="252"/>
        <item x="84"/>
        <item x="85"/>
        <item x="388"/>
        <item x="541"/>
        <item x="419"/>
        <item x="354"/>
        <item x="487"/>
        <item x="420"/>
        <item x="277"/>
        <item x="57"/>
        <item x="69"/>
        <item x="542"/>
        <item x="516"/>
        <item x="223"/>
        <item x="86"/>
        <item x="21"/>
        <item x="87"/>
        <item x="549"/>
        <item x="543"/>
        <item x="568"/>
        <item x="544"/>
        <item x="151"/>
        <item x="389"/>
        <item x="224"/>
        <item x="390"/>
        <item x="120"/>
        <item x="488"/>
        <item x="328"/>
        <item x="518"/>
        <item x="225"/>
        <item x="545"/>
        <item x="450"/>
        <item x="278"/>
        <item x="22"/>
        <item x="88"/>
        <item x="182"/>
        <item x="301"/>
        <item x="329"/>
        <item x="14"/>
        <item x="355"/>
        <item x="58"/>
        <item x="23"/>
        <item x="489"/>
        <item x="24"/>
        <item x="253"/>
        <item x="451"/>
        <item x="121"/>
        <item x="302"/>
        <item x="597"/>
        <item x="189"/>
        <item x="90"/>
        <item x="122"/>
        <item x="452"/>
        <item x="25"/>
        <item x="496"/>
        <item x="330"/>
        <item x="26"/>
        <item x="183"/>
        <item x="546"/>
        <item x="230"/>
        <item x="490"/>
        <item x="152"/>
        <item x="421"/>
        <item x="331"/>
        <item x="153"/>
        <item x="154"/>
        <item x="155"/>
        <item x="547"/>
        <item x="184"/>
        <item x="303"/>
        <item x="332"/>
        <item x="185"/>
        <item x="569"/>
        <item x="210"/>
        <item x="391"/>
        <item x="356"/>
        <item x="422"/>
        <item x="254"/>
        <item x="60"/>
        <item x="357"/>
        <item x="453"/>
        <item x="156"/>
        <item x="186"/>
        <item x="157"/>
        <item x="61"/>
        <item x="27"/>
        <item x="548"/>
        <item x="255"/>
        <item x="491"/>
        <item x="306"/>
        <item x="454"/>
        <item x="304"/>
        <item x="123"/>
        <item x="492"/>
        <item x="358"/>
        <item x="493"/>
        <item x="28"/>
        <item x="124"/>
        <item x="494"/>
        <item x="281"/>
        <item x="91"/>
        <item x="125"/>
        <item x="187"/>
        <item x="158"/>
        <item x="29"/>
        <item x="226"/>
        <item x="570"/>
        <item x="60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363">
        <item x="10"/>
        <item x="321"/>
        <item x="81"/>
        <item x="291"/>
        <item x="60"/>
        <item x="263"/>
        <item x="47"/>
        <item x="59"/>
        <item x="278"/>
        <item x="76"/>
        <item x="220"/>
        <item x="144"/>
        <item x="265"/>
        <item x="268"/>
        <item x="163"/>
        <item x="29"/>
        <item x="351"/>
        <item x="156"/>
        <item x="97"/>
        <item x="128"/>
        <item x="77"/>
        <item x="139"/>
        <item x="205"/>
        <item x="56"/>
        <item x="2"/>
        <item x="39"/>
        <item x="185"/>
        <item x="322"/>
        <item x="304"/>
        <item x="257"/>
        <item x="19"/>
        <item x="179"/>
        <item x="109"/>
        <item x="53"/>
        <item x="348"/>
        <item x="294"/>
        <item x="160"/>
        <item x="27"/>
        <item x="36"/>
        <item x="318"/>
        <item x="262"/>
        <item x="177"/>
        <item x="1"/>
        <item x="49"/>
        <item x="329"/>
        <item x="67"/>
        <item x="230"/>
        <item x="286"/>
        <item x="45"/>
        <item x="65"/>
        <item x="121"/>
        <item x="112"/>
        <item x="73"/>
        <item x="296"/>
        <item x="326"/>
        <item x="258"/>
        <item x="86"/>
        <item x="158"/>
        <item x="233"/>
        <item x="124"/>
        <item x="33"/>
        <item x="231"/>
        <item x="253"/>
        <item x="360"/>
        <item x="184"/>
        <item x="275"/>
        <item x="9"/>
        <item x="105"/>
        <item x="155"/>
        <item x="3"/>
        <item x="103"/>
        <item x="169"/>
        <item x="196"/>
        <item x="57"/>
        <item x="118"/>
        <item x="241"/>
        <item x="98"/>
        <item x="323"/>
        <item x="6"/>
        <item x="295"/>
        <item x="293"/>
        <item x="75"/>
        <item x="111"/>
        <item x="133"/>
        <item x="138"/>
        <item x="134"/>
        <item x="21"/>
        <item x="131"/>
        <item x="362"/>
        <item x="279"/>
        <item x="347"/>
        <item x="282"/>
        <item x="104"/>
        <item x="93"/>
        <item x="18"/>
        <item x="152"/>
        <item x="332"/>
        <item x="213"/>
        <item x="74"/>
        <item x="357"/>
        <item x="20"/>
        <item x="34"/>
        <item x="116"/>
        <item x="100"/>
        <item x="165"/>
        <item x="166"/>
        <item x="135"/>
        <item x="299"/>
        <item x="150"/>
        <item x="149"/>
        <item x="90"/>
        <item x="195"/>
        <item x="317"/>
        <item x="337"/>
        <item x="288"/>
        <item x="107"/>
        <item x="35"/>
        <item x="228"/>
        <item x="120"/>
        <item x="340"/>
        <item x="297"/>
        <item x="102"/>
        <item x="280"/>
        <item x="361"/>
        <item x="355"/>
        <item x="181"/>
        <item x="79"/>
        <item x="281"/>
        <item x="359"/>
        <item x="171"/>
        <item x="207"/>
        <item x="227"/>
        <item x="315"/>
        <item x="303"/>
        <item x="66"/>
        <item x="204"/>
        <item x="72"/>
        <item x="344"/>
        <item x="12"/>
        <item x="194"/>
        <item x="209"/>
        <item x="96"/>
        <item x="193"/>
        <item x="92"/>
        <item x="172"/>
        <item x="269"/>
        <item x="349"/>
        <item x="198"/>
        <item x="313"/>
        <item x="246"/>
        <item x="292"/>
        <item x="161"/>
        <item x="307"/>
        <item x="125"/>
        <item x="240"/>
        <item x="266"/>
        <item x="343"/>
        <item x="64"/>
        <item x="51"/>
        <item x="132"/>
        <item x="212"/>
        <item x="350"/>
        <item x="62"/>
        <item x="219"/>
        <item x="176"/>
        <item x="353"/>
        <item x="345"/>
        <item x="333"/>
        <item x="28"/>
        <item x="110"/>
        <item x="243"/>
        <item x="129"/>
        <item x="80"/>
        <item x="244"/>
        <item x="277"/>
        <item x="123"/>
        <item x="283"/>
        <item x="251"/>
        <item x="217"/>
        <item x="201"/>
        <item x="202"/>
        <item x="319"/>
        <item x="37"/>
        <item x="335"/>
        <item x="302"/>
        <item x="260"/>
        <item x="119"/>
        <item x="164"/>
        <item x="289"/>
        <item x="127"/>
        <item x="206"/>
        <item x="290"/>
        <item x="259"/>
        <item x="336"/>
        <item x="95"/>
        <item x="324"/>
        <item x="199"/>
        <item x="122"/>
        <item x="130"/>
        <item x="242"/>
        <item x="142"/>
        <item x="235"/>
        <item x="162"/>
        <item x="126"/>
        <item x="249"/>
        <item x="197"/>
        <item x="226"/>
        <item x="55"/>
        <item x="306"/>
        <item x="71"/>
        <item x="356"/>
        <item x="89"/>
        <item x="40"/>
        <item x="145"/>
        <item x="236"/>
        <item x="78"/>
        <item x="32"/>
        <item x="325"/>
        <item x="54"/>
        <item x="223"/>
        <item x="301"/>
        <item x="115"/>
        <item x="273"/>
        <item x="216"/>
        <item x="298"/>
        <item x="136"/>
        <item x="247"/>
        <item x="229"/>
        <item x="83"/>
        <item x="276"/>
        <item x="234"/>
        <item x="30"/>
        <item x="114"/>
        <item x="342"/>
        <item x="222"/>
        <item x="183"/>
        <item x="186"/>
        <item x="178"/>
        <item x="58"/>
        <item x="239"/>
        <item x="224"/>
        <item x="327"/>
        <item x="203"/>
        <item x="310"/>
        <item x="7"/>
        <item x="117"/>
        <item x="192"/>
        <item x="314"/>
        <item x="245"/>
        <item x="25"/>
        <item x="8"/>
        <item x="346"/>
        <item x="330"/>
        <item x="238"/>
        <item x="339"/>
        <item x="284"/>
        <item x="113"/>
        <item x="218"/>
        <item x="61"/>
        <item x="84"/>
        <item x="311"/>
        <item x="300"/>
        <item x="338"/>
        <item x="331"/>
        <item x="22"/>
        <item x="159"/>
        <item x="215"/>
        <item x="108"/>
        <item x="48"/>
        <item x="137"/>
        <item x="316"/>
        <item x="63"/>
        <item x="31"/>
        <item x="221"/>
        <item x="17"/>
        <item x="147"/>
        <item x="354"/>
        <item x="182"/>
        <item x="312"/>
        <item x="14"/>
        <item x="175"/>
        <item x="252"/>
        <item x="68"/>
        <item x="173"/>
        <item x="167"/>
        <item x="264"/>
        <item x="157"/>
        <item x="250"/>
        <item x="272"/>
        <item x="5"/>
        <item x="191"/>
        <item x="168"/>
        <item x="210"/>
        <item x="146"/>
        <item x="358"/>
        <item x="46"/>
        <item x="174"/>
        <item x="261"/>
        <item x="200"/>
        <item x="101"/>
        <item x="43"/>
        <item x="180"/>
        <item x="91"/>
        <item x="141"/>
        <item x="274"/>
        <item x="106"/>
        <item x="255"/>
        <item x="154"/>
        <item x="52"/>
        <item x="225"/>
        <item x="143"/>
        <item x="140"/>
        <item x="11"/>
        <item x="85"/>
        <item x="341"/>
        <item x="305"/>
        <item x="214"/>
        <item x="70"/>
        <item x="189"/>
        <item x="248"/>
        <item x="208"/>
        <item x="320"/>
        <item x="153"/>
        <item x="188"/>
        <item x="87"/>
        <item x="232"/>
        <item x="38"/>
        <item x="287"/>
        <item x="69"/>
        <item x="94"/>
        <item x="24"/>
        <item x="23"/>
        <item x="190"/>
        <item x="187"/>
        <item x="256"/>
        <item x="334"/>
        <item x="254"/>
        <item x="50"/>
        <item x="308"/>
        <item x="13"/>
        <item x="99"/>
        <item x="42"/>
        <item x="44"/>
        <item x="285"/>
        <item x="16"/>
        <item x="270"/>
        <item x="328"/>
        <item x="82"/>
        <item x="151"/>
        <item x="267"/>
        <item x="88"/>
        <item x="26"/>
        <item x="211"/>
        <item x="352"/>
        <item x="237"/>
        <item x="41"/>
        <item x="148"/>
        <item x="271"/>
        <item x="170"/>
        <item x="309"/>
        <item x="4"/>
        <item x="1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1">
        <item x="1"/>
        <item x="5"/>
        <item x="2"/>
        <item x="7"/>
        <item x="10"/>
        <item x="11"/>
        <item x="3"/>
        <item x="9"/>
        <item x="12"/>
        <item x="14"/>
        <item x="4"/>
        <item x="19"/>
        <item x="8"/>
        <item x="6"/>
        <item x="17"/>
        <item x="18"/>
        <item x="15"/>
        <item x="13"/>
        <item x="20"/>
        <item x="16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15">
        <item x="2"/>
        <item x="1"/>
        <item x="9"/>
        <item x="11"/>
        <item x="8"/>
        <item x="12"/>
        <item x="3"/>
        <item x="5"/>
        <item x="4"/>
        <item x="10"/>
        <item x="13"/>
        <item x="6"/>
        <item x="7"/>
        <item x="1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18">
        <item x="7"/>
        <item x="1"/>
        <item x="13"/>
        <item x="12"/>
        <item x="15"/>
        <item x="14"/>
        <item x="11"/>
        <item x="8"/>
        <item x="3"/>
        <item x="10"/>
        <item x="5"/>
        <item x="6"/>
        <item x="4"/>
        <item x="2"/>
        <item x="9"/>
        <item x="17"/>
        <item x="16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showAll="0"/>
    <pivotField showAll="0"/>
    <pivotField axis="axisRow" outline="0" showAll="0" defaultSubtotal="0">
      <items count="30">
        <item x="6"/>
        <item x="1"/>
        <item x="15"/>
        <item x="16"/>
        <item x="5"/>
        <item x="9"/>
        <item x="21"/>
        <item x="13"/>
        <item x="10"/>
        <item x="23"/>
        <item x="18"/>
        <item x="14"/>
        <item x="3"/>
        <item x="12"/>
        <item x="2"/>
        <item x="22"/>
        <item x="4"/>
        <item x="7"/>
        <item x="11"/>
        <item x="19"/>
        <item x="24"/>
        <item x="25"/>
        <item x="17"/>
        <item x="26"/>
        <item x="8"/>
        <item x="20"/>
        <item x="28"/>
        <item x="27"/>
        <item x="29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outline="0" showAll="0" defaultSubtotal="0">
      <items count="27">
        <item x="0"/>
        <item x="1"/>
        <item m="1" x="24"/>
        <item x="3"/>
        <item x="5"/>
        <item x="6"/>
        <item x="7"/>
        <item x="8"/>
        <item m="1" x="22"/>
        <item m="1" x="23"/>
        <item x="10"/>
        <item x="12"/>
        <item x="13"/>
        <item x="14"/>
        <item m="1" x="25"/>
        <item m="1" x="26"/>
        <item x="17"/>
        <item m="1" x="21"/>
        <item x="18"/>
        <item x="19"/>
        <item x="20"/>
        <item x="2"/>
        <item x="4"/>
        <item x="9"/>
        <item x="11"/>
        <item x="15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6">
        <item x="0"/>
        <item x="1"/>
        <item x="3"/>
        <item x="4"/>
        <item x="5"/>
        <item x="6"/>
        <item x="7"/>
        <item x="8"/>
        <item m="1" x="24"/>
        <item m="1" x="22"/>
        <item x="10"/>
        <item x="12"/>
        <item x="13"/>
        <item x="14"/>
        <item m="1" x="25"/>
        <item m="1" x="21"/>
        <item x="17"/>
        <item m="1" x="23"/>
        <item x="18"/>
        <item x="19"/>
        <item x="20"/>
        <item x="2"/>
        <item x="9"/>
        <item x="11"/>
        <item x="15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numFmtId="1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numFmtId="1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15">
        <item x="14"/>
        <item x="1"/>
        <item x="0"/>
        <item x="3"/>
        <item x="2"/>
        <item x="8"/>
        <item x="9"/>
        <item x="7"/>
        <item x="4"/>
        <item x="5"/>
        <item x="6"/>
        <item x="13"/>
        <item x="11"/>
        <item x="10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name="Price +/-" axis="axisRow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6">
    <field x="88"/>
    <field x="89"/>
    <field x="14"/>
    <field x="35"/>
    <field x="92"/>
    <field x="94"/>
    <field x="28"/>
    <field x="22"/>
    <field x="36"/>
    <field x="20"/>
    <field x="47"/>
    <field x="90"/>
    <field x="91"/>
    <field x="37"/>
    <field x="38"/>
    <field x="39"/>
  </rowFields>
  <rowItems count="78">
    <i>
      <x/>
      <x/>
      <x/>
      <x v="54"/>
      <x v="2"/>
      <x/>
      <x v="156"/>
      <x v="11"/>
      <x v="362"/>
      <x/>
      <x v="29"/>
      <x/>
      <x/>
      <x v="20"/>
      <x v="14"/>
      <x v="17"/>
    </i>
    <i r="2">
      <x v="7"/>
      <x v="208"/>
      <x v="9"/>
      <x/>
      <x v="118"/>
      <x v="59"/>
      <x v="244"/>
      <x v="42"/>
      <x v="16"/>
      <x/>
      <x/>
      <x v="10"/>
      <x v="6"/>
      <x v="8"/>
    </i>
    <i r="2">
      <x v="12"/>
      <x v="401"/>
      <x v="4"/>
      <x/>
      <x v="59"/>
      <x v="26"/>
      <x v="138"/>
      <x v="15"/>
      <x v="4"/>
      <x/>
      <x/>
      <x v="3"/>
      <x v="1"/>
      <x v="1"/>
    </i>
    <i>
      <x v="1"/>
      <x v="1"/>
      <x v="32"/>
      <x v="33"/>
      <x v="2"/>
      <x/>
      <x v="5"/>
      <x v="61"/>
      <x v="15"/>
      <x v="4"/>
      <x v="4"/>
      <x/>
      <x/>
      <x v="2"/>
      <x v="2"/>
      <x v="6"/>
    </i>
    <i r="2">
      <x v="38"/>
      <x v="148"/>
      <x v="3"/>
      <x/>
      <x v="31"/>
      <x v="2"/>
      <x v="101"/>
      <x/>
      <x/>
      <x/>
      <x/>
      <x/>
      <x v="1"/>
      <x v="2"/>
    </i>
    <i r="2">
      <x v="43"/>
      <x v="172"/>
      <x v="3"/>
      <x/>
      <x v="10"/>
      <x v="1"/>
      <x v="25"/>
      <x v="3"/>
      <x v="16"/>
      <x/>
      <x/>
      <x v="5"/>
      <x v="6"/>
      <x v="12"/>
    </i>
    <i r="2">
      <x v="59"/>
      <x v="572"/>
      <x v="9"/>
      <x/>
      <x v="145"/>
      <x v="93"/>
      <x v="337"/>
      <x v="41"/>
      <x v="22"/>
      <x/>
      <x/>
      <x v="13"/>
      <x v="7"/>
      <x v="12"/>
    </i>
    <i r="2">
      <x v="60"/>
      <x v="578"/>
      <x v="3"/>
      <x/>
      <x v="145"/>
      <x/>
      <x v="337"/>
      <x/>
      <x v="22"/>
      <x/>
      <x/>
      <x v="13"/>
      <x v="7"/>
      <x v="12"/>
    </i>
    <i>
      <x v="3"/>
      <x v="2"/>
      <x v="99"/>
      <x v="155"/>
      <x v="2"/>
      <x/>
      <x v="3"/>
      <x v="1"/>
      <x v="2"/>
      <x v="34"/>
      <x v="2"/>
      <x/>
      <x/>
      <x v="3"/>
      <x/>
      <x v="4"/>
    </i>
    <i r="2">
      <x v="116"/>
      <x v="540"/>
      <x v="9"/>
      <x/>
      <x v="147"/>
      <x v="2"/>
      <x v="329"/>
      <x v="46"/>
      <x v="25"/>
      <x/>
      <x/>
      <x v="17"/>
      <x v="3"/>
      <x v="9"/>
    </i>
    <i r="2">
      <x v="118"/>
      <x v="586"/>
      <x v="5"/>
      <x/>
      <x v="107"/>
      <x v="43"/>
      <x v="194"/>
      <x v="23"/>
      <x v="5"/>
      <x/>
      <x/>
      <x v="6"/>
      <x v="3"/>
      <x v="6"/>
    </i>
    <i>
      <x v="4"/>
      <x v="4"/>
      <x v="167"/>
      <x v="200"/>
      <x v="3"/>
      <x/>
      <x v="87"/>
      <x v="2"/>
      <x v="221"/>
      <x/>
      <x v="4"/>
      <x/>
      <x/>
      <x v="5"/>
      <x v="4"/>
      <x v="5"/>
    </i>
    <i r="2">
      <x v="173"/>
      <x v="408"/>
      <x v="3"/>
      <x/>
      <x v="87"/>
      <x v="2"/>
      <x v="221"/>
      <x/>
      <x v="4"/>
      <x/>
      <x/>
      <x v="5"/>
      <x v="4"/>
      <x v="5"/>
    </i>
    <i r="2">
      <x v="176"/>
      <x v="470"/>
      <x v="4"/>
      <x/>
      <x v="87"/>
      <x v="2"/>
      <x v="221"/>
      <x/>
      <x v="4"/>
      <x/>
      <x/>
      <x v="5"/>
      <x v="4"/>
      <x v="5"/>
    </i>
    <i r="2">
      <x v="182"/>
      <x v="576"/>
      <x v="4"/>
      <x/>
      <x v="23"/>
      <x v="6"/>
      <x v="102"/>
      <x v="8"/>
      <x v="4"/>
      <x/>
      <x/>
      <x v="5"/>
      <x/>
      <x v="3"/>
    </i>
    <i r="2">
      <x v="593"/>
      <x v="21"/>
      <x v="4"/>
      <x/>
      <x v="23"/>
      <x v="1"/>
      <x v="102"/>
      <x/>
      <x v="4"/>
      <x/>
      <x/>
      <x v="5"/>
      <x/>
      <x v="3"/>
    </i>
    <i>
      <x v="5"/>
      <x v="5"/>
      <x v="187"/>
      <x v="38"/>
      <x v="6"/>
      <x/>
      <x v="24"/>
      <x v="1"/>
      <x v="74"/>
      <x v="11"/>
      <x v="2"/>
      <x/>
      <x/>
      <x/>
      <x/>
      <x/>
    </i>
    <i r="2">
      <x v="192"/>
      <x v="86"/>
      <x v="3"/>
      <x/>
      <x v="20"/>
      <x v="2"/>
      <x v="50"/>
      <x v="12"/>
      <x v="1"/>
      <x/>
      <x/>
      <x/>
      <x/>
      <x/>
    </i>
    <i r="2">
      <x v="199"/>
      <x v="138"/>
      <x v="3"/>
      <x/>
      <x v="2"/>
      <x/>
      <x v="19"/>
      <x v="4"/>
      <x/>
      <x/>
      <x/>
      <x v="1"/>
      <x v="1"/>
      <x v="2"/>
    </i>
    <i r="2">
      <x v="206"/>
      <x v="333"/>
      <x v="7"/>
      <x/>
      <x v="42"/>
      <x v="6"/>
      <x v="159"/>
      <x/>
      <x v="4"/>
      <x/>
      <x/>
      <x/>
      <x v="1"/>
      <x v="1"/>
    </i>
    <i r="2">
      <x v="210"/>
      <x v="393"/>
      <x v="7"/>
      <x/>
      <x v="24"/>
      <x v="82"/>
      <x v="85"/>
      <x/>
      <x v="1"/>
      <x/>
      <x/>
      <x/>
      <x v="1"/>
      <x v="1"/>
    </i>
    <i r="2">
      <x v="211"/>
      <x v="402"/>
      <x v="8"/>
      <x/>
      <x v="24"/>
      <x v="54"/>
      <x v="85"/>
      <x/>
      <x v="1"/>
      <x/>
      <x/>
      <x/>
      <x v="1"/>
      <x v="1"/>
    </i>
    <i>
      <x v="6"/>
      <x v="6"/>
      <x v="224"/>
      <x v="176"/>
      <x v="4"/>
      <x/>
      <x v="78"/>
      <x v="18"/>
      <x v="213"/>
      <x v="17"/>
      <x v="4"/>
      <x/>
      <x/>
      <x v="4"/>
      <x v="1"/>
      <x v="4"/>
    </i>
    <i r="2">
      <x v="231"/>
      <x v="353"/>
      <x v="3"/>
      <x/>
      <x v="39"/>
      <x v="4"/>
      <x v="95"/>
      <x v="8"/>
      <x v="2"/>
      <x/>
      <x/>
      <x v="1"/>
      <x/>
      <x v="2"/>
    </i>
    <i r="2">
      <x v="236"/>
      <x v="442"/>
      <x v="2"/>
      <x/>
      <x v="124"/>
      <x v="1"/>
      <x v="307"/>
      <x/>
      <x v="14"/>
      <x/>
      <x/>
      <x v="1"/>
      <x v="10"/>
      <x v="7"/>
    </i>
    <i>
      <x v="7"/>
      <x v="7"/>
      <x v="245"/>
      <x v="101"/>
      <x v="5"/>
      <x/>
      <x v="38"/>
      <x v="24"/>
      <x v="151"/>
      <x v="18"/>
      <x v="1"/>
      <x/>
      <x/>
      <x v="1"/>
      <x/>
      <x v="3"/>
    </i>
    <i r="2">
      <x v="257"/>
      <x v="358"/>
      <x v="3"/>
      <x/>
      <x v="39"/>
      <x v="9"/>
      <x v="144"/>
      <x v="9"/>
      <x v="2"/>
      <x/>
      <x/>
      <x/>
      <x v="1"/>
      <x v="2"/>
    </i>
    <i r="2">
      <x v="263"/>
      <x v="502"/>
      <x v="2"/>
      <x/>
      <x v="16"/>
      <x v="2"/>
      <x v="41"/>
      <x v="9"/>
      <x v="9"/>
      <x/>
      <x/>
      <x/>
      <x/>
      <x v="7"/>
    </i>
    <i>
      <x v="10"/>
      <x v="10"/>
      <x v="292"/>
      <x v="145"/>
      <x v="8"/>
      <x/>
      <x v="96"/>
      <x v="87"/>
      <x v="205"/>
      <x v="28"/>
      <x v="7"/>
      <x/>
      <x/>
      <x v="8"/>
      <x v="4"/>
      <x v="6"/>
    </i>
    <i r="2">
      <x v="296"/>
      <x v="211"/>
      <x v="8"/>
      <x/>
      <x v="86"/>
      <x v="51"/>
      <x v="179"/>
      <x v="37"/>
      <x v="3"/>
      <x/>
      <x/>
      <x v="6"/>
      <x v="2"/>
      <x v="5"/>
    </i>
    <i>
      <x v="11"/>
      <x v="11"/>
      <x v="342"/>
      <x v="264"/>
      <x v="6"/>
      <x/>
      <x v="99"/>
      <x v="35"/>
      <x v="178"/>
      <x v="27"/>
      <x v="13"/>
      <x/>
      <x/>
      <x v="8"/>
      <x v="2"/>
      <x v="4"/>
    </i>
    <i r="2">
      <x v="354"/>
      <x v="234"/>
      <x v="14"/>
      <x/>
      <x v="155"/>
      <x v="105"/>
      <x v="309"/>
      <x v="52"/>
      <x v="27"/>
      <x/>
      <x/>
      <x v="19"/>
      <x v="8"/>
      <x v="12"/>
    </i>
    <i>
      <x v="12"/>
      <x v="12"/>
      <x v="389"/>
      <x v="350"/>
      <x v="6"/>
      <x/>
      <x v="62"/>
      <x v="5"/>
      <x v="126"/>
      <x v="25"/>
      <x v="3"/>
      <x/>
      <x/>
      <x v="5"/>
      <x v="2"/>
      <x v="6"/>
    </i>
    <i r="2">
      <x v="398"/>
      <x v="501"/>
      <x v="2"/>
      <x/>
      <x v="117"/>
      <x v="2"/>
      <x v="287"/>
      <x/>
      <x v="19"/>
      <x/>
      <x/>
      <x/>
      <x v="3"/>
      <x v="11"/>
    </i>
    <i r="2">
      <x v="615"/>
      <x v="252"/>
      <x v="7"/>
      <x/>
      <x v="63"/>
      <x v="13"/>
      <x v="177"/>
      <x/>
      <x v="2"/>
      <x/>
      <x/>
      <x/>
      <x v="3"/>
      <x v="7"/>
    </i>
    <i>
      <x v="13"/>
      <x v="13"/>
      <x v="414"/>
      <x v="262"/>
      <x v="8"/>
      <x/>
      <x v="96"/>
      <x v="85"/>
      <x v="185"/>
      <x v="39"/>
      <x v="17"/>
      <x/>
      <x/>
      <x v="9"/>
      <x v="1"/>
      <x v="3"/>
    </i>
    <i r="2">
      <x v="432"/>
      <x v="585"/>
      <x v="9"/>
      <x/>
      <x v="140"/>
      <x v="67"/>
      <x v="222"/>
      <x v="43"/>
      <x v="19"/>
      <x/>
      <x/>
      <x v="15"/>
      <x v="5"/>
      <x v="9"/>
    </i>
    <i>
      <x v="16"/>
      <x v="16"/>
      <x v="499"/>
      <x v="289"/>
      <x v="13"/>
      <x/>
      <x v="154"/>
      <x v="80"/>
      <x v="359"/>
      <x v="50"/>
      <x v="28"/>
      <x/>
      <x/>
      <x v="18"/>
      <x v="8"/>
      <x v="10"/>
    </i>
    <i>
      <x v="18"/>
      <x v="18"/>
      <x v="522"/>
      <x v="31"/>
      <x v="5"/>
      <x/>
      <x v="80"/>
      <x v="19"/>
      <x v="217"/>
      <x v="19"/>
      <x v="3"/>
      <x/>
      <x/>
      <x v="4"/>
      <x v="2"/>
      <x v="4"/>
    </i>
    <i r="2">
      <x v="534"/>
      <x v="260"/>
      <x v="5"/>
      <x/>
      <x v="93"/>
      <x v="18"/>
      <x v="193"/>
      <x v="22"/>
      <x v="12"/>
      <x/>
      <x/>
      <x v="7"/>
      <x v="1"/>
      <x v="4"/>
    </i>
    <i r="2">
      <x v="537"/>
      <x v="385"/>
      <x v="2"/>
      <x/>
      <x v="63"/>
      <x v="60"/>
      <x v="262"/>
      <x/>
      <x v="3"/>
      <x/>
      <x/>
      <x v="7"/>
      <x v="2"/>
      <x v="4"/>
    </i>
    <i r="2">
      <x v="540"/>
      <x v="489"/>
      <x v="5"/>
      <x/>
      <x v="39"/>
      <x v="3"/>
      <x v="119"/>
      <x v="20"/>
      <x v="6"/>
      <x/>
      <x/>
      <x v="2"/>
      <x v="4"/>
      <x v="2"/>
    </i>
    <i>
      <x v="19"/>
      <x v="19"/>
      <x v="551"/>
      <x v="190"/>
      <x v="4"/>
      <x/>
      <x v="71"/>
      <x v="2"/>
      <x v="251"/>
      <x/>
      <x v="6"/>
      <x/>
      <x/>
      <x/>
      <x/>
      <x v="6"/>
    </i>
    <i r="2">
      <x v="561"/>
      <x v="286"/>
      <x v="3"/>
      <x/>
      <x/>
      <x v="2"/>
      <x v="16"/>
      <x v="4"/>
      <x v="1"/>
      <x/>
      <x/>
      <x/>
      <x v="1"/>
      <x v="4"/>
    </i>
    <i r="2">
      <x v="589"/>
      <x v="137"/>
      <x v="4"/>
      <x/>
      <x v="37"/>
      <x v="3"/>
      <x v="123"/>
      <x v="17"/>
      <x v="5"/>
      <x/>
      <x/>
      <x v="1"/>
      <x/>
      <x v="4"/>
    </i>
    <i>
      <x v="21"/>
      <x v="21"/>
      <x v="75"/>
      <x v="381"/>
      <x v="3"/>
      <x/>
      <x v="53"/>
      <x v="5"/>
      <x v="162"/>
      <x v="15"/>
      <x v="2"/>
      <x/>
      <x/>
      <x v="3"/>
      <x v="1"/>
      <x v="2"/>
    </i>
    <i r="2">
      <x v="81"/>
      <x v="494"/>
      <x v="2"/>
      <x/>
      <x v="17"/>
      <x v="17"/>
      <x v="45"/>
      <x v="10"/>
      <x/>
      <x/>
      <x/>
      <x/>
      <x/>
      <x v="2"/>
    </i>
    <i r="2">
      <x v="84"/>
      <x v="510"/>
      <x v="6"/>
      <x/>
      <x v="123"/>
      <x v="28"/>
      <x v="317"/>
      <x v="33"/>
      <x v="13"/>
      <x/>
      <x/>
      <x v="5"/>
      <x v="9"/>
      <x v="7"/>
    </i>
    <i>
      <x v="22"/>
      <x v="3"/>
      <x v="126"/>
      <x v="123"/>
      <x v="2"/>
      <x/>
      <x v="75"/>
      <x v="2"/>
      <x v="340"/>
      <x/>
      <x v="1"/>
      <x/>
      <x/>
      <x/>
      <x/>
      <x v="9"/>
    </i>
    <i r="2">
      <x v="131"/>
      <x v="193"/>
      <x v="5"/>
      <x/>
      <x v="61"/>
      <x v="65"/>
      <x v="121"/>
      <x v="28"/>
      <x v="7"/>
      <x/>
      <x/>
      <x v="5"/>
      <x v="1"/>
      <x v="5"/>
    </i>
    <i r="2">
      <x v="134"/>
      <x v="277"/>
      <x v="4"/>
      <x/>
      <x v="142"/>
      <x v="72"/>
      <x v="347"/>
      <x/>
      <x v="13"/>
      <x/>
      <x/>
      <x v="8"/>
      <x v="7"/>
      <x v="10"/>
    </i>
    <i r="2">
      <x v="148"/>
      <x v="555"/>
      <x v="4"/>
      <x/>
      <x v="50"/>
      <x v="2"/>
      <x v="82"/>
      <x v="18"/>
      <x v="3"/>
      <x/>
      <x/>
      <x v="4"/>
      <x v="1"/>
      <x v="1"/>
    </i>
    <i r="2">
      <x v="153"/>
      <x v="577"/>
      <x v="5"/>
      <x/>
      <x v="87"/>
      <x v="23"/>
      <x v="221"/>
      <x v="23"/>
      <x v="4"/>
      <x/>
      <x/>
      <x v="5"/>
      <x v="4"/>
      <x v="5"/>
    </i>
    <i r="2">
      <x v="154"/>
      <x v="597"/>
      <x v="2"/>
      <x/>
      <x v="87"/>
      <x v="11"/>
      <x v="221"/>
      <x/>
      <x v="4"/>
      <x/>
      <x/>
      <x v="5"/>
      <x v="4"/>
      <x v="5"/>
    </i>
    <i>
      <x v="23"/>
      <x v="22"/>
      <x v="277"/>
      <x v="379"/>
      <x v="8"/>
      <x/>
      <x v="103"/>
      <x v="37"/>
      <x v="236"/>
      <x v="39"/>
      <x v="13"/>
      <x/>
      <x/>
      <x v="12"/>
      <x v="1"/>
      <x v="6"/>
    </i>
    <i r="2">
      <x v="278"/>
      <x v="387"/>
      <x v="2"/>
      <x/>
      <x v="103"/>
      <x v="4"/>
      <x v="236"/>
      <x/>
      <x v="13"/>
      <x/>
      <x/>
      <x v="12"/>
      <x v="1"/>
      <x v="6"/>
    </i>
    <i r="2">
      <x v="286"/>
      <x v="563"/>
      <x v="3"/>
      <x/>
      <x v="68"/>
      <x v="44"/>
      <x v="142"/>
      <x v="20"/>
      <x v="9"/>
      <x/>
      <x/>
      <x v="4"/>
      <x v="1"/>
      <x/>
    </i>
    <i r="2">
      <x v="557"/>
      <x v="453"/>
      <x v="4"/>
      <x/>
      <x v="28"/>
      <x v="12"/>
      <x v="111"/>
      <x v="13"/>
      <x v="1"/>
      <x/>
      <x/>
      <x v="1"/>
      <x v="1"/>
      <x v="1"/>
    </i>
    <i>
      <x v="24"/>
      <x v="23"/>
      <x v="313"/>
      <x v="2"/>
      <x v="3"/>
      <x/>
      <x v="120"/>
      <x v="13"/>
      <x v="316"/>
      <x/>
      <x v="12"/>
      <x/>
      <x/>
      <x v="2"/>
      <x/>
      <x v="10"/>
    </i>
    <i r="2">
      <x v="323"/>
      <x v="362"/>
      <x v="2"/>
      <x/>
      <x v="120"/>
      <x v="39"/>
      <x v="316"/>
      <x/>
      <x v="12"/>
      <x/>
      <x/>
      <x v="2"/>
      <x/>
      <x v="10"/>
    </i>
    <i r="2">
      <x v="325"/>
      <x v="382"/>
      <x v="4"/>
      <x/>
      <x v="120"/>
      <x v="16"/>
      <x v="316"/>
      <x/>
      <x v="12"/>
      <x/>
      <x/>
      <x v="2"/>
      <x/>
      <x v="10"/>
    </i>
    <i r="2">
      <x v="326"/>
      <x v="390"/>
      <x v="2"/>
      <x/>
      <x v="120"/>
      <x v="3"/>
      <x v="316"/>
      <x/>
      <x v="12"/>
      <x/>
      <x/>
      <x v="2"/>
      <x/>
      <x v="10"/>
    </i>
    <i r="2">
      <x v="327"/>
      <x v="411"/>
      <x v="3"/>
      <x/>
      <x v="120"/>
      <x v="2"/>
      <x v="316"/>
      <x/>
      <x v="12"/>
      <x/>
      <x/>
      <x v="2"/>
      <x/>
      <x v="10"/>
    </i>
    <i r="2">
      <x v="330"/>
      <x v="434"/>
      <x v="2"/>
      <x/>
      <x v="120"/>
      <x v="3"/>
      <x v="316"/>
      <x/>
      <x v="12"/>
      <x/>
      <x/>
      <x v="2"/>
      <x/>
      <x v="10"/>
    </i>
    <i r="2">
      <x v="335"/>
      <x v="529"/>
      <x v="2"/>
      <x/>
      <x v="120"/>
      <x v="6"/>
      <x v="316"/>
      <x/>
      <x v="12"/>
      <x/>
      <x/>
      <x v="2"/>
      <x/>
      <x v="10"/>
    </i>
    <i r="2">
      <x v="339"/>
      <x v="588"/>
      <x v="2"/>
      <x/>
      <x v="120"/>
      <x v="8"/>
      <x v="316"/>
      <x/>
      <x v="12"/>
      <x/>
      <x/>
      <x v="2"/>
      <x/>
      <x v="10"/>
    </i>
    <i>
      <x v="25"/>
      <x v="24"/>
      <x v="436"/>
      <x v="41"/>
      <x v="6"/>
      <x/>
      <x v="96"/>
      <x v="10"/>
      <x v="174"/>
      <x v="31"/>
      <x v="15"/>
      <x/>
      <x/>
      <x v="9"/>
      <x/>
      <x v="4"/>
    </i>
    <i r="2">
      <x v="442"/>
      <x v="154"/>
      <x v="3"/>
      <x/>
      <x v="37"/>
      <x v="7"/>
      <x v="91"/>
      <x v="15"/>
      <x v="2"/>
      <x/>
      <x/>
      <x v="1"/>
      <x v="1"/>
      <x/>
    </i>
    <i r="2">
      <x v="463"/>
      <x v="520"/>
      <x v="2"/>
      <x/>
      <x v="25"/>
      <x v="15"/>
      <x v="53"/>
      <x v="7"/>
      <x v="2"/>
      <x/>
      <x/>
      <x/>
      <x/>
      <x/>
    </i>
    <i r="2">
      <x v="465"/>
      <x v="554"/>
      <x v="2"/>
      <x/>
      <x v="29"/>
      <x v="5"/>
      <x v="120"/>
      <x/>
      <x/>
      <x/>
      <x/>
      <x/>
      <x/>
      <x v="1"/>
    </i>
    <i r="2">
      <x v="467"/>
      <x v="587"/>
      <x v="3"/>
      <x/>
      <x v="51"/>
      <x v="6"/>
      <x v="107"/>
      <x v="15"/>
      <x v="6"/>
      <x/>
      <x/>
      <x v="2"/>
      <x/>
      <x v="3"/>
    </i>
    <i>
      <x v="26"/>
      <x v="25"/>
      <x v="476"/>
      <x v="85"/>
      <x v="3"/>
      <x/>
      <x v="51"/>
      <x v="2"/>
      <x v="220"/>
      <x/>
      <x v="1"/>
      <x/>
      <x/>
      <x/>
      <x v="2"/>
      <x v="4"/>
    </i>
    <i r="2">
      <x v="482"/>
      <x v="274"/>
      <x v="3"/>
      <x/>
      <x v="51"/>
      <x v="1"/>
      <x v="220"/>
      <x/>
      <x v="1"/>
      <x/>
      <x/>
      <x/>
      <x v="2"/>
      <x v="4"/>
    </i>
    <i r="2">
      <x v="484"/>
      <x v="363"/>
      <x v="4"/>
      <x/>
      <x v="51"/>
      <x v="1"/>
      <x v="220"/>
      <x/>
      <x v="1"/>
      <x/>
      <x/>
      <x/>
      <x v="2"/>
      <x v="4"/>
    </i>
    <i r="2">
      <x v="485"/>
      <x v="396"/>
      <x v="4"/>
      <x/>
      <x v="51"/>
      <x v="2"/>
      <x v="220"/>
      <x/>
      <x v="1"/>
      <x/>
      <x/>
      <x/>
      <x v="2"/>
      <x v="4"/>
    </i>
    <i r="2">
      <x v="489"/>
      <x v="423"/>
      <x v="2"/>
      <x/>
      <x v="51"/>
      <x v="7"/>
      <x v="220"/>
      <x/>
      <x v="1"/>
      <x/>
      <x/>
      <x/>
      <x v="2"/>
      <x v="4"/>
    </i>
    <i r="2">
      <x v="592"/>
      <x v="522"/>
      <x v="4"/>
      <x/>
      <x v="51"/>
      <x v="1"/>
      <x v="220"/>
      <x/>
      <x v="1"/>
      <x/>
      <x/>
      <x/>
      <x v="2"/>
      <x v="4"/>
    </i>
    <i t="grand">
      <x/>
    </i>
  </rowItems>
  <colItems count="1">
    <i/>
  </colItems>
  <pageFields count="1">
    <pageField fld="8" item="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CA3866-2C4B-4C8C-AB7E-BEB5EC148451}" autoFormatId="16" applyNumberFormats="0" applyBorderFormats="0" applyFontFormats="0" applyPatternFormats="0" applyAlignmentFormats="0" applyWidthHeightFormats="0">
  <queryTableRefresh nextId="96" unboundColumnsRight="7">
    <queryTableFields count="95">
      <queryTableField id="1" name="Chance Of Playing Next Round" tableColumnId="1"/>
      <queryTableField id="2" name="Chance Of Playing This Round" tableColumnId="2"/>
      <queryTableField id="3" name="Code" tableColumnId="3"/>
      <queryTableField id="4" name="Cost Change Event" tableColumnId="4"/>
      <queryTableField id="5" name="Cost Change Event Fall" tableColumnId="5"/>
      <queryTableField id="6" name="Cost Change Start" tableColumnId="6"/>
      <queryTableField id="7" name="Cost Change Start Fall" tableColumnId="7"/>
      <queryTableField id="8" name="Dreamteam Count" tableColumnId="8"/>
      <queryTableField id="9" name="Element Type" tableColumnId="9"/>
      <queryTableField id="10" name="Ep Next" tableColumnId="10"/>
      <queryTableField id="11" name="Ep This" tableColumnId="11"/>
      <queryTableField id="12" name="Event Points" tableColumnId="12"/>
      <queryTableField id="13" name="First Name" tableColumnId="13"/>
      <queryTableField id="14" name="Form" tableColumnId="14"/>
      <queryTableField id="15" name="Id" tableColumnId="15"/>
      <queryTableField id="16" name="In Dreamteam" tableColumnId="16"/>
      <queryTableField id="17" name="News" tableColumnId="17"/>
      <queryTableField id="18" name="News Added" tableColumnId="18"/>
      <queryTableField id="19" name="Now Cost" tableColumnId="19"/>
      <queryTableField id="20" name="Photo" tableColumnId="20"/>
      <queryTableField id="21" name="Points Per Game" tableColumnId="21"/>
      <queryTableField id="22" name="Second Name" tableColumnId="22"/>
      <queryTableField id="23" name="Selected By Percent" tableColumnId="23"/>
      <queryTableField id="24" name="Special" tableColumnId="24"/>
      <queryTableField id="25" name="Squad Number" tableColumnId="25"/>
      <queryTableField id="26" name="Status" tableColumnId="26"/>
      <queryTableField id="27" name="Team" tableColumnId="27"/>
      <queryTableField id="28" name="Team Code" tableColumnId="28"/>
      <queryTableField id="29" name="Total Points" tableColumnId="29"/>
      <queryTableField id="30" name="Transfers In" tableColumnId="30"/>
      <queryTableField id="31" name="Transfers In Event" tableColumnId="31"/>
      <queryTableField id="32" name="Transfers Out" tableColumnId="32"/>
      <queryTableField id="33" name="Transfers Out Event" tableColumnId="33"/>
      <queryTableField id="34" name="Value Form" tableColumnId="34"/>
      <queryTableField id="35" name="Value Season" tableColumnId="35"/>
      <queryTableField id="36" name="Web Name" tableColumnId="36"/>
      <queryTableField id="37" name="Minutes" tableColumnId="37"/>
      <queryTableField id="38" name="Goals Scored" tableColumnId="38"/>
      <queryTableField id="39" name="Assists" tableColumnId="39"/>
      <queryTableField id="40" name="Clean Sheets" tableColumnId="40"/>
      <queryTableField id="41" name="Goals Conceded" tableColumnId="41"/>
      <queryTableField id="42" name="Own Goals" tableColumnId="42"/>
      <queryTableField id="43" name="Penalties Saved" tableColumnId="43"/>
      <queryTableField id="44" name="Penalties Missed" tableColumnId="44"/>
      <queryTableField id="45" name="Yellow Cards" tableColumnId="45"/>
      <queryTableField id="46" name="Red Cards" tableColumnId="46"/>
      <queryTableField id="47" name="Saves" tableColumnId="47"/>
      <queryTableField id="48" name="Bonus" tableColumnId="48"/>
      <queryTableField id="49" name="Bps" tableColumnId="49"/>
      <queryTableField id="50" name="Influence" tableColumnId="50"/>
      <queryTableField id="51" name="Creativity" tableColumnId="51"/>
      <queryTableField id="52" name="Threat" tableColumnId="52"/>
      <queryTableField id="53" name="Ict Index" tableColumnId="53"/>
      <queryTableField id="54" name="Starts" tableColumnId="54"/>
      <queryTableField id="55" name="Expected Goals" tableColumnId="55"/>
      <queryTableField id="56" name="Expected Assists" tableColumnId="56"/>
      <queryTableField id="57" name="Expected Goal Involvements" tableColumnId="57"/>
      <queryTableField id="58" name="Expected Goals Conceded" tableColumnId="58"/>
      <queryTableField id="59" name="Influence Rank" tableColumnId="59"/>
      <queryTableField id="60" name="Influence Rank Type" tableColumnId="60"/>
      <queryTableField id="61" name="Creativity Rank" tableColumnId="61"/>
      <queryTableField id="62" name="Creativity Rank Type" tableColumnId="62"/>
      <queryTableField id="63" name="Threat Rank" tableColumnId="63"/>
      <queryTableField id="64" name="Threat Rank Type" tableColumnId="64"/>
      <queryTableField id="65" name="Ict Index Rank" tableColumnId="65"/>
      <queryTableField id="66" name="Ict Index Rank Type" tableColumnId="66"/>
      <queryTableField id="67" name="Corners And Indirect Freekicks Order" tableColumnId="67"/>
      <queryTableField id="68" name="Corners And Indirect Freekicks Text" tableColumnId="68"/>
      <queryTableField id="69" name="Direct Freekicks Order" tableColumnId="69"/>
      <queryTableField id="70" name="Direct Freekicks Text" tableColumnId="70"/>
      <queryTableField id="71" name="Penalties Order" tableColumnId="71"/>
      <queryTableField id="72" name="Penalties Text" tableColumnId="72"/>
      <queryTableField id="73" name="Expected Goals Per 90" tableColumnId="73"/>
      <queryTableField id="74" name="Saves Per 90" tableColumnId="74"/>
      <queryTableField id="75" name="Expected Assists Per 90" tableColumnId="75"/>
      <queryTableField id="76" name="Expected Goal Involvements Per 90" tableColumnId="76"/>
      <queryTableField id="77" name="Expected Goals Conceded Per 90" tableColumnId="77"/>
      <queryTableField id="78" name="Goals Conceded Per 90" tableColumnId="78"/>
      <queryTableField id="79" name="Now Cost Rank" tableColumnId="79"/>
      <queryTableField id="80" name="Now Cost Rank Type" tableColumnId="80"/>
      <queryTableField id="81" name="Form Rank" tableColumnId="81"/>
      <queryTableField id="82" name="Form Rank Type" tableColumnId="82"/>
      <queryTableField id="83" name="Points Per Game Rank" tableColumnId="83"/>
      <queryTableField id="84" name="Points Per Game Rank Type" tableColumnId="84"/>
      <queryTableField id="85" name="Selected Rank" tableColumnId="85"/>
      <queryTableField id="86" name="Selected Rank Type" tableColumnId="86"/>
      <queryTableField id="87" name="Starts Per 90" tableColumnId="87"/>
      <queryTableField id="88" name="Clean Sheets Per 9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3BA171-4BF0-4B6B-A8F8-CD6CBA7A5933}" name="Sheet1" displayName="Sheet1" ref="A1:CQ617" tableType="queryTable" totalsRowShown="0">
  <autoFilter ref="A1:CQ617" xr:uid="{BF3C2A4F-32E3-4406-9845-32F95757B860}"/>
  <tableColumns count="95">
    <tableColumn id="1" xr3:uid="{5BFE2890-FF2E-4DF6-9154-953DA22FA29E}" uniqueName="1" name="Chance Of Playing Next Round" queryTableFieldId="1"/>
    <tableColumn id="2" xr3:uid="{5D47ED55-C062-4577-ADD3-4A135F860A2B}" uniqueName="2" name="Chance Of Playing This Round" queryTableFieldId="2" dataDxfId="107"/>
    <tableColumn id="3" xr3:uid="{1CC249D3-24B5-485B-88F6-CFA410ECF6B8}" uniqueName="3" name="Code" queryTableFieldId="3"/>
    <tableColumn id="4" xr3:uid="{38862F2D-4F2F-4BD7-8718-9DF85E94C8E4}" uniqueName="4" name="Cost Change Event" queryTableFieldId="4" dataDxfId="106"/>
    <tableColumn id="5" xr3:uid="{30173EC0-D1C8-4015-A898-89253415194F}" uniqueName="5" name="Cost Change Event Fall" queryTableFieldId="5" dataDxfId="105"/>
    <tableColumn id="6" xr3:uid="{049DCD7B-E8D6-451D-BF15-FBC803E54CF1}" uniqueName="6" name="Cost Change Start" queryTableFieldId="6" dataDxfId="104"/>
    <tableColumn id="7" xr3:uid="{DE06DF6F-3649-4387-B821-815E94EA7226}" uniqueName="7" name="Cost Change Start Fall" queryTableFieldId="7" dataDxfId="103"/>
    <tableColumn id="8" xr3:uid="{B77D20DE-069B-4C3F-817D-245E4B9E0BFC}" uniqueName="8" name="Dreamteam Count" queryTableFieldId="8" dataDxfId="102"/>
    <tableColumn id="9" xr3:uid="{83EE72EB-A340-4693-8000-9A92ED8E065F}" uniqueName="9" name="Element Type" queryTableFieldId="9"/>
    <tableColumn id="10" xr3:uid="{AA491E10-ACE0-4D01-861E-81BC22F4F563}" uniqueName="10" name="Ep Next" queryTableFieldId="10"/>
    <tableColumn id="11" xr3:uid="{0D84BDBC-202F-4583-AA00-94993B0FB01F}" uniqueName="11" name="Ep This" queryTableFieldId="11" dataDxfId="101"/>
    <tableColumn id="12" xr3:uid="{3D873DD7-6CBC-44E6-B2D9-3901F2D85F73}" uniqueName="12" name="Event Points" queryTableFieldId="12" dataDxfId="100"/>
    <tableColumn id="13" xr3:uid="{1E2D21EC-C11D-4406-A5A9-F05E6C2F850B}" uniqueName="13" name="First Name" queryTableFieldId="13" dataDxfId="99"/>
    <tableColumn id="14" xr3:uid="{21D5E8AD-A3D0-4D1B-99AD-83599868FC18}" uniqueName="14" name="Form" queryTableFieldId="14"/>
    <tableColumn id="15" xr3:uid="{F3EA03D2-4CF4-432E-9FA2-17B837E17C01}" uniqueName="15" name="Id" queryTableFieldId="15"/>
    <tableColumn id="16" xr3:uid="{2EF9A560-1BE1-4353-9EE5-2CA3BB254C3C}" uniqueName="16" name="In Dreamteam" queryTableFieldId="16" dataDxfId="98"/>
    <tableColumn id="17" xr3:uid="{BD00AAB9-0F17-4127-A108-C521F3DB18B7}" uniqueName="17" name="News" queryTableFieldId="17" dataDxfId="97"/>
    <tableColumn id="18" xr3:uid="{41BCEC9B-CD14-4F52-84A6-99222167A06E}" uniqueName="18" name="News Added" queryTableFieldId="18" dataDxfId="96"/>
    <tableColumn id="19" xr3:uid="{D5F766B5-4F49-41AB-88D9-8BC5DEA27503}" uniqueName="19" name="Now Cost" queryTableFieldId="19" dataDxfId="95"/>
    <tableColumn id="20" xr3:uid="{BBE42422-E0B5-450C-87BB-71F9F917EDA9}" uniqueName="20" name="Photo" queryTableFieldId="20" dataDxfId="94"/>
    <tableColumn id="21" xr3:uid="{69853262-8C88-4830-A4B2-AB25C58C269F}" uniqueName="21" name="Points Per Game" queryTableFieldId="21"/>
    <tableColumn id="22" xr3:uid="{5818030D-6F24-4B50-8B11-DF14E53B356E}" uniqueName="22" name="Second Name" queryTableFieldId="22" dataDxfId="93"/>
    <tableColumn id="23" xr3:uid="{96947AA6-96B3-439A-9004-92454DD4420F}" uniqueName="23" name="Selected By Percent" queryTableFieldId="23"/>
    <tableColumn id="24" xr3:uid="{004C97DA-A793-4B16-9003-7DF0F74E0583}" uniqueName="24" name="Special" queryTableFieldId="24" dataDxfId="92"/>
    <tableColumn id="25" xr3:uid="{D8E9BA64-0737-440F-B547-FAAF30155907}" uniqueName="25" name="Squad Number" queryTableFieldId="25" dataDxfId="91"/>
    <tableColumn id="26" xr3:uid="{B177C181-F7D5-48C3-883A-AB76525794D1}" uniqueName="26" name="Status" queryTableFieldId="26" dataDxfId="90"/>
    <tableColumn id="27" xr3:uid="{9FD39360-96DE-43DD-9AD0-E67FF0F4A850}" uniqueName="27" name="Team" queryTableFieldId="27"/>
    <tableColumn id="28" xr3:uid="{30DC2E7F-536B-4258-A9EF-3F711881CDAF}" uniqueName="28" name="Team Code" queryTableFieldId="28"/>
    <tableColumn id="29" xr3:uid="{CCD4B9F9-DFE3-476E-8573-C9B3AEA105AD}" uniqueName="29" name="Total Points" queryTableFieldId="29"/>
    <tableColumn id="30" xr3:uid="{7F2DA15F-57AE-471C-86AA-F1BE5F23468B}" uniqueName="30" name="Transfers In" queryTableFieldId="30" dataDxfId="89"/>
    <tableColumn id="31" xr3:uid="{8DA394DF-4072-40D9-B825-35D0032CBF4A}" uniqueName="31" name="Transfers In Event" queryTableFieldId="31" dataDxfId="88"/>
    <tableColumn id="32" xr3:uid="{2A380D71-7AAB-41FF-A646-CD3C536A984C}" uniqueName="32" name="Transfers Out" queryTableFieldId="32" dataDxfId="87"/>
    <tableColumn id="33" xr3:uid="{912AE165-6741-4C7B-AFA6-1783F6730A71}" uniqueName="33" name="Transfers Out Event" queryTableFieldId="33" dataDxfId="86"/>
    <tableColumn id="34" xr3:uid="{CCED785A-24FD-4848-B200-6C4372CF8F09}" uniqueName="34" name="Value Form" queryTableFieldId="34"/>
    <tableColumn id="35" xr3:uid="{54EEE839-3813-4A94-8154-CA0B963589B5}" uniqueName="35" name="Value Season" queryTableFieldId="35"/>
    <tableColumn id="36" xr3:uid="{BAE2FD05-F764-4E37-B23B-2FDBD410AA54}" uniqueName="36" name="Web Name" queryTableFieldId="36" dataDxfId="85"/>
    <tableColumn id="37" xr3:uid="{3D52B5A5-5710-4558-B975-F56489EF5BEE}" uniqueName="37" name="Minutes" queryTableFieldId="37"/>
    <tableColumn id="38" xr3:uid="{5FA2DD61-F4AB-4BC1-95CB-C79B974C6E64}" uniqueName="38" name="Goals Scored" queryTableFieldId="38"/>
    <tableColumn id="39" xr3:uid="{802EE5D0-4640-402B-8738-E565039306D5}" uniqueName="39" name="Assists" queryTableFieldId="39"/>
    <tableColumn id="40" xr3:uid="{EC988118-62C5-456E-8CA1-CA566A2842B4}" uniqueName="40" name="Clean Sheets" queryTableFieldId="40"/>
    <tableColumn id="41" xr3:uid="{B9FDB46C-CFCA-4A63-86A5-DF0ACBE68D35}" uniqueName="41" name="Goals Conceded" queryTableFieldId="41"/>
    <tableColumn id="42" xr3:uid="{E67A51B6-1D1E-401C-A879-6F2183E2E430}" uniqueName="42" name="Own Goals" queryTableFieldId="42"/>
    <tableColumn id="43" xr3:uid="{8ACC268F-37D6-4A8A-90A6-84DCD2F0E730}" uniqueName="43" name="Penalties Saved" queryTableFieldId="43"/>
    <tableColumn id="44" xr3:uid="{43768B4E-5546-42D6-A106-C7F82105B342}" uniqueName="44" name="Penalties Missed" queryTableFieldId="44"/>
    <tableColumn id="45" xr3:uid="{BB718AFB-F9C7-459A-A35D-6280E8E5D4EA}" uniqueName="45" name="Yellow Cards" queryTableFieldId="45"/>
    <tableColumn id="46" xr3:uid="{3E8EA499-5FD0-4ECC-8846-AA02DCC9FED0}" uniqueName="46" name="Red Cards" queryTableFieldId="46"/>
    <tableColumn id="47" xr3:uid="{0A4F4A6A-ABD6-40E8-A74C-FA7AB8BD7058}" uniqueName="47" name="Saves" queryTableFieldId="47"/>
    <tableColumn id="48" xr3:uid="{DC24743D-424F-47A6-83FE-6734CF868191}" uniqueName="48" name="Bonus" queryTableFieldId="48"/>
    <tableColumn id="49" xr3:uid="{80A4C3CE-E1F4-440C-8903-8E6A76092E1D}" uniqueName="49" name="Bps" queryTableFieldId="49"/>
    <tableColumn id="50" xr3:uid="{1C510ECC-415A-4766-8042-40C0A6E72B6C}" uniqueName="50" name="Influence" queryTableFieldId="50"/>
    <tableColumn id="51" xr3:uid="{13A45C41-79C1-4D20-B577-6E6464256E30}" uniqueName="51" name="Creativity" queryTableFieldId="51"/>
    <tableColumn id="52" xr3:uid="{F5FF8C42-EC7D-45AD-B8FC-14BC0E1EF79A}" uniqueName="52" name="Threat" queryTableFieldId="52"/>
    <tableColumn id="53" xr3:uid="{D6E15BFC-F1F6-488E-A468-2079B9FCFC67}" uniqueName="53" name="Ict Index" queryTableFieldId="53"/>
    <tableColumn id="54" xr3:uid="{A07D51CB-35E4-4178-91AC-14A070554E7D}" uniqueName="54" name="Starts" queryTableFieldId="54"/>
    <tableColumn id="55" xr3:uid="{885FC5FF-DFB6-49C3-B94D-5BDD6CFA2273}" uniqueName="55" name="Expected Goals" queryTableFieldId="55"/>
    <tableColumn id="56" xr3:uid="{069EA41D-3E45-49A2-B805-C8A12A4E512C}" uniqueName="56" name="Expected Assists" queryTableFieldId="56"/>
    <tableColumn id="57" xr3:uid="{62AF9017-1150-44E5-B7B8-50B4F36933EB}" uniqueName="57" name="Expected Goal Involvements" queryTableFieldId="57"/>
    <tableColumn id="58" xr3:uid="{38A65373-BF23-42C2-812B-C907CE8B2E54}" uniqueName="58" name="Expected Goals Conceded" queryTableFieldId="58"/>
    <tableColumn id="59" xr3:uid="{5D55258E-5E70-4A5C-BCB5-0D71934B3A08}" uniqueName="59" name="Influence Rank" queryTableFieldId="59"/>
    <tableColumn id="60" xr3:uid="{7292CD45-79BB-4479-895E-317B0CD6A361}" uniqueName="60" name="Influence Rank Type" queryTableFieldId="60"/>
    <tableColumn id="61" xr3:uid="{6DE44379-6F90-4F3C-B970-F426A07D2C0F}" uniqueName="61" name="Creativity Rank" queryTableFieldId="61"/>
    <tableColumn id="62" xr3:uid="{9FBEF398-13B6-42B1-978C-993EFE18EFB7}" uniqueName="62" name="Creativity Rank Type" queryTableFieldId="62"/>
    <tableColumn id="63" xr3:uid="{63C52AF5-E843-4BEA-9C1D-4D73A4E96848}" uniqueName="63" name="Threat Rank" queryTableFieldId="63"/>
    <tableColumn id="64" xr3:uid="{CEB75BB5-6C58-44EC-BAFC-A310987DDF45}" uniqueName="64" name="Threat Rank Type" queryTableFieldId="64"/>
    <tableColumn id="65" xr3:uid="{24B0D325-2987-4424-A9AB-FB54393B8441}" uniqueName="65" name="Ict Index Rank" queryTableFieldId="65"/>
    <tableColumn id="66" xr3:uid="{C65EDFA1-0C13-4899-B2E6-694D02CFEFAE}" uniqueName="66" name="Ict Index Rank Type" queryTableFieldId="66"/>
    <tableColumn id="67" xr3:uid="{C2A144EE-5FF1-4223-96A1-477303C4F00E}" uniqueName="67" name="Corners And Indirect Freekicks Order" queryTableFieldId="67"/>
    <tableColumn id="68" xr3:uid="{27078989-F926-4CEA-91A5-DBC0783BBA95}" uniqueName="68" name="Corners And Indirect Freekicks Text" queryTableFieldId="68" dataDxfId="84"/>
    <tableColumn id="69" xr3:uid="{0571D749-73DF-4450-9238-71078959821A}" uniqueName="69" name="Direct Freekicks Order" queryTableFieldId="69"/>
    <tableColumn id="70" xr3:uid="{1E268FBD-CF90-4566-9131-26A4A304286B}" uniqueName="70" name="Direct Freekicks Text" queryTableFieldId="70" dataDxfId="83"/>
    <tableColumn id="71" xr3:uid="{7E0D4E6A-8F26-4644-A3BD-BF3280A0F2A9}" uniqueName="71" name="Penalties Order" queryTableFieldId="71"/>
    <tableColumn id="72" xr3:uid="{77157256-B298-4419-8556-2AFE7052B4EA}" uniqueName="72" name="Penalties Text" queryTableFieldId="72" dataDxfId="82"/>
    <tableColumn id="73" xr3:uid="{F9966C45-15C0-430A-BBA0-4638022A9171}" uniqueName="73" name="Expected Goals Per 90" queryTableFieldId="73"/>
    <tableColumn id="74" xr3:uid="{DD67FC24-2952-4C71-BEF0-AC5B6114053F}" uniqueName="74" name="Saves Per 90" queryTableFieldId="74"/>
    <tableColumn id="75" xr3:uid="{2C045C0F-DC8C-427D-957C-FF3574A61A0F}" uniqueName="75" name="Expected Assists Per 90" queryTableFieldId="75"/>
    <tableColumn id="76" xr3:uid="{C064437C-3CF6-4F43-B373-AF3BFCFDC97F}" uniqueName="76" name="Expected Goal Involvements Per 90" queryTableFieldId="76"/>
    <tableColumn id="77" xr3:uid="{08F64DC9-4F8C-4283-961B-59E424D2B587}" uniqueName="77" name="Expected Goals Conceded Per 90" queryTableFieldId="77"/>
    <tableColumn id="78" xr3:uid="{1FEBEB43-EB7E-4489-B418-84157D63E5CC}" uniqueName="78" name="Goals Conceded Per 90" queryTableFieldId="78"/>
    <tableColumn id="79" xr3:uid="{AA5FEB94-EB4E-46D6-B346-9D6CEC941545}" uniqueName="79" name="Now Cost Rank" queryTableFieldId="79"/>
    <tableColumn id="80" xr3:uid="{50C1B42F-209D-4EC1-8386-4EF4025ED4EA}" uniqueName="80" name="Now Cost Rank Type" queryTableFieldId="80"/>
    <tableColumn id="81" xr3:uid="{E35ECD8B-A866-4310-9D3B-47CA7B0C9FBB}" uniqueName="81" name="Form Rank" queryTableFieldId="81"/>
    <tableColumn id="82" xr3:uid="{E35CECD9-FCC6-4D38-85A9-C8A4EFC72E9A}" uniqueName="82" name="Form Rank Type" queryTableFieldId="82"/>
    <tableColumn id="83" xr3:uid="{DD8E07C4-EAE1-48D8-AAE8-AC5BC71B6565}" uniqueName="83" name="Points Per Game Rank" queryTableFieldId="83"/>
    <tableColumn id="84" xr3:uid="{DDD073F5-299C-46DA-AEB3-E181DE3FF40B}" uniqueName="84" name="Points Per Game Rank Type" queryTableFieldId="84"/>
    <tableColumn id="85" xr3:uid="{EE989086-7FA6-498E-BEB9-7AA9DACF46BB}" uniqueName="85" name="Selected Rank" queryTableFieldId="85"/>
    <tableColumn id="86" xr3:uid="{D1017791-F34E-4A20-BC8F-EC81838EB546}" uniqueName="86" name="Selected Rank Type" queryTableFieldId="86"/>
    <tableColumn id="87" xr3:uid="{4EF0B2AD-C006-49B0-8C09-654DAF417C7A}" uniqueName="87" name="Starts Per 90" queryTableFieldId="87"/>
    <tableColumn id="88" xr3:uid="{4E9AD6C8-201E-48AF-A5D3-DE8DE485B9EF}" uniqueName="88" name="Clean Sheets Per 90" queryTableFieldId="88"/>
    <tableColumn id="89" xr3:uid="{C47AD6AA-E4FF-4E35-B8CF-FD0B7E330061}" uniqueName="89" name="TeamSHO" queryTableFieldId="89" dataDxfId="81">
      <calculatedColumnFormula>IF(O2=" "," ",VLOOKUP(AA2,Mapping!$A:$C,2,FALSE))</calculatedColumnFormula>
    </tableColumn>
    <tableColumn id="90" xr3:uid="{C0BC6FFF-D3B9-4B30-ADF2-FDFBD6F23402}" uniqueName="90" name="TeamFUL" queryTableFieldId="90" dataDxfId="80">
      <calculatedColumnFormula>IF(O2=" "," ",VLOOKUP(AA2,Mapping!$A:$C,3,FALSE))</calculatedColumnFormula>
    </tableColumn>
    <tableColumn id="91" xr3:uid="{9B05DD94-3DF5-4813-BE13-DC70919BD47E}" uniqueName="91" name="NetTRF" queryTableFieldId="91" dataDxfId="79">
      <calculatedColumnFormula>AD2-AF2</calculatedColumnFormula>
    </tableColumn>
    <tableColumn id="92" xr3:uid="{DFF3930B-1514-4A4F-971D-2704D4DC0F61}" uniqueName="92" name="NetTRF(Round)" queryTableFieldId="92" dataDxfId="78">
      <calculatedColumnFormula>AE2-AG2</calculatedColumnFormula>
    </tableColumn>
    <tableColumn id="93" xr3:uid="{09DC94FB-DBDA-4CDA-865C-AEA9088BFDE6}" uniqueName="93" name="Price" queryTableFieldId="93" dataDxfId="77">
      <calculatedColumnFormula>S2/10</calculatedColumnFormula>
    </tableColumn>
    <tableColumn id="94" xr3:uid="{BEA14E35-BFA2-4D3C-8F37-55A2B681D6BD}" uniqueName="94" name="PointsPerMillion" queryTableFieldId="94" dataDxfId="76">
      <calculatedColumnFormula>AC2/CO2</calculatedColumnFormula>
    </tableColumn>
    <tableColumn id="95" xr3:uid="{74918354-CF22-4F3E-9AA6-AE5903CE1A2C}" uniqueName="95" name="Price +-" queryTableFieldId="95" dataDxfId="75">
      <calculatedColumnFormula>F2/10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045D-C515-497C-9F71-C2FDE67594A8}">
  <sheetPr>
    <tabColor theme="9"/>
  </sheetPr>
  <dimension ref="A1:CQ617"/>
  <sheetViews>
    <sheetView tabSelected="1" zoomScale="80" zoomScaleNormal="84" workbookViewId="0"/>
  </sheetViews>
  <sheetFormatPr defaultRowHeight="14.5" x14ac:dyDescent="0.35"/>
  <cols>
    <col min="1" max="1" width="29.7265625" bestFit="1" customWidth="1"/>
    <col min="2" max="2" width="29.1796875" bestFit="1" customWidth="1"/>
    <col min="3" max="3" width="8.08984375" bestFit="1" customWidth="1"/>
    <col min="4" max="4" width="19.453125" bestFit="1" customWidth="1"/>
    <col min="5" max="5" width="22.81640625" bestFit="1" customWidth="1"/>
    <col min="6" max="6" width="18.7265625" bestFit="1" customWidth="1"/>
    <col min="7" max="7" width="22" bestFit="1" customWidth="1"/>
    <col min="8" max="8" width="19.26953125" bestFit="1" customWidth="1"/>
    <col min="9" max="9" width="15.1796875" bestFit="1" customWidth="1"/>
    <col min="10" max="10" width="10.1796875" bestFit="1" customWidth="1"/>
    <col min="11" max="11" width="9.6328125" bestFit="1" customWidth="1"/>
    <col min="12" max="12" width="14.1796875" bestFit="1" customWidth="1"/>
    <col min="13" max="13" width="15.90625" bestFit="1" customWidth="1"/>
    <col min="14" max="14" width="8.08984375" bestFit="1" customWidth="1"/>
    <col min="15" max="15" width="5.453125" bestFit="1" customWidth="1"/>
    <col min="16" max="16" width="15.81640625" bestFit="1" customWidth="1"/>
    <col min="17" max="17" width="60.7265625" bestFit="1" customWidth="1"/>
    <col min="18" max="18" width="14.6328125" bestFit="1" customWidth="1"/>
    <col min="19" max="19" width="11.7265625" style="4" bestFit="1" customWidth="1"/>
    <col min="20" max="20" width="9.81640625" bestFit="1" customWidth="1"/>
    <col min="21" max="21" width="17.6328125" bestFit="1" customWidth="1"/>
    <col min="22" max="22" width="24.90625" bestFit="1" customWidth="1"/>
    <col min="23" max="23" width="20.453125" bestFit="1" customWidth="1"/>
    <col min="24" max="24" width="9.6328125" bestFit="1" customWidth="1"/>
    <col min="25" max="25" width="16.453125" bestFit="1" customWidth="1"/>
    <col min="26" max="26" width="9" bestFit="1" customWidth="1"/>
    <col min="27" max="27" width="8.36328125" bestFit="1" customWidth="1"/>
    <col min="28" max="28" width="13.1796875" bestFit="1" customWidth="1"/>
    <col min="29" max="29" width="13.6328125" bestFit="1" customWidth="1"/>
    <col min="30" max="30" width="13.54296875" style="4" bestFit="1" customWidth="1"/>
    <col min="31" max="31" width="18.81640625" style="4" bestFit="1" customWidth="1"/>
    <col min="32" max="32" width="14.90625" style="4" bestFit="1" customWidth="1"/>
    <col min="33" max="33" width="20.36328125" style="4" bestFit="1" customWidth="1"/>
    <col min="34" max="34" width="13.26953125" bestFit="1" customWidth="1"/>
    <col min="35" max="35" width="14.90625" bestFit="1" customWidth="1"/>
    <col min="36" max="36" width="16.08984375" bestFit="1" customWidth="1"/>
    <col min="37" max="37" width="10.6328125" bestFit="1" customWidth="1"/>
    <col min="38" max="38" width="14.54296875" bestFit="1" customWidth="1"/>
    <col min="39" max="39" width="9.1796875" bestFit="1" customWidth="1"/>
    <col min="40" max="40" width="14.36328125" bestFit="1" customWidth="1"/>
    <col min="41" max="41" width="17.26953125" bestFit="1" customWidth="1"/>
    <col min="42" max="42" width="12.6328125" bestFit="1" customWidth="1"/>
    <col min="43" max="43" width="16.90625" bestFit="1" customWidth="1"/>
    <col min="44" max="44" width="17.7265625" bestFit="1" customWidth="1"/>
    <col min="45" max="45" width="14.26953125" bestFit="1" customWidth="1"/>
    <col min="46" max="46" width="12.08984375" bestFit="1" customWidth="1"/>
    <col min="47" max="47" width="8.54296875" bestFit="1" customWidth="1"/>
    <col min="48" max="48" width="9" bestFit="1" customWidth="1"/>
    <col min="49" max="49" width="6.7265625" bestFit="1" customWidth="1"/>
    <col min="50" max="50" width="11.6328125" bestFit="1" customWidth="1"/>
    <col min="51" max="51" width="11.7265625" bestFit="1" customWidth="1"/>
    <col min="52" max="52" width="9.1796875" bestFit="1" customWidth="1"/>
    <col min="53" max="53" width="11" bestFit="1" customWidth="1"/>
    <col min="54" max="54" width="8.54296875" bestFit="1" customWidth="1"/>
    <col min="55" max="55" width="16.453125" bestFit="1" customWidth="1"/>
    <col min="56" max="56" width="17.36328125" bestFit="1" customWidth="1"/>
    <col min="57" max="57" width="27.81640625" bestFit="1" customWidth="1"/>
    <col min="58" max="58" width="25.54296875" bestFit="1" customWidth="1"/>
    <col min="59" max="59" width="16.36328125" bestFit="1" customWidth="1"/>
    <col min="60" max="60" width="21" bestFit="1" customWidth="1"/>
    <col min="61" max="61" width="16.453125" bestFit="1" customWidth="1"/>
    <col min="62" max="62" width="21.1796875" bestFit="1" customWidth="1"/>
    <col min="63" max="63" width="13.81640625" bestFit="1" customWidth="1"/>
    <col min="64" max="64" width="18.453125" bestFit="1" customWidth="1"/>
    <col min="65" max="65" width="15.6328125" bestFit="1" customWidth="1"/>
    <col min="66" max="66" width="20.36328125" bestFit="1" customWidth="1"/>
    <col min="67" max="67" width="34.81640625" bestFit="1" customWidth="1"/>
    <col min="68" max="68" width="33.54296875" bestFit="1" customWidth="1"/>
    <col min="69" max="69" width="22.1796875" bestFit="1" customWidth="1"/>
    <col min="70" max="70" width="20.90625" bestFit="1" customWidth="1"/>
    <col min="71" max="71" width="16.6328125" bestFit="1" customWidth="1"/>
    <col min="72" max="72" width="15.26953125" bestFit="1" customWidth="1"/>
    <col min="73" max="73" width="22.26953125" bestFit="1" customWidth="1"/>
    <col min="74" max="74" width="14.1796875" bestFit="1" customWidth="1"/>
    <col min="75" max="75" width="23.1796875" bestFit="1" customWidth="1"/>
    <col min="76" max="76" width="33.7265625" bestFit="1" customWidth="1"/>
    <col min="77" max="77" width="31.36328125" bestFit="1" customWidth="1"/>
    <col min="78" max="78" width="23" bestFit="1" customWidth="1"/>
    <col min="79" max="79" width="16.453125" bestFit="1" customWidth="1"/>
    <col min="80" max="80" width="21.1796875" bestFit="1" customWidth="1"/>
    <col min="81" max="81" width="12.7265625" bestFit="1" customWidth="1"/>
    <col min="82" max="82" width="17.36328125" bestFit="1" customWidth="1"/>
    <col min="83" max="83" width="22.36328125" bestFit="1" customWidth="1"/>
    <col min="84" max="84" width="27" bestFit="1" customWidth="1"/>
    <col min="85" max="85" width="15.54296875" bestFit="1" customWidth="1"/>
    <col min="86" max="86" width="20.26953125" bestFit="1" customWidth="1"/>
    <col min="87" max="87" width="14.1796875" bestFit="1" customWidth="1"/>
    <col min="88" max="88" width="20.26953125" bestFit="1" customWidth="1"/>
    <col min="89" max="89" width="11.90625" bestFit="1" customWidth="1"/>
    <col min="90" max="90" width="12.453125" bestFit="1" customWidth="1"/>
    <col min="91" max="91" width="9.7265625" style="5" bestFit="1" customWidth="1"/>
    <col min="92" max="92" width="16.7265625" bestFit="1" customWidth="1"/>
    <col min="93" max="93" width="7.81640625" bestFit="1" customWidth="1"/>
    <col min="94" max="94" width="17.6328125" style="4" bestFit="1" customWidth="1"/>
    <col min="95" max="95" width="10" bestFit="1" customWidth="1"/>
  </cols>
  <sheetData>
    <row r="1" spans="1:9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13" t="s">
        <v>1956</v>
      </c>
      <c r="CL1" s="13" t="s">
        <v>1959</v>
      </c>
      <c r="CM1" s="14" t="s">
        <v>1960</v>
      </c>
      <c r="CN1" s="13" t="s">
        <v>1961</v>
      </c>
      <c r="CO1" s="13" t="s">
        <v>1962</v>
      </c>
      <c r="CP1" s="15" t="s">
        <v>1963</v>
      </c>
      <c r="CQ1" s="13" t="s">
        <v>1964</v>
      </c>
    </row>
    <row r="2" spans="1:95" x14ac:dyDescent="0.35">
      <c r="A2">
        <v>75</v>
      </c>
      <c r="B2" s="1" t="s">
        <v>88</v>
      </c>
      <c r="C2">
        <v>232223</v>
      </c>
      <c r="D2" s="1" t="s">
        <v>88</v>
      </c>
      <c r="E2" s="1" t="s">
        <v>88</v>
      </c>
      <c r="F2" s="1">
        <v>0</v>
      </c>
      <c r="G2" s="1" t="s">
        <v>88</v>
      </c>
      <c r="H2" s="1" t="s">
        <v>88</v>
      </c>
      <c r="I2">
        <v>4</v>
      </c>
      <c r="J2">
        <v>1.1000000000000001</v>
      </c>
      <c r="K2" s="1" t="s">
        <v>88</v>
      </c>
      <c r="L2" s="1" t="s">
        <v>88</v>
      </c>
      <c r="M2" s="1" t="s">
        <v>89</v>
      </c>
      <c r="N2">
        <v>0</v>
      </c>
      <c r="O2">
        <v>1</v>
      </c>
      <c r="P2" s="1" t="s">
        <v>88</v>
      </c>
      <c r="Q2" s="1" t="s">
        <v>90</v>
      </c>
      <c r="R2" s="2">
        <v>45145.687559432874</v>
      </c>
      <c r="S2" s="4">
        <v>45</v>
      </c>
      <c r="T2" s="1" t="s">
        <v>91</v>
      </c>
      <c r="U2">
        <v>0</v>
      </c>
      <c r="V2" s="1" t="s">
        <v>92</v>
      </c>
      <c r="W2">
        <v>1.1000000000000001</v>
      </c>
      <c r="X2" s="1" t="s">
        <v>88</v>
      </c>
      <c r="Y2" s="1" t="s">
        <v>88</v>
      </c>
      <c r="Z2" s="1" t="s">
        <v>93</v>
      </c>
      <c r="AA2">
        <v>1</v>
      </c>
      <c r="AB2">
        <v>3</v>
      </c>
      <c r="AD2" s="5">
        <v>0</v>
      </c>
      <c r="AE2" s="5">
        <v>0</v>
      </c>
      <c r="AF2" s="5">
        <v>0</v>
      </c>
      <c r="AG2" s="5">
        <v>0</v>
      </c>
      <c r="AH2">
        <v>0</v>
      </c>
      <c r="AI2">
        <v>0</v>
      </c>
      <c r="AJ2" s="1" t="s">
        <v>92</v>
      </c>
      <c r="AX2">
        <v>0</v>
      </c>
      <c r="AY2">
        <v>0</v>
      </c>
      <c r="AZ2">
        <v>0</v>
      </c>
      <c r="BA2">
        <v>0</v>
      </c>
      <c r="BC2">
        <v>0</v>
      </c>
      <c r="BD2">
        <v>0</v>
      </c>
      <c r="BE2">
        <v>0</v>
      </c>
      <c r="BF2">
        <v>0</v>
      </c>
      <c r="BG2">
        <v>501</v>
      </c>
      <c r="BH2">
        <v>46</v>
      </c>
      <c r="BI2">
        <v>500</v>
      </c>
      <c r="BJ2">
        <v>46</v>
      </c>
      <c r="BK2">
        <v>491</v>
      </c>
      <c r="BL2">
        <v>48</v>
      </c>
      <c r="BM2">
        <v>503</v>
      </c>
      <c r="BN2">
        <v>48</v>
      </c>
      <c r="BP2" s="1" t="s">
        <v>88</v>
      </c>
      <c r="BR2" s="1" t="s">
        <v>88</v>
      </c>
      <c r="BT2" s="1" t="s">
        <v>88</v>
      </c>
      <c r="CA2">
        <v>429</v>
      </c>
      <c r="CB2">
        <v>65</v>
      </c>
      <c r="CC2">
        <v>233</v>
      </c>
      <c r="CD2">
        <v>7</v>
      </c>
      <c r="CE2">
        <v>506</v>
      </c>
      <c r="CF2">
        <v>48</v>
      </c>
      <c r="CG2">
        <v>166</v>
      </c>
      <c r="CH2">
        <v>33</v>
      </c>
      <c r="CK2" t="str">
        <f>IF(O2=" "," ",VLOOKUP(AA2,Mapping!$A:$C,2,FALSE))</f>
        <v>ARS</v>
      </c>
      <c r="CL2" t="str">
        <f>IF(O2=" "," ",VLOOKUP(AA2,Mapping!$A:$C,3,FALSE))</f>
        <v>Arsenal</v>
      </c>
      <c r="CM2" s="5">
        <f t="shared" ref="CM2:CM65" si="0">AD2-AF2</f>
        <v>0</v>
      </c>
      <c r="CN2" s="5">
        <f t="shared" ref="CN2:CN65" si="1">AE2-AG2</f>
        <v>0</v>
      </c>
      <c r="CO2">
        <f t="shared" ref="CO2:CO65" si="2">S2/10</f>
        <v>4.5</v>
      </c>
      <c r="CP2" s="4">
        <f t="shared" ref="CP2:CP65" si="3">AC2/CO2</f>
        <v>0</v>
      </c>
      <c r="CQ2">
        <f t="shared" ref="CQ2:CQ65" si="4">F2/10</f>
        <v>0</v>
      </c>
    </row>
    <row r="3" spans="1:95" x14ac:dyDescent="0.35">
      <c r="A3">
        <v>75</v>
      </c>
      <c r="B3" s="1" t="s">
        <v>88</v>
      </c>
      <c r="C3">
        <v>58822</v>
      </c>
      <c r="D3" s="1" t="s">
        <v>88</v>
      </c>
      <c r="E3" s="1" t="s">
        <v>88</v>
      </c>
      <c r="F3" s="1">
        <v>0</v>
      </c>
      <c r="G3" s="1" t="s">
        <v>88</v>
      </c>
      <c r="H3" s="1" t="s">
        <v>88</v>
      </c>
      <c r="I3">
        <v>2</v>
      </c>
      <c r="J3">
        <v>1.5</v>
      </c>
      <c r="K3" s="1" t="s">
        <v>88</v>
      </c>
      <c r="L3" s="1" t="s">
        <v>88</v>
      </c>
      <c r="M3" s="1" t="s">
        <v>94</v>
      </c>
      <c r="N3">
        <v>0</v>
      </c>
      <c r="O3">
        <v>2</v>
      </c>
      <c r="P3" s="1" t="s">
        <v>88</v>
      </c>
      <c r="Q3" s="1" t="s">
        <v>90</v>
      </c>
      <c r="R3" s="2">
        <v>45145.687559432874</v>
      </c>
      <c r="S3" s="4">
        <v>40</v>
      </c>
      <c r="T3" s="1" t="s">
        <v>95</v>
      </c>
      <c r="U3">
        <v>1.2</v>
      </c>
      <c r="V3" s="1" t="s">
        <v>96</v>
      </c>
      <c r="W3">
        <v>0.4</v>
      </c>
      <c r="X3" s="1" t="s">
        <v>88</v>
      </c>
      <c r="Y3" s="1" t="s">
        <v>88</v>
      </c>
      <c r="Z3" s="1" t="s">
        <v>97</v>
      </c>
      <c r="AA3">
        <v>1</v>
      </c>
      <c r="AB3">
        <v>3</v>
      </c>
      <c r="AC3">
        <v>10</v>
      </c>
      <c r="AD3" s="5">
        <v>0</v>
      </c>
      <c r="AE3" s="5">
        <v>0</v>
      </c>
      <c r="AF3" s="5">
        <v>0</v>
      </c>
      <c r="AG3" s="5">
        <v>0</v>
      </c>
      <c r="AH3">
        <v>0</v>
      </c>
      <c r="AI3">
        <v>2.5</v>
      </c>
      <c r="AJ3" s="1" t="s">
        <v>94</v>
      </c>
      <c r="AK3">
        <v>223</v>
      </c>
      <c r="AO3">
        <v>3</v>
      </c>
      <c r="AW3">
        <v>56</v>
      </c>
      <c r="AX3">
        <v>56.4</v>
      </c>
      <c r="AY3">
        <v>51.4</v>
      </c>
      <c r="AZ3">
        <v>10</v>
      </c>
      <c r="BA3">
        <v>11.9</v>
      </c>
      <c r="BB3">
        <v>2</v>
      </c>
      <c r="BC3">
        <v>0.06</v>
      </c>
      <c r="BD3">
        <v>0.19</v>
      </c>
      <c r="BE3">
        <v>0.25</v>
      </c>
      <c r="BF3">
        <v>2.83</v>
      </c>
      <c r="BG3">
        <v>333</v>
      </c>
      <c r="BH3">
        <v>127</v>
      </c>
      <c r="BI3">
        <v>287</v>
      </c>
      <c r="BJ3">
        <v>102</v>
      </c>
      <c r="BK3">
        <v>329</v>
      </c>
      <c r="BL3">
        <v>126</v>
      </c>
      <c r="BM3">
        <v>335</v>
      </c>
      <c r="BN3">
        <v>123</v>
      </c>
      <c r="BP3" s="1" t="s">
        <v>88</v>
      </c>
      <c r="BR3" s="1" t="s">
        <v>88</v>
      </c>
      <c r="BT3" s="1" t="s">
        <v>88</v>
      </c>
      <c r="BU3">
        <v>0.02</v>
      </c>
      <c r="BW3">
        <v>0.08</v>
      </c>
      <c r="BX3">
        <v>0.1</v>
      </c>
      <c r="BY3">
        <v>1.1399999999999999</v>
      </c>
      <c r="BZ3">
        <v>1.21</v>
      </c>
      <c r="CA3">
        <v>524</v>
      </c>
      <c r="CB3">
        <v>151</v>
      </c>
      <c r="CC3">
        <v>9</v>
      </c>
      <c r="CD3">
        <v>3</v>
      </c>
      <c r="CE3">
        <v>349</v>
      </c>
      <c r="CF3">
        <v>125</v>
      </c>
      <c r="CG3">
        <v>269</v>
      </c>
      <c r="CH3">
        <v>95</v>
      </c>
      <c r="CI3">
        <v>0.81</v>
      </c>
      <c r="CK3" t="str">
        <f>IF(O3=" "," ",VLOOKUP(AA3,Mapping!$A:$C,2,FALSE))</f>
        <v>ARS</v>
      </c>
      <c r="CL3" t="str">
        <f>IF(O3=" "," ",VLOOKUP(AA3,Mapping!$A:$C,3,FALSE))</f>
        <v>Arsenal</v>
      </c>
      <c r="CM3" s="5">
        <f t="shared" si="0"/>
        <v>0</v>
      </c>
      <c r="CN3" s="5">
        <f t="shared" si="1"/>
        <v>0</v>
      </c>
      <c r="CO3">
        <f t="shared" si="2"/>
        <v>4</v>
      </c>
      <c r="CP3" s="4">
        <f t="shared" si="3"/>
        <v>2.5</v>
      </c>
      <c r="CQ3">
        <f t="shared" si="4"/>
        <v>0</v>
      </c>
    </row>
    <row r="4" spans="1:95" x14ac:dyDescent="0.35">
      <c r="A4">
        <v>75</v>
      </c>
      <c r="B4" s="1" t="s">
        <v>88</v>
      </c>
      <c r="C4">
        <v>153256</v>
      </c>
      <c r="D4" s="1" t="s">
        <v>88</v>
      </c>
      <c r="E4" s="1" t="s">
        <v>88</v>
      </c>
      <c r="F4" s="1">
        <v>0</v>
      </c>
      <c r="G4" s="1" t="s">
        <v>88</v>
      </c>
      <c r="H4" s="1" t="s">
        <v>88</v>
      </c>
      <c r="I4">
        <v>3</v>
      </c>
      <c r="J4">
        <v>1.5</v>
      </c>
      <c r="K4" s="1" t="s">
        <v>88</v>
      </c>
      <c r="L4" s="1" t="s">
        <v>88</v>
      </c>
      <c r="M4" s="1" t="s">
        <v>98</v>
      </c>
      <c r="N4">
        <v>0</v>
      </c>
      <c r="O4">
        <v>3</v>
      </c>
      <c r="P4" s="1" t="s">
        <v>88</v>
      </c>
      <c r="Q4" s="1" t="s">
        <v>90</v>
      </c>
      <c r="R4" s="2">
        <v>45145.687559432874</v>
      </c>
      <c r="S4" s="4">
        <v>45</v>
      </c>
      <c r="T4" s="1" t="s">
        <v>99</v>
      </c>
      <c r="U4">
        <v>1.2</v>
      </c>
      <c r="V4" s="1" t="s">
        <v>100</v>
      </c>
      <c r="W4">
        <v>0.2</v>
      </c>
      <c r="X4" s="1" t="s">
        <v>88</v>
      </c>
      <c r="Y4" s="1" t="s">
        <v>88</v>
      </c>
      <c r="Z4" s="1" t="s">
        <v>97</v>
      </c>
      <c r="AA4">
        <v>1</v>
      </c>
      <c r="AB4">
        <v>3</v>
      </c>
      <c r="AC4">
        <v>6</v>
      </c>
      <c r="AD4" s="5">
        <v>0</v>
      </c>
      <c r="AE4" s="5">
        <v>0</v>
      </c>
      <c r="AF4" s="5">
        <v>0</v>
      </c>
      <c r="AG4" s="5">
        <v>0</v>
      </c>
      <c r="AH4">
        <v>0</v>
      </c>
      <c r="AI4">
        <v>1.3</v>
      </c>
      <c r="AJ4" s="1" t="s">
        <v>101</v>
      </c>
      <c r="AK4">
        <v>111</v>
      </c>
      <c r="AO4">
        <v>2</v>
      </c>
      <c r="AW4">
        <v>27</v>
      </c>
      <c r="AX4">
        <v>4.5999999999999996</v>
      </c>
      <c r="AY4">
        <v>5.4</v>
      </c>
      <c r="AZ4">
        <v>0</v>
      </c>
      <c r="BA4">
        <v>1.1000000000000001</v>
      </c>
      <c r="BB4">
        <v>1</v>
      </c>
      <c r="BC4">
        <v>0</v>
      </c>
      <c r="BD4">
        <v>0.04</v>
      </c>
      <c r="BE4">
        <v>0.04</v>
      </c>
      <c r="BF4">
        <v>1.29</v>
      </c>
      <c r="BG4">
        <v>377</v>
      </c>
      <c r="BH4">
        <v>174</v>
      </c>
      <c r="BI4">
        <v>347</v>
      </c>
      <c r="BJ4">
        <v>170</v>
      </c>
      <c r="BK4">
        <v>464</v>
      </c>
      <c r="BL4">
        <v>183</v>
      </c>
      <c r="BM4">
        <v>376</v>
      </c>
      <c r="BN4">
        <v>173</v>
      </c>
      <c r="BP4" s="1" t="s">
        <v>88</v>
      </c>
      <c r="BR4" s="1" t="s">
        <v>88</v>
      </c>
      <c r="BT4" s="1" t="s">
        <v>88</v>
      </c>
      <c r="BU4">
        <v>0.02</v>
      </c>
      <c r="BW4">
        <v>0.03</v>
      </c>
      <c r="BX4">
        <v>0.03</v>
      </c>
      <c r="BY4">
        <v>1.05</v>
      </c>
      <c r="BZ4">
        <v>1.62</v>
      </c>
      <c r="CA4">
        <v>355</v>
      </c>
      <c r="CB4">
        <v>202</v>
      </c>
      <c r="CC4">
        <v>159</v>
      </c>
      <c r="CD4">
        <v>9</v>
      </c>
      <c r="CE4">
        <v>351</v>
      </c>
      <c r="CF4">
        <v>157</v>
      </c>
      <c r="CG4">
        <v>385</v>
      </c>
      <c r="CH4">
        <v>123</v>
      </c>
      <c r="CI4">
        <v>0.81</v>
      </c>
      <c r="CK4" t="str">
        <f>IF(O4=" "," ",VLOOKUP(AA4,Mapping!$A:$C,2,FALSE))</f>
        <v>ARS</v>
      </c>
      <c r="CL4" t="str">
        <f>IF(O4=" "," ",VLOOKUP(AA4,Mapping!$A:$C,3,FALSE))</f>
        <v>Arsenal</v>
      </c>
      <c r="CM4" s="5">
        <f t="shared" si="0"/>
        <v>0</v>
      </c>
      <c r="CN4" s="5">
        <f t="shared" si="1"/>
        <v>0</v>
      </c>
      <c r="CO4">
        <f t="shared" si="2"/>
        <v>4.5</v>
      </c>
      <c r="CP4" s="4">
        <f t="shared" si="3"/>
        <v>1.3333333333333333</v>
      </c>
      <c r="CQ4">
        <f t="shared" si="4"/>
        <v>0</v>
      </c>
    </row>
    <row r="5" spans="1:95" x14ac:dyDescent="0.35">
      <c r="A5">
        <v>75</v>
      </c>
      <c r="B5" s="1" t="s">
        <v>88</v>
      </c>
      <c r="C5">
        <v>438098</v>
      </c>
      <c r="D5" s="1" t="s">
        <v>88</v>
      </c>
      <c r="E5" s="1" t="s">
        <v>88</v>
      </c>
      <c r="F5" s="1">
        <v>0</v>
      </c>
      <c r="G5" s="1" t="s">
        <v>88</v>
      </c>
      <c r="H5" s="1" t="s">
        <v>88</v>
      </c>
      <c r="I5">
        <v>3</v>
      </c>
      <c r="J5">
        <v>2.5</v>
      </c>
      <c r="K5" s="1" t="s">
        <v>88</v>
      </c>
      <c r="L5" s="1" t="s">
        <v>88</v>
      </c>
      <c r="M5" s="1" t="s">
        <v>102</v>
      </c>
      <c r="N5">
        <v>0</v>
      </c>
      <c r="O5">
        <v>4</v>
      </c>
      <c r="P5" s="1" t="s">
        <v>88</v>
      </c>
      <c r="Q5" s="1" t="s">
        <v>90</v>
      </c>
      <c r="R5" s="2">
        <v>45145.687559432874</v>
      </c>
      <c r="S5" s="4">
        <v>55</v>
      </c>
      <c r="T5" s="1" t="s">
        <v>103</v>
      </c>
      <c r="U5">
        <v>1.8</v>
      </c>
      <c r="V5" s="1" t="s">
        <v>104</v>
      </c>
      <c r="W5">
        <v>0.1</v>
      </c>
      <c r="X5" s="1" t="s">
        <v>88</v>
      </c>
      <c r="Y5" s="1" t="s">
        <v>88</v>
      </c>
      <c r="Z5" s="1" t="s">
        <v>97</v>
      </c>
      <c r="AA5">
        <v>1</v>
      </c>
      <c r="AB5">
        <v>3</v>
      </c>
      <c r="AC5">
        <v>40</v>
      </c>
      <c r="AD5" s="5">
        <v>0</v>
      </c>
      <c r="AE5" s="5">
        <v>0</v>
      </c>
      <c r="AF5" s="5">
        <v>0</v>
      </c>
      <c r="AG5" s="5">
        <v>0</v>
      </c>
      <c r="AH5">
        <v>0</v>
      </c>
      <c r="AI5">
        <v>7.3</v>
      </c>
      <c r="AJ5" s="1" t="s">
        <v>105</v>
      </c>
      <c r="AK5">
        <v>500</v>
      </c>
      <c r="AL5">
        <v>1</v>
      </c>
      <c r="AM5">
        <v>2</v>
      </c>
      <c r="AN5">
        <v>2</v>
      </c>
      <c r="AO5">
        <v>5</v>
      </c>
      <c r="AV5">
        <v>2</v>
      </c>
      <c r="AW5">
        <v>134</v>
      </c>
      <c r="AX5">
        <v>116</v>
      </c>
      <c r="AY5">
        <v>180.6</v>
      </c>
      <c r="AZ5">
        <v>123</v>
      </c>
      <c r="BA5">
        <v>41.5</v>
      </c>
      <c r="BB5">
        <v>3</v>
      </c>
      <c r="BC5">
        <v>0.86</v>
      </c>
      <c r="BD5">
        <v>1.39</v>
      </c>
      <c r="BE5">
        <v>2.25</v>
      </c>
      <c r="BF5">
        <v>5.28</v>
      </c>
      <c r="BG5">
        <v>293</v>
      </c>
      <c r="BH5">
        <v>128</v>
      </c>
      <c r="BI5">
        <v>163</v>
      </c>
      <c r="BJ5">
        <v>104</v>
      </c>
      <c r="BK5">
        <v>199</v>
      </c>
      <c r="BL5">
        <v>113</v>
      </c>
      <c r="BM5">
        <v>261</v>
      </c>
      <c r="BN5">
        <v>123</v>
      </c>
      <c r="BP5" s="1" t="s">
        <v>88</v>
      </c>
      <c r="BR5" s="1" t="s">
        <v>88</v>
      </c>
      <c r="BT5" s="1" t="s">
        <v>88</v>
      </c>
      <c r="BU5">
        <v>0.15</v>
      </c>
      <c r="BW5">
        <v>0.25</v>
      </c>
      <c r="BX5">
        <v>0.4</v>
      </c>
      <c r="BY5">
        <v>0.95</v>
      </c>
      <c r="BZ5">
        <v>0.9</v>
      </c>
      <c r="CA5">
        <v>137</v>
      </c>
      <c r="CB5">
        <v>89</v>
      </c>
      <c r="CC5">
        <v>526</v>
      </c>
      <c r="CD5">
        <v>208</v>
      </c>
      <c r="CE5">
        <v>291</v>
      </c>
      <c r="CF5">
        <v>125</v>
      </c>
      <c r="CG5">
        <v>431</v>
      </c>
      <c r="CH5">
        <v>140</v>
      </c>
      <c r="CI5">
        <v>0.54</v>
      </c>
      <c r="CJ5">
        <v>0.36</v>
      </c>
      <c r="CK5" t="str">
        <f>IF(O5=" "," ",VLOOKUP(AA5,Mapping!$A:$C,2,FALSE))</f>
        <v>ARS</v>
      </c>
      <c r="CL5" t="str">
        <f>IF(O5=" "," ",VLOOKUP(AA5,Mapping!$A:$C,3,FALSE))</f>
        <v>Arsenal</v>
      </c>
      <c r="CM5" s="5">
        <f t="shared" si="0"/>
        <v>0</v>
      </c>
      <c r="CN5" s="5">
        <f t="shared" si="1"/>
        <v>0</v>
      </c>
      <c r="CO5">
        <f t="shared" si="2"/>
        <v>5.5</v>
      </c>
      <c r="CP5" s="4">
        <f t="shared" si="3"/>
        <v>7.2727272727272725</v>
      </c>
      <c r="CQ5">
        <f t="shared" si="4"/>
        <v>0</v>
      </c>
    </row>
    <row r="6" spans="1:95" x14ac:dyDescent="0.35">
      <c r="A6">
        <v>75</v>
      </c>
      <c r="B6" s="1" t="s">
        <v>88</v>
      </c>
      <c r="C6">
        <v>226597</v>
      </c>
      <c r="D6" s="1" t="s">
        <v>88</v>
      </c>
      <c r="E6" s="1" t="s">
        <v>88</v>
      </c>
      <c r="F6" s="1">
        <v>0</v>
      </c>
      <c r="G6" s="1" t="s">
        <v>88</v>
      </c>
      <c r="H6" s="1" t="s">
        <v>88</v>
      </c>
      <c r="I6">
        <v>2</v>
      </c>
      <c r="J6">
        <v>2.8</v>
      </c>
      <c r="K6" s="1" t="s">
        <v>88</v>
      </c>
      <c r="L6" s="1" t="s">
        <v>88</v>
      </c>
      <c r="M6" s="1" t="s">
        <v>106</v>
      </c>
      <c r="N6">
        <v>0</v>
      </c>
      <c r="O6">
        <v>5</v>
      </c>
      <c r="P6" s="1" t="s">
        <v>88</v>
      </c>
      <c r="Q6" s="1" t="s">
        <v>90</v>
      </c>
      <c r="R6" s="2">
        <v>45145.687559432874</v>
      </c>
      <c r="S6" s="4">
        <v>50</v>
      </c>
      <c r="T6" s="1" t="s">
        <v>107</v>
      </c>
      <c r="U6">
        <v>3.8</v>
      </c>
      <c r="V6" s="1" t="s">
        <v>108</v>
      </c>
      <c r="W6">
        <v>27.5</v>
      </c>
      <c r="X6" s="1" t="s">
        <v>88</v>
      </c>
      <c r="Y6" s="1" t="s">
        <v>88</v>
      </c>
      <c r="Z6" s="1" t="s">
        <v>97</v>
      </c>
      <c r="AA6">
        <v>1</v>
      </c>
      <c r="AB6">
        <v>3</v>
      </c>
      <c r="AC6">
        <v>146</v>
      </c>
      <c r="AD6" s="5">
        <v>0</v>
      </c>
      <c r="AE6" s="5">
        <v>0</v>
      </c>
      <c r="AF6" s="5">
        <v>0</v>
      </c>
      <c r="AG6" s="5">
        <v>0</v>
      </c>
      <c r="AH6">
        <v>0</v>
      </c>
      <c r="AI6">
        <v>29.2</v>
      </c>
      <c r="AJ6" s="1" t="s">
        <v>106</v>
      </c>
      <c r="AK6">
        <v>3409</v>
      </c>
      <c r="AL6">
        <v>3</v>
      </c>
      <c r="AM6">
        <v>2</v>
      </c>
      <c r="AN6">
        <v>14</v>
      </c>
      <c r="AO6">
        <v>43</v>
      </c>
      <c r="AS6">
        <v>5</v>
      </c>
      <c r="AV6">
        <v>15</v>
      </c>
      <c r="AW6">
        <v>723</v>
      </c>
      <c r="AX6">
        <v>743.8</v>
      </c>
      <c r="AY6">
        <v>131.4</v>
      </c>
      <c r="AZ6">
        <v>401</v>
      </c>
      <c r="BA6">
        <v>127.7</v>
      </c>
      <c r="BB6">
        <v>38</v>
      </c>
      <c r="BC6">
        <v>5.04</v>
      </c>
      <c r="BD6">
        <v>0.66</v>
      </c>
      <c r="BE6">
        <v>5.7</v>
      </c>
      <c r="BF6">
        <v>41.84</v>
      </c>
      <c r="BG6">
        <v>31</v>
      </c>
      <c r="BH6">
        <v>6</v>
      </c>
      <c r="BI6">
        <v>196</v>
      </c>
      <c r="BJ6">
        <v>54</v>
      </c>
      <c r="BK6">
        <v>80</v>
      </c>
      <c r="BL6">
        <v>3</v>
      </c>
      <c r="BM6">
        <v>77</v>
      </c>
      <c r="BN6">
        <v>9</v>
      </c>
      <c r="BP6" s="1" t="s">
        <v>88</v>
      </c>
      <c r="BR6" s="1" t="s">
        <v>88</v>
      </c>
      <c r="BT6" s="1" t="s">
        <v>88</v>
      </c>
      <c r="BU6">
        <v>0.13</v>
      </c>
      <c r="BW6">
        <v>0.02</v>
      </c>
      <c r="BX6">
        <v>0.15</v>
      </c>
      <c r="BY6">
        <v>1.1000000000000001</v>
      </c>
      <c r="BZ6">
        <v>1.1399999999999999</v>
      </c>
      <c r="CA6">
        <v>252</v>
      </c>
      <c r="CB6">
        <v>31</v>
      </c>
      <c r="CC6">
        <v>424</v>
      </c>
      <c r="CD6">
        <v>191</v>
      </c>
      <c r="CE6">
        <v>67</v>
      </c>
      <c r="CF6">
        <v>14</v>
      </c>
      <c r="CG6">
        <v>9</v>
      </c>
      <c r="CH6">
        <v>4</v>
      </c>
      <c r="CI6">
        <v>1</v>
      </c>
      <c r="CJ6">
        <v>0.37</v>
      </c>
      <c r="CK6" t="str">
        <f>IF(O6=" "," ",VLOOKUP(AA6,Mapping!$A:$C,2,FALSE))</f>
        <v>ARS</v>
      </c>
      <c r="CL6" t="str">
        <f>IF(O6=" "," ",VLOOKUP(AA6,Mapping!$A:$C,3,FALSE))</f>
        <v>Arsenal</v>
      </c>
      <c r="CM6" s="5">
        <f t="shared" si="0"/>
        <v>0</v>
      </c>
      <c r="CN6" s="5">
        <f t="shared" si="1"/>
        <v>0</v>
      </c>
      <c r="CO6">
        <f t="shared" si="2"/>
        <v>5</v>
      </c>
      <c r="CP6" s="4">
        <f t="shared" si="3"/>
        <v>29.2</v>
      </c>
      <c r="CQ6">
        <f t="shared" si="4"/>
        <v>0</v>
      </c>
    </row>
    <row r="7" spans="1:95" x14ac:dyDescent="0.35">
      <c r="A7">
        <v>75</v>
      </c>
      <c r="B7" s="1" t="s">
        <v>88</v>
      </c>
      <c r="C7">
        <v>219847</v>
      </c>
      <c r="D7" s="1" t="s">
        <v>88</v>
      </c>
      <c r="E7" s="1" t="s">
        <v>88</v>
      </c>
      <c r="F7" s="1">
        <v>0</v>
      </c>
      <c r="G7" s="1" t="s">
        <v>88</v>
      </c>
      <c r="H7" s="1" t="s">
        <v>88</v>
      </c>
      <c r="I7">
        <v>3</v>
      </c>
      <c r="J7">
        <v>3.1</v>
      </c>
      <c r="K7" s="1" t="s">
        <v>88</v>
      </c>
      <c r="L7" s="1" t="s">
        <v>88</v>
      </c>
      <c r="M7" s="1" t="s">
        <v>109</v>
      </c>
      <c r="N7">
        <v>0</v>
      </c>
      <c r="O7">
        <v>6</v>
      </c>
      <c r="P7" s="1" t="s">
        <v>88</v>
      </c>
      <c r="Q7" s="1" t="s">
        <v>90</v>
      </c>
      <c r="R7" s="2">
        <v>45145.687559432874</v>
      </c>
      <c r="S7" s="4">
        <v>75</v>
      </c>
      <c r="T7" s="1" t="s">
        <v>110</v>
      </c>
      <c r="U7">
        <v>2.9</v>
      </c>
      <c r="V7" s="1" t="s">
        <v>111</v>
      </c>
      <c r="W7">
        <v>5.3</v>
      </c>
      <c r="X7" s="1" t="s">
        <v>88</v>
      </c>
      <c r="Y7" s="1" t="s">
        <v>88</v>
      </c>
      <c r="Z7" s="1" t="s">
        <v>97</v>
      </c>
      <c r="AA7">
        <v>1</v>
      </c>
      <c r="AB7">
        <v>3</v>
      </c>
      <c r="AC7">
        <v>102</v>
      </c>
      <c r="AD7" s="5">
        <v>0</v>
      </c>
      <c r="AE7" s="5">
        <v>0</v>
      </c>
      <c r="AF7" s="5">
        <v>0</v>
      </c>
      <c r="AG7" s="5">
        <v>0</v>
      </c>
      <c r="AH7">
        <v>0</v>
      </c>
      <c r="AI7">
        <v>13.6</v>
      </c>
      <c r="AJ7" s="1" t="s">
        <v>111</v>
      </c>
      <c r="AK7">
        <v>2565</v>
      </c>
      <c r="AL7">
        <v>7</v>
      </c>
      <c r="AM7">
        <v>1</v>
      </c>
      <c r="AN7">
        <v>9</v>
      </c>
      <c r="AO7">
        <v>31</v>
      </c>
      <c r="AS7">
        <v>5</v>
      </c>
      <c r="AV7">
        <v>13</v>
      </c>
      <c r="AW7">
        <v>301</v>
      </c>
      <c r="AX7">
        <v>476.4</v>
      </c>
      <c r="AY7">
        <v>536.6</v>
      </c>
      <c r="AZ7">
        <v>1014</v>
      </c>
      <c r="BA7">
        <v>202.5</v>
      </c>
      <c r="BB7">
        <v>30</v>
      </c>
      <c r="BC7">
        <v>11.58</v>
      </c>
      <c r="BD7">
        <v>2.75</v>
      </c>
      <c r="BE7">
        <v>14.33</v>
      </c>
      <c r="BF7">
        <v>38.25</v>
      </c>
      <c r="BG7">
        <v>111</v>
      </c>
      <c r="BH7">
        <v>52</v>
      </c>
      <c r="BI7">
        <v>49</v>
      </c>
      <c r="BJ7">
        <v>41</v>
      </c>
      <c r="BK7">
        <v>15</v>
      </c>
      <c r="BL7">
        <v>6</v>
      </c>
      <c r="BM7">
        <v>27</v>
      </c>
      <c r="BN7">
        <v>20</v>
      </c>
      <c r="BP7" s="1" t="s">
        <v>88</v>
      </c>
      <c r="BR7" s="1" t="s">
        <v>88</v>
      </c>
      <c r="BT7" s="1" t="s">
        <v>88</v>
      </c>
      <c r="BU7">
        <v>0.41</v>
      </c>
      <c r="BW7">
        <v>0.1</v>
      </c>
      <c r="BX7">
        <v>0.51</v>
      </c>
      <c r="BY7">
        <v>1.34</v>
      </c>
      <c r="BZ7">
        <v>1.0900000000000001</v>
      </c>
      <c r="CA7">
        <v>24</v>
      </c>
      <c r="CB7">
        <v>14</v>
      </c>
      <c r="CC7">
        <v>597</v>
      </c>
      <c r="CD7">
        <v>251</v>
      </c>
      <c r="CE7">
        <v>160</v>
      </c>
      <c r="CF7">
        <v>66</v>
      </c>
      <c r="CG7">
        <v>70</v>
      </c>
      <c r="CH7">
        <v>22</v>
      </c>
      <c r="CI7">
        <v>1.05</v>
      </c>
      <c r="CJ7">
        <v>0.32</v>
      </c>
      <c r="CK7" t="str">
        <f>IF(O7=" "," ",VLOOKUP(AA7,Mapping!$A:$C,2,FALSE))</f>
        <v>ARS</v>
      </c>
      <c r="CL7" t="str">
        <f>IF(O7=" "," ",VLOOKUP(AA7,Mapping!$A:$C,3,FALSE))</f>
        <v>Arsenal</v>
      </c>
      <c r="CM7" s="5">
        <f t="shared" si="0"/>
        <v>0</v>
      </c>
      <c r="CN7" s="5">
        <f t="shared" si="1"/>
        <v>0</v>
      </c>
      <c r="CO7">
        <f t="shared" si="2"/>
        <v>7.5</v>
      </c>
      <c r="CP7" s="4">
        <f t="shared" si="3"/>
        <v>13.6</v>
      </c>
      <c r="CQ7">
        <f t="shared" si="4"/>
        <v>0</v>
      </c>
    </row>
    <row r="8" spans="1:95" x14ac:dyDescent="0.35">
      <c r="A8">
        <v>75</v>
      </c>
      <c r="B8" s="1" t="s">
        <v>88</v>
      </c>
      <c r="C8">
        <v>156074</v>
      </c>
      <c r="D8" s="1" t="s">
        <v>88</v>
      </c>
      <c r="E8" s="1" t="s">
        <v>88</v>
      </c>
      <c r="F8" s="1">
        <v>0</v>
      </c>
      <c r="G8" s="1" t="s">
        <v>88</v>
      </c>
      <c r="H8" s="1" t="s">
        <v>88</v>
      </c>
      <c r="I8">
        <v>2</v>
      </c>
      <c r="J8">
        <v>2.5</v>
      </c>
      <c r="K8" s="1" t="s">
        <v>88</v>
      </c>
      <c r="L8" s="1" t="s">
        <v>88</v>
      </c>
      <c r="M8" s="1" t="s">
        <v>112</v>
      </c>
      <c r="N8">
        <v>0</v>
      </c>
      <c r="O8">
        <v>7</v>
      </c>
      <c r="P8" s="1" t="s">
        <v>88</v>
      </c>
      <c r="Q8" s="1" t="s">
        <v>90</v>
      </c>
      <c r="R8" s="2">
        <v>45145.687559432874</v>
      </c>
      <c r="S8" s="4">
        <v>45</v>
      </c>
      <c r="T8" s="1" t="s">
        <v>113</v>
      </c>
      <c r="U8">
        <v>1.5</v>
      </c>
      <c r="V8" s="1" t="s">
        <v>114</v>
      </c>
      <c r="W8">
        <v>0.2</v>
      </c>
      <c r="X8" s="1" t="s">
        <v>88</v>
      </c>
      <c r="Y8" s="1" t="s">
        <v>88</v>
      </c>
      <c r="Z8" s="1" t="s">
        <v>97</v>
      </c>
      <c r="AA8">
        <v>1</v>
      </c>
      <c r="AB8">
        <v>3</v>
      </c>
      <c r="AC8">
        <v>21</v>
      </c>
      <c r="AD8" s="5">
        <v>0</v>
      </c>
      <c r="AE8" s="5">
        <v>0</v>
      </c>
      <c r="AF8" s="5">
        <v>0</v>
      </c>
      <c r="AG8" s="5">
        <v>0</v>
      </c>
      <c r="AH8">
        <v>0</v>
      </c>
      <c r="AI8">
        <v>4.7</v>
      </c>
      <c r="AJ8" s="1" t="s">
        <v>114</v>
      </c>
      <c r="AK8">
        <v>562</v>
      </c>
      <c r="AL8">
        <v>1</v>
      </c>
      <c r="AM8">
        <v>1</v>
      </c>
      <c r="AN8">
        <v>9</v>
      </c>
      <c r="AO8">
        <v>13</v>
      </c>
      <c r="AS8">
        <v>5</v>
      </c>
      <c r="AV8">
        <v>13</v>
      </c>
      <c r="AW8">
        <v>120</v>
      </c>
      <c r="AX8">
        <v>152</v>
      </c>
      <c r="AY8">
        <v>10.3</v>
      </c>
      <c r="AZ8">
        <v>54</v>
      </c>
      <c r="BA8">
        <v>21.6</v>
      </c>
      <c r="BB8">
        <v>6</v>
      </c>
      <c r="BC8">
        <v>0.32</v>
      </c>
      <c r="BD8">
        <v>0.15</v>
      </c>
      <c r="BE8">
        <v>0.47</v>
      </c>
      <c r="BF8">
        <v>11.14</v>
      </c>
      <c r="BG8">
        <v>270</v>
      </c>
      <c r="BH8">
        <v>107</v>
      </c>
      <c r="BI8">
        <v>340</v>
      </c>
      <c r="BJ8">
        <v>126</v>
      </c>
      <c r="BK8">
        <v>274</v>
      </c>
      <c r="BL8">
        <v>101</v>
      </c>
      <c r="BM8">
        <v>310</v>
      </c>
      <c r="BN8">
        <v>114</v>
      </c>
      <c r="BP8" s="1" t="s">
        <v>88</v>
      </c>
      <c r="BR8" s="1" t="s">
        <v>88</v>
      </c>
      <c r="BT8" s="1" t="s">
        <v>88</v>
      </c>
      <c r="BU8">
        <v>0.05</v>
      </c>
      <c r="BW8">
        <v>0.02</v>
      </c>
      <c r="BX8">
        <v>7.0000000000000007E-2</v>
      </c>
      <c r="BY8">
        <v>1.78</v>
      </c>
      <c r="BZ8">
        <v>2.08</v>
      </c>
      <c r="CA8">
        <v>357</v>
      </c>
      <c r="CB8">
        <v>74</v>
      </c>
      <c r="CC8">
        <v>161</v>
      </c>
      <c r="CD8">
        <v>97</v>
      </c>
      <c r="CE8">
        <v>315</v>
      </c>
      <c r="CF8">
        <v>117</v>
      </c>
      <c r="CG8">
        <v>372</v>
      </c>
      <c r="CH8">
        <v>142</v>
      </c>
      <c r="CI8">
        <v>0.96</v>
      </c>
      <c r="CJ8">
        <v>0.32</v>
      </c>
      <c r="CK8" t="str">
        <f>IF(O8=" "," ",VLOOKUP(AA8,Mapping!$A:$C,2,FALSE))</f>
        <v>ARS</v>
      </c>
      <c r="CL8" t="str">
        <f>IF(O8=" "," ",VLOOKUP(AA8,Mapping!$A:$C,3,FALSE))</f>
        <v>Arsenal</v>
      </c>
      <c r="CM8" s="5">
        <f t="shared" si="0"/>
        <v>0</v>
      </c>
      <c r="CN8" s="5">
        <f t="shared" si="1"/>
        <v>0</v>
      </c>
      <c r="CO8">
        <f t="shared" si="2"/>
        <v>4.5</v>
      </c>
      <c r="CP8" s="4">
        <f t="shared" si="3"/>
        <v>4.666666666666667</v>
      </c>
      <c r="CQ8">
        <f t="shared" si="4"/>
        <v>0</v>
      </c>
    </row>
    <row r="9" spans="1:95" x14ac:dyDescent="0.35">
      <c r="A9">
        <v>25</v>
      </c>
      <c r="B9" s="1" t="s">
        <v>88</v>
      </c>
      <c r="C9">
        <v>205651</v>
      </c>
      <c r="D9" s="1" t="s">
        <v>88</v>
      </c>
      <c r="E9" s="1" t="s">
        <v>88</v>
      </c>
      <c r="F9" s="1">
        <v>0</v>
      </c>
      <c r="G9" s="1" t="s">
        <v>88</v>
      </c>
      <c r="H9" s="1" t="s">
        <v>88</v>
      </c>
      <c r="I9">
        <v>4</v>
      </c>
      <c r="J9">
        <v>0.8</v>
      </c>
      <c r="K9" s="1" t="s">
        <v>88</v>
      </c>
      <c r="L9" s="1" t="s">
        <v>88</v>
      </c>
      <c r="M9" s="1" t="s">
        <v>106</v>
      </c>
      <c r="N9">
        <v>0</v>
      </c>
      <c r="O9">
        <v>8</v>
      </c>
      <c r="P9" s="1" t="s">
        <v>88</v>
      </c>
      <c r="Q9" s="1" t="s">
        <v>115</v>
      </c>
      <c r="R9" s="2">
        <v>45140.916712511571</v>
      </c>
      <c r="S9" s="4">
        <v>80</v>
      </c>
      <c r="T9" s="1" t="s">
        <v>116</v>
      </c>
      <c r="U9">
        <v>4.8</v>
      </c>
      <c r="V9" s="1" t="s">
        <v>117</v>
      </c>
      <c r="W9">
        <v>7.5</v>
      </c>
      <c r="X9" s="1" t="s">
        <v>88</v>
      </c>
      <c r="Y9" s="1" t="s">
        <v>88</v>
      </c>
      <c r="Z9" s="1" t="s">
        <v>93</v>
      </c>
      <c r="AA9">
        <v>1</v>
      </c>
      <c r="AB9">
        <v>3</v>
      </c>
      <c r="AC9">
        <v>125</v>
      </c>
      <c r="AD9" s="5">
        <v>0</v>
      </c>
      <c r="AE9" s="5">
        <v>0</v>
      </c>
      <c r="AF9" s="5">
        <v>0</v>
      </c>
      <c r="AG9" s="5">
        <v>0</v>
      </c>
      <c r="AH9">
        <v>0</v>
      </c>
      <c r="AI9">
        <v>15.6</v>
      </c>
      <c r="AJ9" s="1" t="s">
        <v>118</v>
      </c>
      <c r="AK9">
        <v>2064</v>
      </c>
      <c r="AL9">
        <v>11</v>
      </c>
      <c r="AM9">
        <v>7</v>
      </c>
      <c r="AN9">
        <v>9</v>
      </c>
      <c r="AO9">
        <v>23</v>
      </c>
      <c r="AS9">
        <v>6</v>
      </c>
      <c r="AV9">
        <v>17</v>
      </c>
      <c r="AW9">
        <v>401</v>
      </c>
      <c r="AX9">
        <v>660.6</v>
      </c>
      <c r="AY9">
        <v>427.8</v>
      </c>
      <c r="AZ9">
        <v>1331</v>
      </c>
      <c r="BA9">
        <v>241.9</v>
      </c>
      <c r="BB9">
        <v>24</v>
      </c>
      <c r="BC9">
        <v>14.24</v>
      </c>
      <c r="BD9">
        <v>2.91</v>
      </c>
      <c r="BE9">
        <v>17.149999999999999</v>
      </c>
      <c r="BF9">
        <v>23.15</v>
      </c>
      <c r="BG9">
        <v>55</v>
      </c>
      <c r="BH9">
        <v>6</v>
      </c>
      <c r="BI9">
        <v>64</v>
      </c>
      <c r="BJ9">
        <v>2</v>
      </c>
      <c r="BK9">
        <v>5</v>
      </c>
      <c r="BL9">
        <v>3</v>
      </c>
      <c r="BM9">
        <v>17</v>
      </c>
      <c r="BN9">
        <v>5</v>
      </c>
      <c r="BP9" s="1" t="s">
        <v>88</v>
      </c>
      <c r="BR9" s="1" t="s">
        <v>88</v>
      </c>
      <c r="BS9">
        <v>2</v>
      </c>
      <c r="BT9" s="1" t="s">
        <v>88</v>
      </c>
      <c r="BU9">
        <v>0.62</v>
      </c>
      <c r="BW9">
        <v>0.13</v>
      </c>
      <c r="BX9">
        <v>0.75</v>
      </c>
      <c r="BY9">
        <v>1.01</v>
      </c>
      <c r="BZ9">
        <v>1</v>
      </c>
      <c r="CA9">
        <v>15</v>
      </c>
      <c r="CB9">
        <v>6</v>
      </c>
      <c r="CC9">
        <v>606</v>
      </c>
      <c r="CD9">
        <v>75</v>
      </c>
      <c r="CE9">
        <v>14</v>
      </c>
      <c r="CF9">
        <v>5</v>
      </c>
      <c r="CG9">
        <v>54</v>
      </c>
      <c r="CH9">
        <v>12</v>
      </c>
      <c r="CI9">
        <v>1.05</v>
      </c>
      <c r="CJ9">
        <v>0.39</v>
      </c>
      <c r="CK9" t="str">
        <f>IF(O9=" "," ",VLOOKUP(AA9,Mapping!$A:$C,2,FALSE))</f>
        <v>ARS</v>
      </c>
      <c r="CL9" t="str">
        <f>IF(O9=" "," ",VLOOKUP(AA9,Mapping!$A:$C,3,FALSE))</f>
        <v>Arsenal</v>
      </c>
      <c r="CM9" s="5">
        <f t="shared" si="0"/>
        <v>0</v>
      </c>
      <c r="CN9" s="5">
        <f t="shared" si="1"/>
        <v>0</v>
      </c>
      <c r="CO9">
        <f t="shared" si="2"/>
        <v>8</v>
      </c>
      <c r="CP9" s="4">
        <f t="shared" si="3"/>
        <v>15.625</v>
      </c>
      <c r="CQ9">
        <f t="shared" si="4"/>
        <v>0</v>
      </c>
    </row>
    <row r="10" spans="1:95" x14ac:dyDescent="0.35">
      <c r="A10">
        <v>75</v>
      </c>
      <c r="B10" s="1" t="s">
        <v>88</v>
      </c>
      <c r="C10">
        <v>85955</v>
      </c>
      <c r="D10" s="1" t="s">
        <v>88</v>
      </c>
      <c r="E10" s="1" t="s">
        <v>88</v>
      </c>
      <c r="F10" s="1">
        <v>0</v>
      </c>
      <c r="G10" s="1" t="s">
        <v>88</v>
      </c>
      <c r="H10" s="1" t="s">
        <v>88</v>
      </c>
      <c r="I10">
        <v>3</v>
      </c>
      <c r="J10">
        <v>1.9</v>
      </c>
      <c r="K10" s="1" t="s">
        <v>88</v>
      </c>
      <c r="L10" s="1" t="s">
        <v>88</v>
      </c>
      <c r="M10" s="1" t="s">
        <v>119</v>
      </c>
      <c r="N10">
        <v>0</v>
      </c>
      <c r="O10">
        <v>9</v>
      </c>
      <c r="P10" s="1" t="s">
        <v>88</v>
      </c>
      <c r="Q10" s="1" t="s">
        <v>120</v>
      </c>
      <c r="R10" s="2">
        <v>45145.687559814818</v>
      </c>
      <c r="S10" s="4">
        <v>55</v>
      </c>
      <c r="T10" s="1" t="s">
        <v>121</v>
      </c>
      <c r="U10">
        <v>2.5</v>
      </c>
      <c r="V10" s="1" t="s">
        <v>122</v>
      </c>
      <c r="W10">
        <v>0.3</v>
      </c>
      <c r="X10" s="1" t="s">
        <v>88</v>
      </c>
      <c r="Y10" s="1" t="s">
        <v>88</v>
      </c>
      <c r="Z10" s="1" t="s">
        <v>93</v>
      </c>
      <c r="AA10">
        <v>1</v>
      </c>
      <c r="AB10">
        <v>3</v>
      </c>
      <c r="AC10">
        <v>79</v>
      </c>
      <c r="AD10" s="5">
        <v>0</v>
      </c>
      <c r="AE10" s="5">
        <v>0</v>
      </c>
      <c r="AF10" s="5">
        <v>0</v>
      </c>
      <c r="AG10" s="5">
        <v>0</v>
      </c>
      <c r="AH10">
        <v>0</v>
      </c>
      <c r="AI10">
        <v>14.4</v>
      </c>
      <c r="AJ10" s="1" t="s">
        <v>123</v>
      </c>
      <c r="AK10">
        <v>2127</v>
      </c>
      <c r="AL10">
        <v>2</v>
      </c>
      <c r="AM10">
        <v>2</v>
      </c>
      <c r="AN10">
        <v>9</v>
      </c>
      <c r="AO10">
        <v>23</v>
      </c>
      <c r="AS10">
        <v>4</v>
      </c>
      <c r="AV10">
        <v>5</v>
      </c>
      <c r="AW10">
        <v>379</v>
      </c>
      <c r="AX10">
        <v>400.4</v>
      </c>
      <c r="AY10">
        <v>261.39999999999998</v>
      </c>
      <c r="AZ10">
        <v>98</v>
      </c>
      <c r="BA10">
        <v>76.099999999999994</v>
      </c>
      <c r="BB10">
        <v>24</v>
      </c>
      <c r="BC10">
        <v>1.89</v>
      </c>
      <c r="BD10">
        <v>0.96</v>
      </c>
      <c r="BE10">
        <v>2.85</v>
      </c>
      <c r="BF10">
        <v>24.41</v>
      </c>
      <c r="BG10">
        <v>148</v>
      </c>
      <c r="BH10">
        <v>65</v>
      </c>
      <c r="BI10">
        <v>122</v>
      </c>
      <c r="BJ10">
        <v>85</v>
      </c>
      <c r="BK10">
        <v>225</v>
      </c>
      <c r="BL10">
        <v>122</v>
      </c>
      <c r="BM10">
        <v>166</v>
      </c>
      <c r="BN10">
        <v>93</v>
      </c>
      <c r="BP10" s="1" t="s">
        <v>88</v>
      </c>
      <c r="BR10" s="1" t="s">
        <v>88</v>
      </c>
      <c r="BS10">
        <v>2</v>
      </c>
      <c r="BT10" s="1" t="s">
        <v>88</v>
      </c>
      <c r="BU10">
        <v>0.08</v>
      </c>
      <c r="BW10">
        <v>0.04</v>
      </c>
      <c r="BX10">
        <v>0.12</v>
      </c>
      <c r="BY10">
        <v>1.03</v>
      </c>
      <c r="BZ10">
        <v>0.97</v>
      </c>
      <c r="CA10">
        <v>85</v>
      </c>
      <c r="CB10">
        <v>53</v>
      </c>
      <c r="CC10">
        <v>474</v>
      </c>
      <c r="CD10">
        <v>172</v>
      </c>
      <c r="CE10">
        <v>201</v>
      </c>
      <c r="CF10">
        <v>79</v>
      </c>
      <c r="CG10">
        <v>302</v>
      </c>
      <c r="CH10">
        <v>94</v>
      </c>
      <c r="CI10">
        <v>1.02</v>
      </c>
      <c r="CJ10">
        <v>0.38</v>
      </c>
      <c r="CK10" t="str">
        <f>IF(O10=" "," ",VLOOKUP(AA10,Mapping!$A:$C,2,FALSE))</f>
        <v>ARS</v>
      </c>
      <c r="CL10" t="str">
        <f>IF(O10=" "," ",VLOOKUP(AA10,Mapping!$A:$C,3,FALSE))</f>
        <v>Arsenal</v>
      </c>
      <c r="CM10" s="5">
        <f t="shared" si="0"/>
        <v>0</v>
      </c>
      <c r="CN10" s="5">
        <f t="shared" si="1"/>
        <v>0</v>
      </c>
      <c r="CO10">
        <f t="shared" si="2"/>
        <v>5.5</v>
      </c>
      <c r="CP10" s="4">
        <f t="shared" si="3"/>
        <v>14.363636363636363</v>
      </c>
      <c r="CQ10">
        <f t="shared" si="4"/>
        <v>0</v>
      </c>
    </row>
    <row r="11" spans="1:95" x14ac:dyDescent="0.35">
      <c r="A11">
        <v>75</v>
      </c>
      <c r="B11" s="1" t="s">
        <v>88</v>
      </c>
      <c r="C11">
        <v>440854</v>
      </c>
      <c r="D11" s="1" t="s">
        <v>88</v>
      </c>
      <c r="E11" s="1" t="s">
        <v>88</v>
      </c>
      <c r="F11" s="1">
        <v>0</v>
      </c>
      <c r="G11" s="1" t="s">
        <v>88</v>
      </c>
      <c r="H11" s="1" t="s">
        <v>88</v>
      </c>
      <c r="I11">
        <v>2</v>
      </c>
      <c r="J11">
        <v>2.5</v>
      </c>
      <c r="K11" s="1" t="s">
        <v>88</v>
      </c>
      <c r="L11" s="1" t="s">
        <v>88</v>
      </c>
      <c r="M11" s="1" t="s">
        <v>124</v>
      </c>
      <c r="N11">
        <v>0</v>
      </c>
      <c r="O11">
        <v>10</v>
      </c>
      <c r="P11" s="1" t="s">
        <v>88</v>
      </c>
      <c r="Q11" s="1" t="s">
        <v>120</v>
      </c>
      <c r="R11" s="2">
        <v>45145.687559814818</v>
      </c>
      <c r="S11" s="4">
        <v>45</v>
      </c>
      <c r="T11" s="1" t="s">
        <v>125</v>
      </c>
      <c r="U11">
        <v>3.7</v>
      </c>
      <c r="V11" s="1" t="s">
        <v>126</v>
      </c>
      <c r="W11">
        <v>0.1</v>
      </c>
      <c r="X11" s="1" t="s">
        <v>88</v>
      </c>
      <c r="Y11" s="1" t="s">
        <v>88</v>
      </c>
      <c r="Z11" s="1" t="s">
        <v>97</v>
      </c>
      <c r="AA11">
        <v>1</v>
      </c>
      <c r="AB11">
        <v>3</v>
      </c>
      <c r="AC11">
        <v>26</v>
      </c>
      <c r="AD11" s="5">
        <v>0</v>
      </c>
      <c r="AE11" s="5">
        <v>0</v>
      </c>
      <c r="AF11" s="5">
        <v>0</v>
      </c>
      <c r="AG11" s="5">
        <v>0</v>
      </c>
      <c r="AH11">
        <v>0</v>
      </c>
      <c r="AI11">
        <v>5.8</v>
      </c>
      <c r="AJ11" s="1" t="s">
        <v>126</v>
      </c>
      <c r="AK11">
        <v>425</v>
      </c>
      <c r="AL11">
        <v>1</v>
      </c>
      <c r="AM11">
        <v>2</v>
      </c>
      <c r="AN11">
        <v>2</v>
      </c>
      <c r="AO11">
        <v>6</v>
      </c>
      <c r="AS11">
        <v>4</v>
      </c>
      <c r="AV11">
        <v>1</v>
      </c>
      <c r="AW11">
        <v>111</v>
      </c>
      <c r="AX11">
        <v>98.6</v>
      </c>
      <c r="AY11">
        <v>17.899999999999999</v>
      </c>
      <c r="AZ11">
        <v>21</v>
      </c>
      <c r="BA11">
        <v>13.9</v>
      </c>
      <c r="BB11">
        <v>5</v>
      </c>
      <c r="BC11">
        <v>0.1</v>
      </c>
      <c r="BD11">
        <v>0.01</v>
      </c>
      <c r="BE11">
        <v>0.11</v>
      </c>
      <c r="BF11">
        <v>6.46</v>
      </c>
      <c r="BG11">
        <v>300</v>
      </c>
      <c r="BH11">
        <v>116</v>
      </c>
      <c r="BI11">
        <v>325</v>
      </c>
      <c r="BJ11">
        <v>121</v>
      </c>
      <c r="BK11">
        <v>318</v>
      </c>
      <c r="BL11">
        <v>119</v>
      </c>
      <c r="BM11">
        <v>329</v>
      </c>
      <c r="BN11">
        <v>121</v>
      </c>
      <c r="BP11" s="1" t="s">
        <v>88</v>
      </c>
      <c r="BR11" s="1" t="s">
        <v>88</v>
      </c>
      <c r="BS11">
        <v>2</v>
      </c>
      <c r="BT11" s="1" t="s">
        <v>88</v>
      </c>
      <c r="BU11">
        <v>0.02</v>
      </c>
      <c r="BW11">
        <v>0.04</v>
      </c>
      <c r="BX11">
        <v>0.02</v>
      </c>
      <c r="BY11">
        <v>1.37</v>
      </c>
      <c r="BZ11">
        <v>1.27</v>
      </c>
      <c r="CA11">
        <v>466</v>
      </c>
      <c r="CB11">
        <v>136</v>
      </c>
      <c r="CC11">
        <v>270</v>
      </c>
      <c r="CD11">
        <v>159</v>
      </c>
      <c r="CE11">
        <v>73</v>
      </c>
      <c r="CF11">
        <v>17</v>
      </c>
      <c r="CG11">
        <v>426</v>
      </c>
      <c r="CH11">
        <v>162</v>
      </c>
      <c r="CI11">
        <v>1.06</v>
      </c>
      <c r="CJ11">
        <v>0.42</v>
      </c>
      <c r="CK11" t="str">
        <f>IF(O11=" "," ",VLOOKUP(AA11,Mapping!$A:$C,2,FALSE))</f>
        <v>ARS</v>
      </c>
      <c r="CL11" t="str">
        <f>IF(O11=" "," ",VLOOKUP(AA11,Mapping!$A:$C,3,FALSE))</f>
        <v>Arsenal</v>
      </c>
      <c r="CM11" s="5">
        <f t="shared" si="0"/>
        <v>0</v>
      </c>
      <c r="CN11" s="5">
        <f t="shared" si="1"/>
        <v>0</v>
      </c>
      <c r="CO11">
        <f t="shared" si="2"/>
        <v>4.5</v>
      </c>
      <c r="CP11" s="4">
        <f t="shared" si="3"/>
        <v>5.7777777777777777</v>
      </c>
      <c r="CQ11">
        <f t="shared" si="4"/>
        <v>0</v>
      </c>
    </row>
    <row r="12" spans="1:95" x14ac:dyDescent="0.35">
      <c r="A12">
        <v>75</v>
      </c>
      <c r="B12" s="1" t="s">
        <v>88</v>
      </c>
      <c r="C12">
        <v>479683</v>
      </c>
      <c r="D12" s="1" t="s">
        <v>88</v>
      </c>
      <c r="E12" s="1" t="s">
        <v>88</v>
      </c>
      <c r="F12" s="1">
        <v>0</v>
      </c>
      <c r="G12" s="1" t="s">
        <v>88</v>
      </c>
      <c r="H12" s="1" t="s">
        <v>88</v>
      </c>
      <c r="I12">
        <v>3</v>
      </c>
      <c r="J12">
        <v>1.5</v>
      </c>
      <c r="K12" s="1" t="s">
        <v>88</v>
      </c>
      <c r="L12" s="1" t="s">
        <v>88</v>
      </c>
      <c r="M12" s="1" t="s">
        <v>127</v>
      </c>
      <c r="N12">
        <v>0</v>
      </c>
      <c r="O12">
        <v>11</v>
      </c>
      <c r="P12" s="1" t="s">
        <v>88</v>
      </c>
      <c r="Q12" s="1" t="s">
        <v>120</v>
      </c>
      <c r="R12" s="2">
        <v>45145.687559814818</v>
      </c>
      <c r="S12" s="4">
        <v>45</v>
      </c>
      <c r="T12" s="1" t="s">
        <v>128</v>
      </c>
      <c r="U12">
        <v>1</v>
      </c>
      <c r="V12" s="1" t="s">
        <v>129</v>
      </c>
      <c r="W12">
        <v>0.2</v>
      </c>
      <c r="X12" s="1" t="s">
        <v>88</v>
      </c>
      <c r="Y12" s="1" t="s">
        <v>88</v>
      </c>
      <c r="Z12" s="1" t="s">
        <v>97</v>
      </c>
      <c r="AA12">
        <v>1</v>
      </c>
      <c r="AB12">
        <v>3</v>
      </c>
      <c r="AC12">
        <v>1</v>
      </c>
      <c r="AD12" s="5">
        <v>0</v>
      </c>
      <c r="AE12" s="5">
        <v>0</v>
      </c>
      <c r="AF12" s="5">
        <v>0</v>
      </c>
      <c r="AG12" s="5">
        <v>0</v>
      </c>
      <c r="AH12">
        <v>0</v>
      </c>
      <c r="AI12">
        <v>0.2</v>
      </c>
      <c r="AJ12" s="1" t="s">
        <v>130</v>
      </c>
      <c r="AK12">
        <v>1</v>
      </c>
      <c r="AL12">
        <v>1</v>
      </c>
      <c r="AM12">
        <v>2</v>
      </c>
      <c r="AN12">
        <v>2</v>
      </c>
      <c r="AO12">
        <v>6</v>
      </c>
      <c r="AS12">
        <v>4</v>
      </c>
      <c r="AV12">
        <v>1</v>
      </c>
      <c r="AW12">
        <v>3</v>
      </c>
      <c r="AX12">
        <v>0</v>
      </c>
      <c r="AY12">
        <v>0.2</v>
      </c>
      <c r="AZ12">
        <v>0</v>
      </c>
      <c r="BA12">
        <v>0</v>
      </c>
      <c r="BB12">
        <v>5</v>
      </c>
      <c r="BC12">
        <v>0</v>
      </c>
      <c r="BD12">
        <v>0</v>
      </c>
      <c r="BE12">
        <v>0</v>
      </c>
      <c r="BF12">
        <v>0</v>
      </c>
      <c r="BG12">
        <v>535</v>
      </c>
      <c r="BH12">
        <v>212</v>
      </c>
      <c r="BI12">
        <v>367</v>
      </c>
      <c r="BJ12">
        <v>182</v>
      </c>
      <c r="BK12">
        <v>527</v>
      </c>
      <c r="BL12">
        <v>211</v>
      </c>
      <c r="BM12">
        <v>536</v>
      </c>
      <c r="BN12">
        <v>212</v>
      </c>
      <c r="BP12" s="1" t="s">
        <v>88</v>
      </c>
      <c r="BR12" s="1" t="s">
        <v>88</v>
      </c>
      <c r="BS12">
        <v>2</v>
      </c>
      <c r="BT12" s="1" t="s">
        <v>88</v>
      </c>
      <c r="BU12">
        <v>0.02</v>
      </c>
      <c r="BW12">
        <v>0.04</v>
      </c>
      <c r="BX12">
        <v>0.02</v>
      </c>
      <c r="BY12">
        <v>1.37</v>
      </c>
      <c r="BZ12">
        <v>1.27</v>
      </c>
      <c r="CA12">
        <v>488</v>
      </c>
      <c r="CB12">
        <v>243</v>
      </c>
      <c r="CC12">
        <v>292</v>
      </c>
      <c r="CD12">
        <v>50</v>
      </c>
      <c r="CE12">
        <v>376</v>
      </c>
      <c r="CF12">
        <v>172</v>
      </c>
      <c r="CG12">
        <v>420</v>
      </c>
      <c r="CH12">
        <v>135</v>
      </c>
      <c r="CI12">
        <v>1.06</v>
      </c>
      <c r="CJ12">
        <v>0.42</v>
      </c>
      <c r="CK12" t="str">
        <f>IF(O12=" "," ",VLOOKUP(AA12,Mapping!$A:$C,2,FALSE))</f>
        <v>ARS</v>
      </c>
      <c r="CL12" t="str">
        <f>IF(O12=" "," ",VLOOKUP(AA12,Mapping!$A:$C,3,FALSE))</f>
        <v>Arsenal</v>
      </c>
      <c r="CM12" s="5">
        <f t="shared" si="0"/>
        <v>0</v>
      </c>
      <c r="CN12" s="5">
        <f t="shared" si="1"/>
        <v>0</v>
      </c>
      <c r="CO12">
        <f t="shared" si="2"/>
        <v>4.5</v>
      </c>
      <c r="CP12" s="4">
        <f t="shared" si="3"/>
        <v>0.22222222222222221</v>
      </c>
      <c r="CQ12">
        <f t="shared" si="4"/>
        <v>0</v>
      </c>
    </row>
    <row r="13" spans="1:95" x14ac:dyDescent="0.35">
      <c r="A13">
        <v>75</v>
      </c>
      <c r="B13" s="1" t="s">
        <v>88</v>
      </c>
      <c r="C13">
        <v>444145</v>
      </c>
      <c r="D13" s="1" t="s">
        <v>88</v>
      </c>
      <c r="E13" s="1" t="s">
        <v>88</v>
      </c>
      <c r="F13" s="1">
        <v>0</v>
      </c>
      <c r="G13" s="1" t="s">
        <v>88</v>
      </c>
      <c r="H13" s="1" t="s">
        <v>88</v>
      </c>
      <c r="I13">
        <v>3</v>
      </c>
      <c r="J13">
        <v>3.2</v>
      </c>
      <c r="K13" s="1" t="s">
        <v>88</v>
      </c>
      <c r="L13" s="1" t="s">
        <v>88</v>
      </c>
      <c r="M13" s="1" t="s">
        <v>106</v>
      </c>
      <c r="N13">
        <v>0</v>
      </c>
      <c r="O13">
        <v>12</v>
      </c>
      <c r="P13" s="1" t="s">
        <v>88</v>
      </c>
      <c r="Q13" s="1" t="s">
        <v>120</v>
      </c>
      <c r="R13" s="2">
        <v>45145.687559814818</v>
      </c>
      <c r="S13" s="4">
        <v>80</v>
      </c>
      <c r="T13" s="1" t="s">
        <v>131</v>
      </c>
      <c r="U13">
        <v>5.5</v>
      </c>
      <c r="V13" s="1" t="s">
        <v>132</v>
      </c>
      <c r="W13">
        <v>14</v>
      </c>
      <c r="X13" s="1" t="s">
        <v>88</v>
      </c>
      <c r="Y13" s="1" t="s">
        <v>88</v>
      </c>
      <c r="Z13" s="1" t="s">
        <v>97</v>
      </c>
      <c r="AA13">
        <v>1</v>
      </c>
      <c r="AB13">
        <v>3</v>
      </c>
      <c r="AC13">
        <v>198</v>
      </c>
      <c r="AD13" s="5">
        <v>0</v>
      </c>
      <c r="AE13" s="5">
        <v>0</v>
      </c>
      <c r="AF13" s="5">
        <v>0</v>
      </c>
      <c r="AG13" s="5">
        <v>0</v>
      </c>
      <c r="AH13">
        <v>0</v>
      </c>
      <c r="AI13">
        <v>24.8</v>
      </c>
      <c r="AJ13" s="1" t="s">
        <v>133</v>
      </c>
      <c r="AK13">
        <v>2789</v>
      </c>
      <c r="AL13">
        <v>15</v>
      </c>
      <c r="AM13">
        <v>9</v>
      </c>
      <c r="AN13">
        <v>14</v>
      </c>
      <c r="AO13">
        <v>33</v>
      </c>
      <c r="AS13">
        <v>3</v>
      </c>
      <c r="AV13">
        <v>18</v>
      </c>
      <c r="AW13">
        <v>648</v>
      </c>
      <c r="AX13">
        <v>844.2</v>
      </c>
      <c r="AY13">
        <v>838.1</v>
      </c>
      <c r="AZ13">
        <v>1300</v>
      </c>
      <c r="BA13">
        <v>298.10000000000002</v>
      </c>
      <c r="BB13">
        <v>34</v>
      </c>
      <c r="BC13">
        <v>9.15</v>
      </c>
      <c r="BD13">
        <v>6.98</v>
      </c>
      <c r="BE13">
        <v>16.13</v>
      </c>
      <c r="BF13">
        <v>36.159999999999997</v>
      </c>
      <c r="BG13">
        <v>18</v>
      </c>
      <c r="BH13">
        <v>8</v>
      </c>
      <c r="BI13">
        <v>17</v>
      </c>
      <c r="BJ13">
        <v>14</v>
      </c>
      <c r="BK13">
        <v>7</v>
      </c>
      <c r="BL13">
        <v>3</v>
      </c>
      <c r="BM13">
        <v>7</v>
      </c>
      <c r="BN13">
        <v>5</v>
      </c>
      <c r="BO13">
        <v>4</v>
      </c>
      <c r="BP13" s="1" t="s">
        <v>88</v>
      </c>
      <c r="BQ13">
        <v>3</v>
      </c>
      <c r="BR13" s="1" t="s">
        <v>88</v>
      </c>
      <c r="BS13">
        <v>3</v>
      </c>
      <c r="BT13" s="1" t="s">
        <v>88</v>
      </c>
      <c r="BU13">
        <v>0.3</v>
      </c>
      <c r="BW13">
        <v>0.23</v>
      </c>
      <c r="BX13">
        <v>0.53</v>
      </c>
      <c r="BY13">
        <v>1.17</v>
      </c>
      <c r="BZ13">
        <v>1.06</v>
      </c>
      <c r="CA13">
        <v>16</v>
      </c>
      <c r="CB13">
        <v>9</v>
      </c>
      <c r="CC13">
        <v>607</v>
      </c>
      <c r="CD13">
        <v>254</v>
      </c>
      <c r="CE13">
        <v>10</v>
      </c>
      <c r="CF13">
        <v>5</v>
      </c>
      <c r="CG13">
        <v>29</v>
      </c>
      <c r="CH13">
        <v>9</v>
      </c>
      <c r="CI13">
        <v>1.1000000000000001</v>
      </c>
      <c r="CJ13">
        <v>0.45</v>
      </c>
      <c r="CK13" t="str">
        <f>IF(O13=" "," ",VLOOKUP(AA13,Mapping!$A:$C,2,FALSE))</f>
        <v>ARS</v>
      </c>
      <c r="CL13" t="str">
        <f>IF(O13=" "," ",VLOOKUP(AA13,Mapping!$A:$C,3,FALSE))</f>
        <v>Arsenal</v>
      </c>
      <c r="CM13" s="5">
        <f t="shared" si="0"/>
        <v>0</v>
      </c>
      <c r="CN13" s="5">
        <f t="shared" si="1"/>
        <v>0</v>
      </c>
      <c r="CO13">
        <f t="shared" si="2"/>
        <v>8</v>
      </c>
      <c r="CP13" s="4">
        <f t="shared" si="3"/>
        <v>24.75</v>
      </c>
      <c r="CQ13">
        <f t="shared" si="4"/>
        <v>0</v>
      </c>
    </row>
    <row r="14" spans="1:95" x14ac:dyDescent="0.35">
      <c r="A14">
        <v>75</v>
      </c>
      <c r="B14" s="1" t="s">
        <v>88</v>
      </c>
      <c r="C14">
        <v>205533</v>
      </c>
      <c r="D14" s="1" t="s">
        <v>88</v>
      </c>
      <c r="E14" s="1" t="s">
        <v>88</v>
      </c>
      <c r="F14" s="1">
        <v>0</v>
      </c>
      <c r="G14" s="1" t="s">
        <v>88</v>
      </c>
      <c r="H14" s="1" t="s">
        <v>88</v>
      </c>
      <c r="I14">
        <v>4</v>
      </c>
      <c r="J14">
        <v>2.2999999999999998</v>
      </c>
      <c r="K14" s="1" t="s">
        <v>88</v>
      </c>
      <c r="L14" s="1" t="s">
        <v>88</v>
      </c>
      <c r="M14" s="1" t="s">
        <v>134</v>
      </c>
      <c r="N14">
        <v>0</v>
      </c>
      <c r="O14">
        <v>13</v>
      </c>
      <c r="P14" s="1" t="s">
        <v>88</v>
      </c>
      <c r="Q14" s="1" t="s">
        <v>120</v>
      </c>
      <c r="R14" s="2">
        <v>45145.687559814818</v>
      </c>
      <c r="S14" s="4">
        <v>55</v>
      </c>
      <c r="T14" s="1" t="s">
        <v>135</v>
      </c>
      <c r="U14">
        <v>2.1</v>
      </c>
      <c r="V14" s="1" t="s">
        <v>136</v>
      </c>
      <c r="W14">
        <v>2.7</v>
      </c>
      <c r="X14" s="1" t="s">
        <v>88</v>
      </c>
      <c r="Y14" s="1" t="s">
        <v>88</v>
      </c>
      <c r="Z14" s="1" t="s">
        <v>97</v>
      </c>
      <c r="AA14">
        <v>1</v>
      </c>
      <c r="AB14">
        <v>3</v>
      </c>
      <c r="AC14">
        <v>63</v>
      </c>
      <c r="AD14" s="5">
        <v>0</v>
      </c>
      <c r="AE14" s="5">
        <v>0</v>
      </c>
      <c r="AF14" s="5">
        <v>0</v>
      </c>
      <c r="AG14" s="5">
        <v>0</v>
      </c>
      <c r="AH14">
        <v>0</v>
      </c>
      <c r="AI14">
        <v>11.5</v>
      </c>
      <c r="AJ14" s="1" t="s">
        <v>136</v>
      </c>
      <c r="AK14">
        <v>1071</v>
      </c>
      <c r="AL14">
        <v>4</v>
      </c>
      <c r="AM14">
        <v>2</v>
      </c>
      <c r="AN14">
        <v>2</v>
      </c>
      <c r="AO14">
        <v>16</v>
      </c>
      <c r="AS14">
        <v>3</v>
      </c>
      <c r="AV14">
        <v>5</v>
      </c>
      <c r="AW14">
        <v>161</v>
      </c>
      <c r="AX14">
        <v>213.4</v>
      </c>
      <c r="AY14">
        <v>128.5</v>
      </c>
      <c r="AZ14">
        <v>607</v>
      </c>
      <c r="BA14">
        <v>93.8</v>
      </c>
      <c r="BB14">
        <v>9</v>
      </c>
      <c r="BC14">
        <v>7.89</v>
      </c>
      <c r="BD14">
        <v>1.26</v>
      </c>
      <c r="BE14">
        <v>9.15</v>
      </c>
      <c r="BF14">
        <v>14.65</v>
      </c>
      <c r="BG14">
        <v>242</v>
      </c>
      <c r="BH14">
        <v>23</v>
      </c>
      <c r="BI14">
        <v>199</v>
      </c>
      <c r="BJ14">
        <v>23</v>
      </c>
      <c r="BK14">
        <v>41</v>
      </c>
      <c r="BL14">
        <v>13</v>
      </c>
      <c r="BM14">
        <v>127</v>
      </c>
      <c r="BN14">
        <v>19</v>
      </c>
      <c r="BO14">
        <v>4</v>
      </c>
      <c r="BP14" s="1" t="s">
        <v>88</v>
      </c>
      <c r="BQ14">
        <v>3</v>
      </c>
      <c r="BR14" s="1" t="s">
        <v>88</v>
      </c>
      <c r="BS14">
        <v>3</v>
      </c>
      <c r="BT14" s="1" t="s">
        <v>88</v>
      </c>
      <c r="BU14">
        <v>0.66</v>
      </c>
      <c r="BW14">
        <v>0.11</v>
      </c>
      <c r="BX14">
        <v>0.77</v>
      </c>
      <c r="BY14">
        <v>1.23</v>
      </c>
      <c r="BZ14">
        <v>1.34</v>
      </c>
      <c r="CA14">
        <v>121</v>
      </c>
      <c r="CB14">
        <v>33</v>
      </c>
      <c r="CC14">
        <v>510</v>
      </c>
      <c r="CD14">
        <v>44</v>
      </c>
      <c r="CE14">
        <v>245</v>
      </c>
      <c r="CF14">
        <v>30</v>
      </c>
      <c r="CG14">
        <v>109</v>
      </c>
      <c r="CH14">
        <v>21</v>
      </c>
      <c r="CI14">
        <v>0.76</v>
      </c>
      <c r="CJ14">
        <v>0.17</v>
      </c>
      <c r="CK14" t="str">
        <f>IF(O14=" "," ",VLOOKUP(AA14,Mapping!$A:$C,2,FALSE))</f>
        <v>ARS</v>
      </c>
      <c r="CL14" t="str">
        <f>IF(O14=" "," ",VLOOKUP(AA14,Mapping!$A:$C,3,FALSE))</f>
        <v>Arsenal</v>
      </c>
      <c r="CM14" s="5">
        <f t="shared" si="0"/>
        <v>0</v>
      </c>
      <c r="CN14" s="5">
        <f t="shared" si="1"/>
        <v>0</v>
      </c>
      <c r="CO14">
        <f t="shared" si="2"/>
        <v>5.5</v>
      </c>
      <c r="CP14" s="4">
        <f t="shared" si="3"/>
        <v>11.454545454545455</v>
      </c>
      <c r="CQ14">
        <f t="shared" si="4"/>
        <v>0</v>
      </c>
    </row>
    <row r="15" spans="1:95" x14ac:dyDescent="0.35">
      <c r="A15">
        <v>75</v>
      </c>
      <c r="B15" s="1" t="s">
        <v>88</v>
      </c>
      <c r="C15">
        <v>184029</v>
      </c>
      <c r="D15" s="1" t="s">
        <v>88</v>
      </c>
      <c r="E15" s="1" t="s">
        <v>88</v>
      </c>
      <c r="F15" s="1">
        <v>0</v>
      </c>
      <c r="G15" s="1" t="s">
        <v>88</v>
      </c>
      <c r="H15" s="1" t="s">
        <v>88</v>
      </c>
      <c r="I15">
        <v>3</v>
      </c>
      <c r="J15">
        <v>3.4</v>
      </c>
      <c r="K15" s="1" t="s">
        <v>88</v>
      </c>
      <c r="L15" s="1" t="s">
        <v>88</v>
      </c>
      <c r="M15" s="1" t="s">
        <v>137</v>
      </c>
      <c r="N15">
        <v>0</v>
      </c>
      <c r="O15">
        <v>14</v>
      </c>
      <c r="P15" s="1" t="s">
        <v>88</v>
      </c>
      <c r="Q15" s="1" t="s">
        <v>120</v>
      </c>
      <c r="R15" s="2">
        <v>45145.687559814818</v>
      </c>
      <c r="S15" s="4">
        <v>85</v>
      </c>
      <c r="T15" s="1" t="s">
        <v>138</v>
      </c>
      <c r="U15">
        <v>5.7</v>
      </c>
      <c r="V15" s="1" t="s">
        <v>139</v>
      </c>
      <c r="W15">
        <v>22.2</v>
      </c>
      <c r="X15" s="1" t="s">
        <v>88</v>
      </c>
      <c r="Y15" s="1" t="s">
        <v>88</v>
      </c>
      <c r="Z15" s="1" t="s">
        <v>97</v>
      </c>
      <c r="AA15">
        <v>1</v>
      </c>
      <c r="AB15">
        <v>3</v>
      </c>
      <c r="AC15">
        <v>212</v>
      </c>
      <c r="AD15" s="5">
        <v>0</v>
      </c>
      <c r="AE15" s="5">
        <v>0</v>
      </c>
      <c r="AF15" s="5">
        <v>0</v>
      </c>
      <c r="AG15" s="5">
        <v>0</v>
      </c>
      <c r="AH15">
        <v>0</v>
      </c>
      <c r="AI15">
        <v>24.9</v>
      </c>
      <c r="AJ15" s="1" t="s">
        <v>139</v>
      </c>
      <c r="AK15">
        <v>3132</v>
      </c>
      <c r="AL15">
        <v>15</v>
      </c>
      <c r="AM15">
        <v>8</v>
      </c>
      <c r="AN15">
        <v>13</v>
      </c>
      <c r="AO15">
        <v>38</v>
      </c>
      <c r="AS15">
        <v>4</v>
      </c>
      <c r="AV15">
        <v>30</v>
      </c>
      <c r="AW15">
        <v>813</v>
      </c>
      <c r="AX15">
        <v>971.8</v>
      </c>
      <c r="AY15">
        <v>1140.3</v>
      </c>
      <c r="AZ15">
        <v>934</v>
      </c>
      <c r="BA15">
        <v>304.89999999999998</v>
      </c>
      <c r="BB15">
        <v>37</v>
      </c>
      <c r="BC15">
        <v>9.75</v>
      </c>
      <c r="BD15">
        <v>8.02</v>
      </c>
      <c r="BE15">
        <v>17.77</v>
      </c>
      <c r="BF15">
        <v>37.94</v>
      </c>
      <c r="BG15">
        <v>10</v>
      </c>
      <c r="BH15">
        <v>4</v>
      </c>
      <c r="BI15">
        <v>6</v>
      </c>
      <c r="BJ15">
        <v>4</v>
      </c>
      <c r="BK15">
        <v>19</v>
      </c>
      <c r="BL15">
        <v>10</v>
      </c>
      <c r="BM15">
        <v>6</v>
      </c>
      <c r="BN15">
        <v>4</v>
      </c>
      <c r="BO15">
        <v>3</v>
      </c>
      <c r="BP15" s="1" t="s">
        <v>88</v>
      </c>
      <c r="BQ15">
        <v>1</v>
      </c>
      <c r="BR15" s="1" t="s">
        <v>88</v>
      </c>
      <c r="BS15">
        <v>3</v>
      </c>
      <c r="BT15" s="1" t="s">
        <v>88</v>
      </c>
      <c r="BU15">
        <v>0.28000000000000003</v>
      </c>
      <c r="BW15">
        <v>0.23</v>
      </c>
      <c r="BX15">
        <v>0.51</v>
      </c>
      <c r="BY15">
        <v>1.0900000000000001</v>
      </c>
      <c r="BZ15">
        <v>1.0900000000000001</v>
      </c>
      <c r="CA15">
        <v>8</v>
      </c>
      <c r="CB15">
        <v>6</v>
      </c>
      <c r="CC15">
        <v>609</v>
      </c>
      <c r="CD15">
        <v>256</v>
      </c>
      <c r="CE15">
        <v>6</v>
      </c>
      <c r="CF15">
        <v>3</v>
      </c>
      <c r="CG15">
        <v>16</v>
      </c>
      <c r="CH15">
        <v>6</v>
      </c>
      <c r="CI15">
        <v>1.06</v>
      </c>
      <c r="CJ15">
        <v>0.37</v>
      </c>
      <c r="CK15" t="str">
        <f>IF(O15=" "," ",VLOOKUP(AA15,Mapping!$A:$C,2,FALSE))</f>
        <v>ARS</v>
      </c>
      <c r="CL15" t="str">
        <f>IF(O15=" "," ",VLOOKUP(AA15,Mapping!$A:$C,3,FALSE))</f>
        <v>Arsenal</v>
      </c>
      <c r="CM15" s="5">
        <f t="shared" si="0"/>
        <v>0</v>
      </c>
      <c r="CN15" s="5">
        <f t="shared" si="1"/>
        <v>0</v>
      </c>
      <c r="CO15">
        <f t="shared" si="2"/>
        <v>8.5</v>
      </c>
      <c r="CP15" s="4">
        <f t="shared" si="3"/>
        <v>24.941176470588236</v>
      </c>
      <c r="CQ15">
        <f t="shared" si="4"/>
        <v>0</v>
      </c>
    </row>
    <row r="16" spans="1:95" x14ac:dyDescent="0.35">
      <c r="A16">
        <v>75</v>
      </c>
      <c r="B16" s="1" t="s">
        <v>88</v>
      </c>
      <c r="C16">
        <v>167199</v>
      </c>
      <c r="D16" s="1" t="s">
        <v>88</v>
      </c>
      <c r="E16" s="1" t="s">
        <v>88</v>
      </c>
      <c r="F16" s="1">
        <v>0</v>
      </c>
      <c r="G16" s="1" t="s">
        <v>88</v>
      </c>
      <c r="H16" s="1" t="s">
        <v>88</v>
      </c>
      <c r="I16">
        <v>3</v>
      </c>
      <c r="J16">
        <v>2.1</v>
      </c>
      <c r="K16" s="1" t="s">
        <v>88</v>
      </c>
      <c r="L16" s="1" t="s">
        <v>88</v>
      </c>
      <c r="M16" s="1" t="s">
        <v>140</v>
      </c>
      <c r="N16">
        <v>0</v>
      </c>
      <c r="O16">
        <v>15</v>
      </c>
      <c r="P16" s="1" t="s">
        <v>88</v>
      </c>
      <c r="Q16" s="1" t="s">
        <v>120</v>
      </c>
      <c r="R16" s="2">
        <v>45145.687559814818</v>
      </c>
      <c r="S16" s="4">
        <v>50</v>
      </c>
      <c r="T16" s="1" t="s">
        <v>141</v>
      </c>
      <c r="U16">
        <v>2.6</v>
      </c>
      <c r="V16" s="1" t="s">
        <v>142</v>
      </c>
      <c r="W16">
        <v>0.3</v>
      </c>
      <c r="X16" s="1" t="s">
        <v>88</v>
      </c>
      <c r="Y16" s="1" t="s">
        <v>88</v>
      </c>
      <c r="Z16" s="1" t="s">
        <v>97</v>
      </c>
      <c r="AA16">
        <v>1</v>
      </c>
      <c r="AB16">
        <v>3</v>
      </c>
      <c r="AC16">
        <v>86</v>
      </c>
      <c r="AD16" s="5">
        <v>0</v>
      </c>
      <c r="AE16" s="5">
        <v>0</v>
      </c>
      <c r="AF16" s="5">
        <v>0</v>
      </c>
      <c r="AG16" s="5">
        <v>0</v>
      </c>
      <c r="AH16">
        <v>0</v>
      </c>
      <c r="AI16">
        <v>17.2</v>
      </c>
      <c r="AJ16" s="1" t="s">
        <v>140</v>
      </c>
      <c r="AK16">
        <v>2480</v>
      </c>
      <c r="AL16">
        <v>3</v>
      </c>
      <c r="AM16">
        <v>8</v>
      </c>
      <c r="AN16">
        <v>11</v>
      </c>
      <c r="AO16">
        <v>28</v>
      </c>
      <c r="AS16">
        <v>5</v>
      </c>
      <c r="AV16">
        <v>6</v>
      </c>
      <c r="AW16">
        <v>468</v>
      </c>
      <c r="AX16">
        <v>526.6</v>
      </c>
      <c r="AY16">
        <v>444.1</v>
      </c>
      <c r="AZ16">
        <v>242</v>
      </c>
      <c r="BA16">
        <v>121.5</v>
      </c>
      <c r="BB16">
        <v>28</v>
      </c>
      <c r="BC16">
        <v>2.59</v>
      </c>
      <c r="BD16">
        <v>2.17</v>
      </c>
      <c r="BE16">
        <v>4.76</v>
      </c>
      <c r="BF16">
        <v>32.270000000000003</v>
      </c>
      <c r="BG16">
        <v>93</v>
      </c>
      <c r="BH16">
        <v>42</v>
      </c>
      <c r="BI16">
        <v>63</v>
      </c>
      <c r="BJ16">
        <v>54</v>
      </c>
      <c r="BK16">
        <v>126</v>
      </c>
      <c r="BL16">
        <v>81</v>
      </c>
      <c r="BM16">
        <v>88</v>
      </c>
      <c r="BN16">
        <v>62</v>
      </c>
      <c r="BO16">
        <v>3</v>
      </c>
      <c r="BP16" s="1" t="s">
        <v>88</v>
      </c>
      <c r="BQ16">
        <v>1</v>
      </c>
      <c r="BR16" s="1" t="s">
        <v>88</v>
      </c>
      <c r="BS16">
        <v>3</v>
      </c>
      <c r="BT16" s="1" t="s">
        <v>88</v>
      </c>
      <c r="BU16">
        <v>0.09</v>
      </c>
      <c r="BW16">
        <v>0.08</v>
      </c>
      <c r="BX16">
        <v>0.17</v>
      </c>
      <c r="BY16">
        <v>1.17</v>
      </c>
      <c r="BZ16">
        <v>1.02</v>
      </c>
      <c r="CA16">
        <v>207</v>
      </c>
      <c r="CB16">
        <v>134</v>
      </c>
      <c r="CC16">
        <v>379</v>
      </c>
      <c r="CD16">
        <v>109</v>
      </c>
      <c r="CE16">
        <v>188</v>
      </c>
      <c r="CF16">
        <v>74</v>
      </c>
      <c r="CG16">
        <v>280</v>
      </c>
      <c r="CH16">
        <v>89</v>
      </c>
      <c r="CI16">
        <v>1.02</v>
      </c>
      <c r="CJ16">
        <v>0.4</v>
      </c>
      <c r="CK16" t="str">
        <f>IF(O16=" "," ",VLOOKUP(AA16,Mapping!$A:$C,2,FALSE))</f>
        <v>ARS</v>
      </c>
      <c r="CL16" t="str">
        <f>IF(O16=" "," ",VLOOKUP(AA16,Mapping!$A:$C,3,FALSE))</f>
        <v>Arsenal</v>
      </c>
      <c r="CM16" s="5">
        <f t="shared" si="0"/>
        <v>0</v>
      </c>
      <c r="CN16" s="5">
        <f t="shared" si="1"/>
        <v>0</v>
      </c>
      <c r="CO16">
        <f t="shared" si="2"/>
        <v>5</v>
      </c>
      <c r="CP16" s="4">
        <f t="shared" si="3"/>
        <v>17.2</v>
      </c>
      <c r="CQ16">
        <f t="shared" si="4"/>
        <v>0</v>
      </c>
    </row>
    <row r="17" spans="1:95" x14ac:dyDescent="0.35">
      <c r="A17">
        <v>75</v>
      </c>
      <c r="B17" s="1" t="s">
        <v>88</v>
      </c>
      <c r="C17">
        <v>195735</v>
      </c>
      <c r="D17" s="1" t="s">
        <v>88</v>
      </c>
      <c r="E17" s="1" t="s">
        <v>88</v>
      </c>
      <c r="F17" s="1">
        <v>0</v>
      </c>
      <c r="G17" s="1" t="s">
        <v>88</v>
      </c>
      <c r="H17" s="1" t="s">
        <v>88</v>
      </c>
      <c r="I17">
        <v>3</v>
      </c>
      <c r="J17">
        <v>2.1</v>
      </c>
      <c r="K17" s="1" t="s">
        <v>88</v>
      </c>
      <c r="L17" s="1" t="s">
        <v>88</v>
      </c>
      <c r="M17" s="1" t="s">
        <v>143</v>
      </c>
      <c r="N17">
        <v>0</v>
      </c>
      <c r="O17">
        <v>16</v>
      </c>
      <c r="P17" s="1" t="s">
        <v>88</v>
      </c>
      <c r="Q17" s="1" t="s">
        <v>120</v>
      </c>
      <c r="R17" s="2">
        <v>45145.687559814818</v>
      </c>
      <c r="S17" s="4">
        <v>50</v>
      </c>
      <c r="T17" s="1" t="s">
        <v>144</v>
      </c>
      <c r="U17">
        <v>0</v>
      </c>
      <c r="V17" s="1" t="s">
        <v>145</v>
      </c>
      <c r="W17">
        <v>0.1</v>
      </c>
      <c r="X17" s="1" t="s">
        <v>88</v>
      </c>
      <c r="Y17" s="1" t="s">
        <v>88</v>
      </c>
      <c r="Z17" s="1" t="s">
        <v>97</v>
      </c>
      <c r="AA17">
        <v>1</v>
      </c>
      <c r="AB17">
        <v>3</v>
      </c>
      <c r="AC17">
        <v>86</v>
      </c>
      <c r="AD17" s="5">
        <v>0</v>
      </c>
      <c r="AE17" s="5">
        <v>0</v>
      </c>
      <c r="AF17" s="5">
        <v>0</v>
      </c>
      <c r="AG17" s="5">
        <v>0</v>
      </c>
      <c r="AH17">
        <v>0</v>
      </c>
      <c r="AI17">
        <v>0</v>
      </c>
      <c r="AJ17" s="1" t="s">
        <v>146</v>
      </c>
      <c r="AK17">
        <v>2480</v>
      </c>
      <c r="AL17">
        <v>3</v>
      </c>
      <c r="AM17">
        <v>8</v>
      </c>
      <c r="AN17">
        <v>11</v>
      </c>
      <c r="AO17">
        <v>28</v>
      </c>
      <c r="AS17">
        <v>5</v>
      </c>
      <c r="AV17">
        <v>6</v>
      </c>
      <c r="AW17">
        <v>468</v>
      </c>
      <c r="AX17">
        <v>0</v>
      </c>
      <c r="AY17">
        <v>0</v>
      </c>
      <c r="AZ17">
        <v>0</v>
      </c>
      <c r="BA17">
        <v>0</v>
      </c>
      <c r="BB17">
        <v>28</v>
      </c>
      <c r="BC17">
        <v>0</v>
      </c>
      <c r="BD17">
        <v>0</v>
      </c>
      <c r="BE17">
        <v>0</v>
      </c>
      <c r="BF17">
        <v>0</v>
      </c>
      <c r="BG17">
        <v>576</v>
      </c>
      <c r="BH17">
        <v>244</v>
      </c>
      <c r="BI17">
        <v>575</v>
      </c>
      <c r="BJ17">
        <v>244</v>
      </c>
      <c r="BK17">
        <v>573</v>
      </c>
      <c r="BL17">
        <v>244</v>
      </c>
      <c r="BM17">
        <v>577</v>
      </c>
      <c r="BN17">
        <v>244</v>
      </c>
      <c r="BO17">
        <v>3</v>
      </c>
      <c r="BP17" s="1" t="s">
        <v>88</v>
      </c>
      <c r="BQ17">
        <v>1</v>
      </c>
      <c r="BR17" s="1" t="s">
        <v>88</v>
      </c>
      <c r="BS17">
        <v>3</v>
      </c>
      <c r="BT17" s="1" t="s">
        <v>88</v>
      </c>
      <c r="BU17">
        <v>0.09</v>
      </c>
      <c r="BW17">
        <v>0.08</v>
      </c>
      <c r="BX17">
        <v>0.17</v>
      </c>
      <c r="BY17">
        <v>1.17</v>
      </c>
      <c r="BZ17">
        <v>1.02</v>
      </c>
      <c r="CA17">
        <v>225</v>
      </c>
      <c r="CB17">
        <v>148</v>
      </c>
      <c r="CC17">
        <v>397</v>
      </c>
      <c r="CD17">
        <v>123</v>
      </c>
      <c r="CE17">
        <v>577</v>
      </c>
      <c r="CF17">
        <v>244</v>
      </c>
      <c r="CG17">
        <v>500</v>
      </c>
      <c r="CH17">
        <v>171</v>
      </c>
      <c r="CI17">
        <v>1.02</v>
      </c>
      <c r="CJ17">
        <v>0.4</v>
      </c>
      <c r="CK17" t="str">
        <f>IF(O17=" "," ",VLOOKUP(AA17,Mapping!$A:$C,2,FALSE))</f>
        <v>ARS</v>
      </c>
      <c r="CL17" t="str">
        <f>IF(O17=" "," ",VLOOKUP(AA17,Mapping!$A:$C,3,FALSE))</f>
        <v>Arsenal</v>
      </c>
      <c r="CM17" s="5">
        <f t="shared" si="0"/>
        <v>0</v>
      </c>
      <c r="CN17" s="5">
        <f t="shared" si="1"/>
        <v>0</v>
      </c>
      <c r="CO17">
        <f t="shared" si="2"/>
        <v>5</v>
      </c>
      <c r="CP17" s="4">
        <f t="shared" si="3"/>
        <v>17.2</v>
      </c>
      <c r="CQ17">
        <f t="shared" si="4"/>
        <v>0</v>
      </c>
    </row>
    <row r="18" spans="1:95" x14ac:dyDescent="0.35">
      <c r="A18">
        <v>75</v>
      </c>
      <c r="B18" s="1" t="s">
        <v>88</v>
      </c>
      <c r="C18">
        <v>225321</v>
      </c>
      <c r="D18" s="1" t="s">
        <v>88</v>
      </c>
      <c r="E18" s="1" t="s">
        <v>88</v>
      </c>
      <c r="F18" s="1">
        <v>0</v>
      </c>
      <c r="G18" s="1" t="s">
        <v>88</v>
      </c>
      <c r="H18" s="1" t="s">
        <v>88</v>
      </c>
      <c r="I18">
        <v>1</v>
      </c>
      <c r="J18">
        <v>3.7</v>
      </c>
      <c r="K18" s="1" t="s">
        <v>88</v>
      </c>
      <c r="L18" s="1" t="s">
        <v>88</v>
      </c>
      <c r="M18" s="1" t="s">
        <v>147</v>
      </c>
      <c r="N18">
        <v>0</v>
      </c>
      <c r="O18">
        <v>17</v>
      </c>
      <c r="P18" s="1" t="s">
        <v>88</v>
      </c>
      <c r="Q18" s="1" t="s">
        <v>120</v>
      </c>
      <c r="R18" s="2">
        <v>45145.687559814818</v>
      </c>
      <c r="S18" s="4">
        <v>50</v>
      </c>
      <c r="T18" s="1" t="s">
        <v>148</v>
      </c>
      <c r="U18">
        <v>3.8</v>
      </c>
      <c r="V18" s="1" t="s">
        <v>149</v>
      </c>
      <c r="W18">
        <v>20.399999999999999</v>
      </c>
      <c r="X18" s="1" t="s">
        <v>88</v>
      </c>
      <c r="Y18" s="1" t="s">
        <v>88</v>
      </c>
      <c r="Z18" s="1" t="s">
        <v>97</v>
      </c>
      <c r="AA18">
        <v>1</v>
      </c>
      <c r="AB18">
        <v>3</v>
      </c>
      <c r="AC18">
        <v>143</v>
      </c>
      <c r="AD18" s="5">
        <v>0</v>
      </c>
      <c r="AE18" s="5">
        <v>0</v>
      </c>
      <c r="AF18" s="5">
        <v>0</v>
      </c>
      <c r="AG18" s="5">
        <v>0</v>
      </c>
      <c r="AH18">
        <v>0</v>
      </c>
      <c r="AI18">
        <v>28.6</v>
      </c>
      <c r="AJ18" s="1" t="s">
        <v>149</v>
      </c>
      <c r="AK18">
        <v>3420</v>
      </c>
      <c r="AL18">
        <v>3</v>
      </c>
      <c r="AM18">
        <v>8</v>
      </c>
      <c r="AN18">
        <v>14</v>
      </c>
      <c r="AO18">
        <v>43</v>
      </c>
      <c r="AS18">
        <v>1</v>
      </c>
      <c r="AU18">
        <v>94</v>
      </c>
      <c r="AV18">
        <v>9</v>
      </c>
      <c r="AW18">
        <v>664</v>
      </c>
      <c r="AX18">
        <v>764.8</v>
      </c>
      <c r="AY18">
        <v>0</v>
      </c>
      <c r="AZ18">
        <v>0</v>
      </c>
      <c r="BA18">
        <v>76.5</v>
      </c>
      <c r="BB18">
        <v>38</v>
      </c>
      <c r="BC18">
        <v>0</v>
      </c>
      <c r="BD18">
        <v>0.02</v>
      </c>
      <c r="BE18">
        <v>0.02</v>
      </c>
      <c r="BF18">
        <v>42.31</v>
      </c>
      <c r="BG18">
        <v>28</v>
      </c>
      <c r="BH18">
        <v>8</v>
      </c>
      <c r="BI18">
        <v>586</v>
      </c>
      <c r="BJ18">
        <v>72</v>
      </c>
      <c r="BK18">
        <v>584</v>
      </c>
      <c r="BL18">
        <v>69</v>
      </c>
      <c r="BM18">
        <v>165</v>
      </c>
      <c r="BN18">
        <v>8</v>
      </c>
      <c r="BO18">
        <v>3</v>
      </c>
      <c r="BP18" s="1" t="s">
        <v>88</v>
      </c>
      <c r="BQ18">
        <v>1</v>
      </c>
      <c r="BR18" s="1" t="s">
        <v>88</v>
      </c>
      <c r="BS18">
        <v>3</v>
      </c>
      <c r="BT18" s="1" t="s">
        <v>88</v>
      </c>
      <c r="BU18">
        <v>0.09</v>
      </c>
      <c r="BV18">
        <v>2.4700000000000002</v>
      </c>
      <c r="BW18">
        <v>0.08</v>
      </c>
      <c r="BX18">
        <v>0.17</v>
      </c>
      <c r="BY18">
        <v>1.1100000000000001</v>
      </c>
      <c r="BZ18">
        <v>1.1299999999999999</v>
      </c>
      <c r="CA18">
        <v>250</v>
      </c>
      <c r="CB18">
        <v>11</v>
      </c>
      <c r="CC18">
        <v>422</v>
      </c>
      <c r="CD18">
        <v>69</v>
      </c>
      <c r="CE18">
        <v>66</v>
      </c>
      <c r="CF18">
        <v>13</v>
      </c>
      <c r="CG18">
        <v>18</v>
      </c>
      <c r="CH18">
        <v>3</v>
      </c>
      <c r="CI18">
        <v>1</v>
      </c>
      <c r="CJ18">
        <v>0.37</v>
      </c>
      <c r="CK18" t="str">
        <f>IF(O18=" "," ",VLOOKUP(AA18,Mapping!$A:$C,2,FALSE))</f>
        <v>ARS</v>
      </c>
      <c r="CL18" t="str">
        <f>IF(O18=" "," ",VLOOKUP(AA18,Mapping!$A:$C,3,FALSE))</f>
        <v>Arsenal</v>
      </c>
      <c r="CM18" s="5">
        <f t="shared" si="0"/>
        <v>0</v>
      </c>
      <c r="CN18" s="5">
        <f t="shared" si="1"/>
        <v>0</v>
      </c>
      <c r="CO18">
        <f t="shared" si="2"/>
        <v>5</v>
      </c>
      <c r="CP18" s="4">
        <f t="shared" si="3"/>
        <v>28.6</v>
      </c>
      <c r="CQ18">
        <f t="shared" si="4"/>
        <v>0</v>
      </c>
    </row>
    <row r="19" spans="1:95" x14ac:dyDescent="0.35">
      <c r="A19">
        <v>75</v>
      </c>
      <c r="B19" s="1" t="s">
        <v>88</v>
      </c>
      <c r="C19">
        <v>115918</v>
      </c>
      <c r="D19" s="1" t="s">
        <v>88</v>
      </c>
      <c r="E19" s="1" t="s">
        <v>88</v>
      </c>
      <c r="F19" s="1">
        <v>0</v>
      </c>
      <c r="G19" s="1" t="s">
        <v>88</v>
      </c>
      <c r="H19" s="1" t="s">
        <v>88</v>
      </c>
      <c r="I19">
        <v>1</v>
      </c>
      <c r="J19">
        <v>1.5</v>
      </c>
      <c r="K19" s="1" t="s">
        <v>88</v>
      </c>
      <c r="L19" s="1" t="s">
        <v>88</v>
      </c>
      <c r="M19" s="1" t="s">
        <v>150</v>
      </c>
      <c r="N19">
        <v>0</v>
      </c>
      <c r="O19">
        <v>18</v>
      </c>
      <c r="P19" s="1" t="s">
        <v>88</v>
      </c>
      <c r="Q19" s="1" t="s">
        <v>120</v>
      </c>
      <c r="R19" s="2">
        <v>45145.687559814818</v>
      </c>
      <c r="S19" s="4">
        <v>40</v>
      </c>
      <c r="T19" s="1" t="s">
        <v>151</v>
      </c>
      <c r="U19">
        <v>0</v>
      </c>
      <c r="V19" s="1" t="s">
        <v>152</v>
      </c>
      <c r="W19">
        <v>0.2</v>
      </c>
      <c r="X19" s="1" t="s">
        <v>88</v>
      </c>
      <c r="Y19" s="1" t="s">
        <v>88</v>
      </c>
      <c r="Z19" s="1" t="s">
        <v>97</v>
      </c>
      <c r="AA19">
        <v>1</v>
      </c>
      <c r="AB19">
        <v>3</v>
      </c>
      <c r="AC19">
        <v>143</v>
      </c>
      <c r="AD19" s="5">
        <v>0</v>
      </c>
      <c r="AE19" s="5">
        <v>0</v>
      </c>
      <c r="AF19" s="5">
        <v>0</v>
      </c>
      <c r="AG19" s="5">
        <v>0</v>
      </c>
      <c r="AH19">
        <v>0</v>
      </c>
      <c r="AI19">
        <v>0</v>
      </c>
      <c r="AJ19" s="1" t="s">
        <v>152</v>
      </c>
      <c r="AK19">
        <v>3420</v>
      </c>
      <c r="AL19">
        <v>3</v>
      </c>
      <c r="AM19">
        <v>8</v>
      </c>
      <c r="AN19">
        <v>14</v>
      </c>
      <c r="AO19">
        <v>43</v>
      </c>
      <c r="AS19">
        <v>1</v>
      </c>
      <c r="AU19">
        <v>94</v>
      </c>
      <c r="AV19">
        <v>9</v>
      </c>
      <c r="AW19">
        <v>664</v>
      </c>
      <c r="AX19">
        <v>0</v>
      </c>
      <c r="AY19">
        <v>0</v>
      </c>
      <c r="AZ19">
        <v>0</v>
      </c>
      <c r="BA19">
        <v>0</v>
      </c>
      <c r="BB19">
        <v>38</v>
      </c>
      <c r="BC19">
        <v>0</v>
      </c>
      <c r="BD19">
        <v>0</v>
      </c>
      <c r="BE19">
        <v>0</v>
      </c>
      <c r="BF19">
        <v>0</v>
      </c>
      <c r="BG19">
        <v>405</v>
      </c>
      <c r="BH19">
        <v>40</v>
      </c>
      <c r="BI19">
        <v>393</v>
      </c>
      <c r="BJ19">
        <v>28</v>
      </c>
      <c r="BK19">
        <v>375</v>
      </c>
      <c r="BL19">
        <v>19</v>
      </c>
      <c r="BM19">
        <v>407</v>
      </c>
      <c r="BN19">
        <v>40</v>
      </c>
      <c r="BO19">
        <v>3</v>
      </c>
      <c r="BP19" s="1" t="s">
        <v>88</v>
      </c>
      <c r="BQ19">
        <v>1</v>
      </c>
      <c r="BR19" s="1" t="s">
        <v>88</v>
      </c>
      <c r="BS19">
        <v>3</v>
      </c>
      <c r="BT19" s="1" t="s">
        <v>88</v>
      </c>
      <c r="BU19">
        <v>0.09</v>
      </c>
      <c r="BV19">
        <v>2.4700000000000002</v>
      </c>
      <c r="BW19">
        <v>0.08</v>
      </c>
      <c r="BX19">
        <v>0.17</v>
      </c>
      <c r="BY19">
        <v>1.1100000000000001</v>
      </c>
      <c r="BZ19">
        <v>1.1299999999999999</v>
      </c>
      <c r="CA19">
        <v>544</v>
      </c>
      <c r="CB19">
        <v>47</v>
      </c>
      <c r="CC19">
        <v>29</v>
      </c>
      <c r="CD19">
        <v>18</v>
      </c>
      <c r="CE19">
        <v>412</v>
      </c>
      <c r="CF19">
        <v>40</v>
      </c>
      <c r="CG19">
        <v>391</v>
      </c>
      <c r="CH19">
        <v>57</v>
      </c>
      <c r="CI19">
        <v>1</v>
      </c>
      <c r="CJ19">
        <v>0.37</v>
      </c>
      <c r="CK19" t="str">
        <f>IF(O19=" "," ",VLOOKUP(AA19,Mapping!$A:$C,2,FALSE))</f>
        <v>ARS</v>
      </c>
      <c r="CL19" t="str">
        <f>IF(O19=" "," ",VLOOKUP(AA19,Mapping!$A:$C,3,FALSE))</f>
        <v>Arsenal</v>
      </c>
      <c r="CM19" s="5">
        <f t="shared" si="0"/>
        <v>0</v>
      </c>
      <c r="CN19" s="5">
        <f t="shared" si="1"/>
        <v>0</v>
      </c>
      <c r="CO19">
        <f t="shared" si="2"/>
        <v>4</v>
      </c>
      <c r="CP19" s="4">
        <f t="shared" si="3"/>
        <v>35.75</v>
      </c>
      <c r="CQ19">
        <f t="shared" si="4"/>
        <v>0</v>
      </c>
    </row>
    <row r="20" spans="1:95" x14ac:dyDescent="0.35">
      <c r="A20">
        <v>75</v>
      </c>
      <c r="B20" s="1" t="s">
        <v>88</v>
      </c>
      <c r="C20">
        <v>223340</v>
      </c>
      <c r="D20" s="1" t="s">
        <v>88</v>
      </c>
      <c r="E20" s="1" t="s">
        <v>88</v>
      </c>
      <c r="F20" s="1">
        <v>0</v>
      </c>
      <c r="G20" s="1" t="s">
        <v>88</v>
      </c>
      <c r="H20" s="1" t="s">
        <v>88</v>
      </c>
      <c r="I20">
        <v>3</v>
      </c>
      <c r="J20">
        <v>3.4</v>
      </c>
      <c r="K20" s="1" t="s">
        <v>88</v>
      </c>
      <c r="L20" s="1" t="s">
        <v>88</v>
      </c>
      <c r="M20" s="1" t="s">
        <v>153</v>
      </c>
      <c r="N20">
        <v>0</v>
      </c>
      <c r="O20">
        <v>19</v>
      </c>
      <c r="P20" s="1" t="s">
        <v>88</v>
      </c>
      <c r="Q20" s="1" t="s">
        <v>120</v>
      </c>
      <c r="R20" s="2">
        <v>45145.687559814818</v>
      </c>
      <c r="S20" s="4">
        <v>85</v>
      </c>
      <c r="T20" s="1" t="s">
        <v>154</v>
      </c>
      <c r="U20">
        <v>5.3</v>
      </c>
      <c r="V20" s="1" t="s">
        <v>155</v>
      </c>
      <c r="W20">
        <v>56.5</v>
      </c>
      <c r="X20" s="1" t="s">
        <v>88</v>
      </c>
      <c r="Y20" s="1" t="s">
        <v>88</v>
      </c>
      <c r="Z20" s="1" t="s">
        <v>97</v>
      </c>
      <c r="AA20">
        <v>1</v>
      </c>
      <c r="AB20">
        <v>3</v>
      </c>
      <c r="AC20">
        <v>202</v>
      </c>
      <c r="AD20" s="5">
        <v>0</v>
      </c>
      <c r="AE20" s="5">
        <v>0</v>
      </c>
      <c r="AF20" s="5">
        <v>0</v>
      </c>
      <c r="AG20" s="5">
        <v>0</v>
      </c>
      <c r="AH20">
        <v>0</v>
      </c>
      <c r="AI20">
        <v>23.8</v>
      </c>
      <c r="AJ20" s="1" t="s">
        <v>155</v>
      </c>
      <c r="AK20">
        <v>3183</v>
      </c>
      <c r="AL20">
        <v>14</v>
      </c>
      <c r="AM20">
        <v>12</v>
      </c>
      <c r="AN20">
        <v>12</v>
      </c>
      <c r="AO20">
        <v>42</v>
      </c>
      <c r="AR20">
        <v>1</v>
      </c>
      <c r="AS20">
        <v>6</v>
      </c>
      <c r="AU20">
        <v>94</v>
      </c>
      <c r="AV20">
        <v>19</v>
      </c>
      <c r="AW20">
        <v>678</v>
      </c>
      <c r="AX20">
        <v>1014.2</v>
      </c>
      <c r="AY20">
        <v>1106.0999999999999</v>
      </c>
      <c r="AZ20">
        <v>1214</v>
      </c>
      <c r="BA20">
        <v>333.4</v>
      </c>
      <c r="BB20">
        <v>37</v>
      </c>
      <c r="BC20">
        <v>11.49</v>
      </c>
      <c r="BD20">
        <v>5.97</v>
      </c>
      <c r="BE20">
        <v>17.46</v>
      </c>
      <c r="BF20">
        <v>39.659999999999997</v>
      </c>
      <c r="BG20">
        <v>7</v>
      </c>
      <c r="BH20">
        <v>2</v>
      </c>
      <c r="BI20">
        <v>8</v>
      </c>
      <c r="BJ20">
        <v>6</v>
      </c>
      <c r="BK20">
        <v>9</v>
      </c>
      <c r="BL20">
        <v>4</v>
      </c>
      <c r="BM20">
        <v>5</v>
      </c>
      <c r="BN20">
        <v>3</v>
      </c>
      <c r="BO20">
        <v>1</v>
      </c>
      <c r="BP20" s="1" t="s">
        <v>88</v>
      </c>
      <c r="BQ20">
        <v>1</v>
      </c>
      <c r="BR20" s="1" t="s">
        <v>88</v>
      </c>
      <c r="BS20">
        <v>1</v>
      </c>
      <c r="BT20" s="1" t="s">
        <v>88</v>
      </c>
      <c r="BU20">
        <v>0.32</v>
      </c>
      <c r="BV20">
        <v>2.4700000000000002</v>
      </c>
      <c r="BW20">
        <v>0.17</v>
      </c>
      <c r="BX20">
        <v>0.49</v>
      </c>
      <c r="BY20">
        <v>1.1200000000000001</v>
      </c>
      <c r="BZ20">
        <v>1.19</v>
      </c>
      <c r="CA20">
        <v>9</v>
      </c>
      <c r="CB20">
        <v>7</v>
      </c>
      <c r="CC20">
        <v>610</v>
      </c>
      <c r="CD20">
        <v>257</v>
      </c>
      <c r="CE20">
        <v>11</v>
      </c>
      <c r="CF20">
        <v>6</v>
      </c>
      <c r="CG20">
        <v>2</v>
      </c>
      <c r="CH20">
        <v>1</v>
      </c>
      <c r="CI20">
        <v>1.05</v>
      </c>
      <c r="CJ20">
        <v>0.34</v>
      </c>
      <c r="CK20" t="str">
        <f>IF(O20=" "," ",VLOOKUP(AA20,Mapping!$A:$C,2,FALSE))</f>
        <v>ARS</v>
      </c>
      <c r="CL20" t="str">
        <f>IF(O20=" "," ",VLOOKUP(AA20,Mapping!$A:$C,3,FALSE))</f>
        <v>Arsenal</v>
      </c>
      <c r="CM20" s="5">
        <f t="shared" si="0"/>
        <v>0</v>
      </c>
      <c r="CN20" s="5">
        <f t="shared" si="1"/>
        <v>0</v>
      </c>
      <c r="CO20">
        <f t="shared" si="2"/>
        <v>8.5</v>
      </c>
      <c r="CP20" s="4">
        <f t="shared" si="3"/>
        <v>23.764705882352942</v>
      </c>
      <c r="CQ20">
        <f t="shared" si="4"/>
        <v>0</v>
      </c>
    </row>
    <row r="21" spans="1:95" x14ac:dyDescent="0.35">
      <c r="A21">
        <v>75</v>
      </c>
      <c r="B21" s="1" t="s">
        <v>88</v>
      </c>
      <c r="C21">
        <v>462424</v>
      </c>
      <c r="D21" s="1" t="s">
        <v>88</v>
      </c>
      <c r="E21" s="1" t="s">
        <v>88</v>
      </c>
      <c r="F21" s="1">
        <v>0</v>
      </c>
      <c r="G21" s="1" t="s">
        <v>88</v>
      </c>
      <c r="H21" s="1" t="s">
        <v>88</v>
      </c>
      <c r="I21">
        <v>2</v>
      </c>
      <c r="J21">
        <v>2.8</v>
      </c>
      <c r="K21" s="1" t="s">
        <v>88</v>
      </c>
      <c r="L21" s="1" t="s">
        <v>88</v>
      </c>
      <c r="M21" s="1" t="s">
        <v>156</v>
      </c>
      <c r="N21">
        <v>0</v>
      </c>
      <c r="O21">
        <v>20</v>
      </c>
      <c r="P21" s="1" t="s">
        <v>88</v>
      </c>
      <c r="Q21" s="1" t="s">
        <v>120</v>
      </c>
      <c r="R21" s="2">
        <v>45145.687559814818</v>
      </c>
      <c r="S21" s="4">
        <v>50</v>
      </c>
      <c r="T21" s="1" t="s">
        <v>157</v>
      </c>
      <c r="U21">
        <v>4.3</v>
      </c>
      <c r="V21" s="1" t="s">
        <v>158</v>
      </c>
      <c r="W21">
        <v>16.8</v>
      </c>
      <c r="X21" s="1" t="s">
        <v>88</v>
      </c>
      <c r="Y21" s="1" t="s">
        <v>88</v>
      </c>
      <c r="Z21" s="1" t="s">
        <v>97</v>
      </c>
      <c r="AA21">
        <v>1</v>
      </c>
      <c r="AB21">
        <v>3</v>
      </c>
      <c r="AC21">
        <v>117</v>
      </c>
      <c r="AD21" s="5">
        <v>0</v>
      </c>
      <c r="AE21" s="5">
        <v>0</v>
      </c>
      <c r="AF21" s="5">
        <v>0</v>
      </c>
      <c r="AG21" s="5">
        <v>0</v>
      </c>
      <c r="AH21">
        <v>0</v>
      </c>
      <c r="AI21">
        <v>23.4</v>
      </c>
      <c r="AJ21" s="1" t="s">
        <v>158</v>
      </c>
      <c r="AK21">
        <v>2415</v>
      </c>
      <c r="AL21">
        <v>2</v>
      </c>
      <c r="AM21">
        <v>1</v>
      </c>
      <c r="AN21">
        <v>12</v>
      </c>
      <c r="AO21">
        <v>25</v>
      </c>
      <c r="AP21">
        <v>1</v>
      </c>
      <c r="AR21">
        <v>1</v>
      </c>
      <c r="AS21">
        <v>4</v>
      </c>
      <c r="AU21">
        <v>94</v>
      </c>
      <c r="AV21">
        <v>14</v>
      </c>
      <c r="AW21">
        <v>571</v>
      </c>
      <c r="AX21">
        <v>529</v>
      </c>
      <c r="AY21">
        <v>100.8</v>
      </c>
      <c r="AZ21">
        <v>114</v>
      </c>
      <c r="BA21">
        <v>74.5</v>
      </c>
      <c r="BB21">
        <v>27</v>
      </c>
      <c r="BC21">
        <v>0.91</v>
      </c>
      <c r="BD21">
        <v>0.32</v>
      </c>
      <c r="BE21">
        <v>1.23</v>
      </c>
      <c r="BF21">
        <v>26.86</v>
      </c>
      <c r="BG21">
        <v>91</v>
      </c>
      <c r="BH21">
        <v>30</v>
      </c>
      <c r="BI21">
        <v>236</v>
      </c>
      <c r="BJ21">
        <v>76</v>
      </c>
      <c r="BK21">
        <v>210</v>
      </c>
      <c r="BL21">
        <v>60</v>
      </c>
      <c r="BM21">
        <v>170</v>
      </c>
      <c r="BN21">
        <v>47</v>
      </c>
      <c r="BO21">
        <v>1</v>
      </c>
      <c r="BP21" s="1" t="s">
        <v>88</v>
      </c>
      <c r="BQ21">
        <v>1</v>
      </c>
      <c r="BR21" s="1" t="s">
        <v>88</v>
      </c>
      <c r="BS21">
        <v>1</v>
      </c>
      <c r="BT21" s="1" t="s">
        <v>88</v>
      </c>
      <c r="BU21">
        <v>0.03</v>
      </c>
      <c r="BV21">
        <v>2.4700000000000002</v>
      </c>
      <c r="BW21">
        <v>0.01</v>
      </c>
      <c r="BX21">
        <v>0.04</v>
      </c>
      <c r="BY21">
        <v>1</v>
      </c>
      <c r="BZ21">
        <v>0.93</v>
      </c>
      <c r="CA21">
        <v>281</v>
      </c>
      <c r="CB21">
        <v>34</v>
      </c>
      <c r="CC21">
        <v>453</v>
      </c>
      <c r="CD21">
        <v>194</v>
      </c>
      <c r="CE21">
        <v>27</v>
      </c>
      <c r="CF21">
        <v>2</v>
      </c>
      <c r="CG21">
        <v>19</v>
      </c>
      <c r="CH21">
        <v>8</v>
      </c>
      <c r="CI21">
        <v>1.01</v>
      </c>
      <c r="CJ21">
        <v>0.45</v>
      </c>
      <c r="CK21" t="str">
        <f>IF(O21=" "," ",VLOOKUP(AA21,Mapping!$A:$C,2,FALSE))</f>
        <v>ARS</v>
      </c>
      <c r="CL21" t="str">
        <f>IF(O21=" "," ",VLOOKUP(AA21,Mapping!$A:$C,3,FALSE))</f>
        <v>Arsenal</v>
      </c>
      <c r="CM21" s="5">
        <f t="shared" si="0"/>
        <v>0</v>
      </c>
      <c r="CN21" s="5">
        <f t="shared" si="1"/>
        <v>0</v>
      </c>
      <c r="CO21">
        <f t="shared" si="2"/>
        <v>5</v>
      </c>
      <c r="CP21" s="4">
        <f t="shared" si="3"/>
        <v>23.4</v>
      </c>
      <c r="CQ21">
        <f t="shared" si="4"/>
        <v>0</v>
      </c>
    </row>
    <row r="22" spans="1:95" x14ac:dyDescent="0.35">
      <c r="A22">
        <v>75</v>
      </c>
      <c r="B22" s="1" t="s">
        <v>88</v>
      </c>
      <c r="C22">
        <v>437742</v>
      </c>
      <c r="D22" s="1" t="s">
        <v>88</v>
      </c>
      <c r="E22" s="1" t="s">
        <v>88</v>
      </c>
      <c r="F22" s="1">
        <v>0</v>
      </c>
      <c r="G22" s="1" t="s">
        <v>88</v>
      </c>
      <c r="H22" s="1" t="s">
        <v>88</v>
      </c>
      <c r="I22">
        <v>3</v>
      </c>
      <c r="J22">
        <v>2.1</v>
      </c>
      <c r="K22" s="1" t="s">
        <v>88</v>
      </c>
      <c r="L22" s="1" t="s">
        <v>88</v>
      </c>
      <c r="M22" s="1" t="s">
        <v>159</v>
      </c>
      <c r="N22">
        <v>0</v>
      </c>
      <c r="O22">
        <v>21</v>
      </c>
      <c r="P22" s="1" t="s">
        <v>88</v>
      </c>
      <c r="Q22" s="1" t="s">
        <v>120</v>
      </c>
      <c r="R22" s="2">
        <v>45145.687559814818</v>
      </c>
      <c r="S22" s="4">
        <v>50</v>
      </c>
      <c r="T22" s="1" t="s">
        <v>160</v>
      </c>
      <c r="U22">
        <v>1.5</v>
      </c>
      <c r="V22" s="1" t="s">
        <v>161</v>
      </c>
      <c r="W22">
        <v>0</v>
      </c>
      <c r="X22" s="1" t="s">
        <v>88</v>
      </c>
      <c r="Y22" s="1" t="s">
        <v>88</v>
      </c>
      <c r="Z22" s="1" t="s">
        <v>97</v>
      </c>
      <c r="AA22">
        <v>1</v>
      </c>
      <c r="AB22">
        <v>3</v>
      </c>
      <c r="AC22">
        <v>23</v>
      </c>
      <c r="AD22" s="5">
        <v>0</v>
      </c>
      <c r="AE22" s="5">
        <v>0</v>
      </c>
      <c r="AF22" s="5">
        <v>0</v>
      </c>
      <c r="AG22" s="5">
        <v>0</v>
      </c>
      <c r="AH22">
        <v>0</v>
      </c>
      <c r="AI22">
        <v>4.5999999999999996</v>
      </c>
      <c r="AJ22" s="1" t="s">
        <v>162</v>
      </c>
      <c r="AK22">
        <v>728</v>
      </c>
      <c r="AL22">
        <v>2</v>
      </c>
      <c r="AM22">
        <v>1</v>
      </c>
      <c r="AN22">
        <v>2</v>
      </c>
      <c r="AO22">
        <v>8</v>
      </c>
      <c r="AP22">
        <v>1</v>
      </c>
      <c r="AR22">
        <v>1</v>
      </c>
      <c r="AS22">
        <v>2</v>
      </c>
      <c r="AU22">
        <v>94</v>
      </c>
      <c r="AV22">
        <v>14</v>
      </c>
      <c r="AW22">
        <v>129</v>
      </c>
      <c r="AX22">
        <v>98.4</v>
      </c>
      <c r="AY22">
        <v>57.2</v>
      </c>
      <c r="AZ22">
        <v>20</v>
      </c>
      <c r="BA22">
        <v>17.600000000000001</v>
      </c>
      <c r="BB22">
        <v>8</v>
      </c>
      <c r="BC22">
        <v>0.17</v>
      </c>
      <c r="BD22">
        <v>0.18</v>
      </c>
      <c r="BE22">
        <v>0.35</v>
      </c>
      <c r="BF22">
        <v>8.1199999999999992</v>
      </c>
      <c r="BG22">
        <v>301</v>
      </c>
      <c r="BH22">
        <v>134</v>
      </c>
      <c r="BI22">
        <v>280</v>
      </c>
      <c r="BJ22">
        <v>147</v>
      </c>
      <c r="BK22">
        <v>321</v>
      </c>
      <c r="BL22">
        <v>160</v>
      </c>
      <c r="BM22">
        <v>319</v>
      </c>
      <c r="BN22">
        <v>146</v>
      </c>
      <c r="BO22">
        <v>1</v>
      </c>
      <c r="BP22" s="1" t="s">
        <v>88</v>
      </c>
      <c r="BQ22">
        <v>1</v>
      </c>
      <c r="BR22" s="1" t="s">
        <v>88</v>
      </c>
      <c r="BS22">
        <v>1</v>
      </c>
      <c r="BT22" s="1" t="s">
        <v>88</v>
      </c>
      <c r="BU22">
        <v>0.02</v>
      </c>
      <c r="BV22">
        <v>2.4700000000000002</v>
      </c>
      <c r="BW22">
        <v>0.02</v>
      </c>
      <c r="BX22">
        <v>0.04</v>
      </c>
      <c r="BY22">
        <v>1</v>
      </c>
      <c r="BZ22">
        <v>0.99</v>
      </c>
      <c r="CA22">
        <v>269</v>
      </c>
      <c r="CB22">
        <v>173</v>
      </c>
      <c r="CC22">
        <v>441</v>
      </c>
      <c r="CD22">
        <v>148</v>
      </c>
      <c r="CE22">
        <v>324</v>
      </c>
      <c r="CF22">
        <v>142</v>
      </c>
      <c r="CG22">
        <v>590</v>
      </c>
      <c r="CH22">
        <v>241</v>
      </c>
      <c r="CI22">
        <v>0.99</v>
      </c>
      <c r="CJ22">
        <v>0.25</v>
      </c>
      <c r="CK22" t="str">
        <f>IF(O22=" "," ",VLOOKUP(AA22,Mapping!$A:$C,2,FALSE))</f>
        <v>ARS</v>
      </c>
      <c r="CL22" t="str">
        <f>IF(O22=" "," ",VLOOKUP(AA22,Mapping!$A:$C,3,FALSE))</f>
        <v>Arsenal</v>
      </c>
      <c r="CM22" s="5">
        <f t="shared" si="0"/>
        <v>0</v>
      </c>
      <c r="CN22" s="5">
        <f t="shared" si="1"/>
        <v>0</v>
      </c>
      <c r="CO22">
        <f t="shared" si="2"/>
        <v>5</v>
      </c>
      <c r="CP22" s="4">
        <f t="shared" si="3"/>
        <v>4.5999999999999996</v>
      </c>
      <c r="CQ22">
        <f t="shared" si="4"/>
        <v>0</v>
      </c>
    </row>
    <row r="23" spans="1:95" x14ac:dyDescent="0.35">
      <c r="A23">
        <v>75</v>
      </c>
      <c r="B23" s="1" t="s">
        <v>88</v>
      </c>
      <c r="C23">
        <v>209289</v>
      </c>
      <c r="D23" s="1" t="s">
        <v>88</v>
      </c>
      <c r="E23" s="1" t="s">
        <v>88</v>
      </c>
      <c r="F23" s="1">
        <v>0</v>
      </c>
      <c r="G23" s="1" t="s">
        <v>88</v>
      </c>
      <c r="H23" s="1" t="s">
        <v>88</v>
      </c>
      <c r="I23">
        <v>3</v>
      </c>
      <c r="J23">
        <v>2.5</v>
      </c>
      <c r="K23" s="1" t="s">
        <v>88</v>
      </c>
      <c r="L23" s="1" t="s">
        <v>88</v>
      </c>
      <c r="M23" s="1" t="s">
        <v>163</v>
      </c>
      <c r="N23">
        <v>0</v>
      </c>
      <c r="O23">
        <v>22</v>
      </c>
      <c r="P23" s="1" t="s">
        <v>88</v>
      </c>
      <c r="Q23" s="1" t="s">
        <v>120</v>
      </c>
      <c r="R23" s="2">
        <v>45145.687559814818</v>
      </c>
      <c r="S23" s="4">
        <v>55</v>
      </c>
      <c r="T23" s="1" t="s">
        <v>164</v>
      </c>
      <c r="U23">
        <v>1.5</v>
      </c>
      <c r="V23" s="1" t="s">
        <v>165</v>
      </c>
      <c r="W23">
        <v>0.2</v>
      </c>
      <c r="X23" s="1" t="s">
        <v>88</v>
      </c>
      <c r="Y23" s="1" t="s">
        <v>88</v>
      </c>
      <c r="Z23" s="1" t="s">
        <v>97</v>
      </c>
      <c r="AA23">
        <v>1</v>
      </c>
      <c r="AB23">
        <v>3</v>
      </c>
      <c r="AC23">
        <v>18</v>
      </c>
      <c r="AD23" s="5">
        <v>0</v>
      </c>
      <c r="AE23" s="5">
        <v>0</v>
      </c>
      <c r="AF23" s="5">
        <v>0</v>
      </c>
      <c r="AG23" s="5">
        <v>0</v>
      </c>
      <c r="AH23">
        <v>0</v>
      </c>
      <c r="AI23">
        <v>3.3</v>
      </c>
      <c r="AJ23" s="1" t="s">
        <v>165</v>
      </c>
      <c r="AK23">
        <v>161</v>
      </c>
      <c r="AL23">
        <v>2</v>
      </c>
      <c r="AM23">
        <v>2</v>
      </c>
      <c r="AN23">
        <v>2</v>
      </c>
      <c r="AO23">
        <v>5</v>
      </c>
      <c r="AP23">
        <v>1</v>
      </c>
      <c r="AR23">
        <v>1</v>
      </c>
      <c r="AS23">
        <v>2</v>
      </c>
      <c r="AU23">
        <v>94</v>
      </c>
      <c r="AV23">
        <v>14</v>
      </c>
      <c r="AW23">
        <v>60</v>
      </c>
      <c r="AX23">
        <v>53.8</v>
      </c>
      <c r="AY23">
        <v>74.400000000000006</v>
      </c>
      <c r="AZ23">
        <v>41</v>
      </c>
      <c r="BA23">
        <v>16.7</v>
      </c>
      <c r="BB23">
        <v>8</v>
      </c>
      <c r="BC23">
        <v>0.25</v>
      </c>
      <c r="BD23">
        <v>0.55000000000000004</v>
      </c>
      <c r="BE23">
        <v>0.8</v>
      </c>
      <c r="BF23">
        <v>2.71</v>
      </c>
      <c r="BG23">
        <v>339</v>
      </c>
      <c r="BH23">
        <v>150</v>
      </c>
      <c r="BI23">
        <v>263</v>
      </c>
      <c r="BJ23">
        <v>139</v>
      </c>
      <c r="BK23">
        <v>296</v>
      </c>
      <c r="BL23">
        <v>149</v>
      </c>
      <c r="BM23">
        <v>321</v>
      </c>
      <c r="BN23">
        <v>148</v>
      </c>
      <c r="BO23">
        <v>1</v>
      </c>
      <c r="BP23" s="1" t="s">
        <v>88</v>
      </c>
      <c r="BQ23">
        <v>1</v>
      </c>
      <c r="BR23" s="1" t="s">
        <v>88</v>
      </c>
      <c r="BS23">
        <v>1</v>
      </c>
      <c r="BT23" s="1" t="s">
        <v>88</v>
      </c>
      <c r="BU23">
        <v>0.14000000000000001</v>
      </c>
      <c r="BV23">
        <v>2.4700000000000002</v>
      </c>
      <c r="BW23">
        <v>0.31</v>
      </c>
      <c r="BX23">
        <v>0.45</v>
      </c>
      <c r="BY23">
        <v>1.51</v>
      </c>
      <c r="BZ23">
        <v>2.8</v>
      </c>
      <c r="CA23">
        <v>123</v>
      </c>
      <c r="CB23">
        <v>77</v>
      </c>
      <c r="CC23">
        <v>512</v>
      </c>
      <c r="CD23">
        <v>196</v>
      </c>
      <c r="CE23">
        <v>325</v>
      </c>
      <c r="CF23">
        <v>143</v>
      </c>
      <c r="CG23">
        <v>348</v>
      </c>
      <c r="CH23">
        <v>111</v>
      </c>
      <c r="CI23">
        <v>0.99</v>
      </c>
      <c r="CJ23">
        <v>0.25</v>
      </c>
      <c r="CK23" t="str">
        <f>IF(O23=" "," ",VLOOKUP(AA23,Mapping!$A:$C,2,FALSE))</f>
        <v>ARS</v>
      </c>
      <c r="CL23" t="str">
        <f>IF(O23=" "," ",VLOOKUP(AA23,Mapping!$A:$C,3,FALSE))</f>
        <v>Arsenal</v>
      </c>
      <c r="CM23" s="5">
        <f t="shared" si="0"/>
        <v>0</v>
      </c>
      <c r="CN23" s="5">
        <f t="shared" si="1"/>
        <v>0</v>
      </c>
      <c r="CO23">
        <f t="shared" si="2"/>
        <v>5.5</v>
      </c>
      <c r="CP23" s="4">
        <f t="shared" si="3"/>
        <v>3.2727272727272729</v>
      </c>
      <c r="CQ23">
        <f t="shared" si="4"/>
        <v>0</v>
      </c>
    </row>
    <row r="24" spans="1:95" x14ac:dyDescent="0.35">
      <c r="A24">
        <v>75</v>
      </c>
      <c r="B24" s="1" t="s">
        <v>88</v>
      </c>
      <c r="C24">
        <v>437626</v>
      </c>
      <c r="D24" s="1" t="s">
        <v>88</v>
      </c>
      <c r="E24" s="1" t="s">
        <v>88</v>
      </c>
      <c r="F24" s="1">
        <v>0</v>
      </c>
      <c r="G24" s="1" t="s">
        <v>88</v>
      </c>
      <c r="H24" s="1" t="s">
        <v>88</v>
      </c>
      <c r="I24">
        <v>2</v>
      </c>
      <c r="J24">
        <v>1.5</v>
      </c>
      <c r="K24" s="1" t="s">
        <v>88</v>
      </c>
      <c r="L24" s="1" t="s">
        <v>88</v>
      </c>
      <c r="M24" s="1" t="s">
        <v>166</v>
      </c>
      <c r="N24">
        <v>0</v>
      </c>
      <c r="O24">
        <v>23</v>
      </c>
      <c r="P24" s="1" t="s">
        <v>88</v>
      </c>
      <c r="Q24" s="1" t="s">
        <v>120</v>
      </c>
      <c r="R24" s="2">
        <v>45145.687559814818</v>
      </c>
      <c r="S24" s="4">
        <v>40</v>
      </c>
      <c r="T24" s="1" t="s">
        <v>167</v>
      </c>
      <c r="U24">
        <v>0</v>
      </c>
      <c r="V24" s="1" t="s">
        <v>168</v>
      </c>
      <c r="W24">
        <v>0.3</v>
      </c>
      <c r="X24" s="1" t="s">
        <v>88</v>
      </c>
      <c r="Y24" s="1" t="s">
        <v>88</v>
      </c>
      <c r="Z24" s="1" t="s">
        <v>97</v>
      </c>
      <c r="AA24">
        <v>1</v>
      </c>
      <c r="AB24">
        <v>3</v>
      </c>
      <c r="AC24">
        <v>18</v>
      </c>
      <c r="AD24" s="5">
        <v>0</v>
      </c>
      <c r="AE24" s="5">
        <v>0</v>
      </c>
      <c r="AF24" s="5">
        <v>0</v>
      </c>
      <c r="AG24" s="5">
        <v>0</v>
      </c>
      <c r="AH24">
        <v>0</v>
      </c>
      <c r="AI24">
        <v>0</v>
      </c>
      <c r="AJ24" s="1" t="s">
        <v>169</v>
      </c>
      <c r="AK24">
        <v>161</v>
      </c>
      <c r="AL24">
        <v>2</v>
      </c>
      <c r="AM24">
        <v>2</v>
      </c>
      <c r="AN24">
        <v>2</v>
      </c>
      <c r="AO24">
        <v>5</v>
      </c>
      <c r="AP24">
        <v>1</v>
      </c>
      <c r="AR24">
        <v>1</v>
      </c>
      <c r="AS24">
        <v>2</v>
      </c>
      <c r="AU24">
        <v>94</v>
      </c>
      <c r="AV24">
        <v>14</v>
      </c>
      <c r="AW24">
        <v>60</v>
      </c>
      <c r="AX24">
        <v>0</v>
      </c>
      <c r="AY24">
        <v>0</v>
      </c>
      <c r="AZ24">
        <v>0</v>
      </c>
      <c r="BA24">
        <v>0</v>
      </c>
      <c r="BB24">
        <v>8</v>
      </c>
      <c r="BC24">
        <v>0</v>
      </c>
      <c r="BD24">
        <v>0</v>
      </c>
      <c r="BE24">
        <v>0</v>
      </c>
      <c r="BF24">
        <v>0</v>
      </c>
      <c r="BG24">
        <v>442</v>
      </c>
      <c r="BH24">
        <v>163</v>
      </c>
      <c r="BI24">
        <v>433</v>
      </c>
      <c r="BJ24">
        <v>162</v>
      </c>
      <c r="BK24">
        <v>418</v>
      </c>
      <c r="BL24">
        <v>161</v>
      </c>
      <c r="BM24">
        <v>444</v>
      </c>
      <c r="BN24">
        <v>163</v>
      </c>
      <c r="BO24">
        <v>1</v>
      </c>
      <c r="BP24" s="1" t="s">
        <v>88</v>
      </c>
      <c r="BQ24">
        <v>1</v>
      </c>
      <c r="BR24" s="1" t="s">
        <v>88</v>
      </c>
      <c r="BS24">
        <v>1</v>
      </c>
      <c r="BT24" s="1" t="s">
        <v>88</v>
      </c>
      <c r="BU24">
        <v>0.14000000000000001</v>
      </c>
      <c r="BV24">
        <v>2.4700000000000002</v>
      </c>
      <c r="BW24">
        <v>0.31</v>
      </c>
      <c r="BX24">
        <v>0.45</v>
      </c>
      <c r="BY24">
        <v>1.51</v>
      </c>
      <c r="BZ24">
        <v>2.8</v>
      </c>
      <c r="CA24">
        <v>594</v>
      </c>
      <c r="CB24">
        <v>189</v>
      </c>
      <c r="CC24">
        <v>79</v>
      </c>
      <c r="CD24">
        <v>41</v>
      </c>
      <c r="CE24">
        <v>449</v>
      </c>
      <c r="CF24">
        <v>164</v>
      </c>
      <c r="CG24">
        <v>310</v>
      </c>
      <c r="CH24">
        <v>114</v>
      </c>
      <c r="CI24">
        <v>0.99</v>
      </c>
      <c r="CJ24">
        <v>0.25</v>
      </c>
      <c r="CK24" t="str">
        <f>IF(O24=" "," ",VLOOKUP(AA24,Mapping!$A:$C,2,FALSE))</f>
        <v>ARS</v>
      </c>
      <c r="CL24" t="str">
        <f>IF(O24=" "," ",VLOOKUP(AA24,Mapping!$A:$C,3,FALSE))</f>
        <v>Arsenal</v>
      </c>
      <c r="CM24" s="5">
        <f t="shared" si="0"/>
        <v>0</v>
      </c>
      <c r="CN24" s="5">
        <f t="shared" si="1"/>
        <v>0</v>
      </c>
      <c r="CO24">
        <f t="shared" si="2"/>
        <v>4</v>
      </c>
      <c r="CP24" s="4">
        <f t="shared" si="3"/>
        <v>4.5</v>
      </c>
      <c r="CQ24">
        <f t="shared" si="4"/>
        <v>0</v>
      </c>
    </row>
    <row r="25" spans="1:95" x14ac:dyDescent="0.35">
      <c r="A25">
        <v>75</v>
      </c>
      <c r="B25" s="1" t="s">
        <v>88</v>
      </c>
      <c r="C25">
        <v>192895</v>
      </c>
      <c r="D25" s="1" t="s">
        <v>88</v>
      </c>
      <c r="E25" s="1" t="s">
        <v>88</v>
      </c>
      <c r="F25" s="1">
        <v>0</v>
      </c>
      <c r="G25" s="1" t="s">
        <v>88</v>
      </c>
      <c r="H25" s="1" t="s">
        <v>88</v>
      </c>
      <c r="I25">
        <v>2</v>
      </c>
      <c r="J25">
        <v>2.5</v>
      </c>
      <c r="K25" s="1" t="s">
        <v>88</v>
      </c>
      <c r="L25" s="1" t="s">
        <v>88</v>
      </c>
      <c r="M25" s="1" t="s">
        <v>170</v>
      </c>
      <c r="N25">
        <v>0</v>
      </c>
      <c r="O25">
        <v>24</v>
      </c>
      <c r="P25" s="1" t="s">
        <v>88</v>
      </c>
      <c r="Q25" s="1" t="s">
        <v>120</v>
      </c>
      <c r="R25" s="2">
        <v>45145.687559814818</v>
      </c>
      <c r="S25" s="4">
        <v>45</v>
      </c>
      <c r="T25" s="1" t="s">
        <v>171</v>
      </c>
      <c r="U25">
        <v>1.4</v>
      </c>
      <c r="V25" s="1" t="s">
        <v>172</v>
      </c>
      <c r="W25">
        <v>0.4</v>
      </c>
      <c r="X25" s="1" t="s">
        <v>88</v>
      </c>
      <c r="Y25" s="1" t="s">
        <v>88</v>
      </c>
      <c r="Z25" s="1" t="s">
        <v>97</v>
      </c>
      <c r="AA25">
        <v>1</v>
      </c>
      <c r="AB25">
        <v>3</v>
      </c>
      <c r="AC25">
        <v>37</v>
      </c>
      <c r="AD25" s="5">
        <v>0</v>
      </c>
      <c r="AE25" s="5">
        <v>0</v>
      </c>
      <c r="AF25" s="5">
        <v>0</v>
      </c>
      <c r="AG25" s="5">
        <v>0</v>
      </c>
      <c r="AH25">
        <v>0</v>
      </c>
      <c r="AI25">
        <v>8.1999999999999993</v>
      </c>
      <c r="AJ25" s="1" t="s">
        <v>172</v>
      </c>
      <c r="AK25">
        <v>774</v>
      </c>
      <c r="AL25">
        <v>2</v>
      </c>
      <c r="AM25">
        <v>1</v>
      </c>
      <c r="AN25">
        <v>1</v>
      </c>
      <c r="AO25">
        <v>10</v>
      </c>
      <c r="AP25">
        <v>1</v>
      </c>
      <c r="AR25">
        <v>1</v>
      </c>
      <c r="AS25">
        <v>2</v>
      </c>
      <c r="AU25">
        <v>94</v>
      </c>
      <c r="AV25">
        <v>14</v>
      </c>
      <c r="AW25">
        <v>164</v>
      </c>
      <c r="AX25">
        <v>144.6</v>
      </c>
      <c r="AY25">
        <v>86.1</v>
      </c>
      <c r="AZ25">
        <v>67</v>
      </c>
      <c r="BA25">
        <v>30</v>
      </c>
      <c r="BB25">
        <v>6</v>
      </c>
      <c r="BC25">
        <v>0.38</v>
      </c>
      <c r="BD25">
        <v>0.43</v>
      </c>
      <c r="BE25">
        <v>0.81</v>
      </c>
      <c r="BF25">
        <v>10.9</v>
      </c>
      <c r="BG25">
        <v>276</v>
      </c>
      <c r="BH25">
        <v>111</v>
      </c>
      <c r="BI25">
        <v>252</v>
      </c>
      <c r="BJ25">
        <v>85</v>
      </c>
      <c r="BK25">
        <v>261</v>
      </c>
      <c r="BL25">
        <v>90</v>
      </c>
      <c r="BM25">
        <v>290</v>
      </c>
      <c r="BN25">
        <v>105</v>
      </c>
      <c r="BO25">
        <v>1</v>
      </c>
      <c r="BP25" s="1" t="s">
        <v>88</v>
      </c>
      <c r="BQ25">
        <v>1</v>
      </c>
      <c r="BR25" s="1" t="s">
        <v>88</v>
      </c>
      <c r="BS25">
        <v>1</v>
      </c>
      <c r="BT25" s="1" t="s">
        <v>88</v>
      </c>
      <c r="BU25">
        <v>0.04</v>
      </c>
      <c r="BV25">
        <v>2.4700000000000002</v>
      </c>
      <c r="BW25">
        <v>0.05</v>
      </c>
      <c r="BX25">
        <v>0.09</v>
      </c>
      <c r="BY25">
        <v>1.27</v>
      </c>
      <c r="BZ25">
        <v>1.1599999999999999</v>
      </c>
      <c r="CA25">
        <v>383</v>
      </c>
      <c r="CB25">
        <v>90</v>
      </c>
      <c r="CC25">
        <v>187</v>
      </c>
      <c r="CD25">
        <v>113</v>
      </c>
      <c r="CE25">
        <v>328</v>
      </c>
      <c r="CF25">
        <v>120</v>
      </c>
      <c r="CG25">
        <v>268</v>
      </c>
      <c r="CH25">
        <v>94</v>
      </c>
      <c r="CI25">
        <v>0.7</v>
      </c>
      <c r="CJ25">
        <v>0.12</v>
      </c>
      <c r="CK25" t="str">
        <f>IF(O25=" "," ",VLOOKUP(AA25,Mapping!$A:$C,2,FALSE))</f>
        <v>ARS</v>
      </c>
      <c r="CL25" t="str">
        <f>IF(O25=" "," ",VLOOKUP(AA25,Mapping!$A:$C,3,FALSE))</f>
        <v>Arsenal</v>
      </c>
      <c r="CM25" s="5">
        <f t="shared" si="0"/>
        <v>0</v>
      </c>
      <c r="CN25" s="5">
        <f t="shared" si="1"/>
        <v>0</v>
      </c>
      <c r="CO25">
        <f t="shared" si="2"/>
        <v>4.5</v>
      </c>
      <c r="CP25" s="4">
        <f t="shared" si="3"/>
        <v>8.2222222222222214</v>
      </c>
      <c r="CQ25">
        <f t="shared" si="4"/>
        <v>0</v>
      </c>
    </row>
    <row r="26" spans="1:95" x14ac:dyDescent="0.35">
      <c r="A26">
        <v>75</v>
      </c>
      <c r="B26" s="1" t="s">
        <v>88</v>
      </c>
      <c r="C26">
        <v>223723</v>
      </c>
      <c r="D26" s="1" t="s">
        <v>88</v>
      </c>
      <c r="E26" s="1" t="s">
        <v>88</v>
      </c>
      <c r="F26" s="1">
        <v>0</v>
      </c>
      <c r="G26" s="1" t="s">
        <v>88</v>
      </c>
      <c r="H26" s="1" t="s">
        <v>88</v>
      </c>
      <c r="I26">
        <v>2</v>
      </c>
      <c r="J26">
        <v>2.5</v>
      </c>
      <c r="K26" s="1" t="s">
        <v>88</v>
      </c>
      <c r="L26" s="1" t="s">
        <v>88</v>
      </c>
      <c r="M26" s="1" t="s">
        <v>173</v>
      </c>
      <c r="N26">
        <v>0</v>
      </c>
      <c r="O26">
        <v>25</v>
      </c>
      <c r="P26" s="1" t="s">
        <v>88</v>
      </c>
      <c r="Q26" s="1" t="s">
        <v>120</v>
      </c>
      <c r="R26" s="2">
        <v>45145.687559814818</v>
      </c>
      <c r="S26" s="4">
        <v>45</v>
      </c>
      <c r="T26" s="1" t="s">
        <v>174</v>
      </c>
      <c r="U26">
        <v>1.5</v>
      </c>
      <c r="V26" s="1" t="s">
        <v>175</v>
      </c>
      <c r="W26">
        <v>0.2</v>
      </c>
      <c r="X26" s="1" t="s">
        <v>88</v>
      </c>
      <c r="Y26" s="1" t="s">
        <v>88</v>
      </c>
      <c r="Z26" s="1" t="s">
        <v>97</v>
      </c>
      <c r="AA26">
        <v>1</v>
      </c>
      <c r="AB26">
        <v>3</v>
      </c>
      <c r="AC26">
        <v>32</v>
      </c>
      <c r="AD26" s="5">
        <v>0</v>
      </c>
      <c r="AE26" s="5">
        <v>0</v>
      </c>
      <c r="AF26" s="5">
        <v>0</v>
      </c>
      <c r="AG26" s="5">
        <v>0</v>
      </c>
      <c r="AH26">
        <v>0</v>
      </c>
      <c r="AI26">
        <v>7.1</v>
      </c>
      <c r="AJ26" s="1" t="s">
        <v>175</v>
      </c>
      <c r="AK26">
        <v>651</v>
      </c>
      <c r="AL26">
        <v>2</v>
      </c>
      <c r="AM26">
        <v>1</v>
      </c>
      <c r="AN26">
        <v>2</v>
      </c>
      <c r="AO26">
        <v>11</v>
      </c>
      <c r="AP26">
        <v>1</v>
      </c>
      <c r="AR26">
        <v>1</v>
      </c>
      <c r="AS26">
        <v>2</v>
      </c>
      <c r="AU26">
        <v>94</v>
      </c>
      <c r="AV26">
        <v>14</v>
      </c>
      <c r="AW26">
        <v>173</v>
      </c>
      <c r="AX26">
        <v>137</v>
      </c>
      <c r="AY26">
        <v>86.6</v>
      </c>
      <c r="AZ26">
        <v>55</v>
      </c>
      <c r="BA26">
        <v>27.7</v>
      </c>
      <c r="BB26">
        <v>6</v>
      </c>
      <c r="BC26">
        <v>0.24</v>
      </c>
      <c r="BD26">
        <v>0.23</v>
      </c>
      <c r="BE26">
        <v>0.47</v>
      </c>
      <c r="BF26">
        <v>8.93</v>
      </c>
      <c r="BG26">
        <v>283</v>
      </c>
      <c r="BH26">
        <v>112</v>
      </c>
      <c r="BI26">
        <v>251</v>
      </c>
      <c r="BJ26">
        <v>84</v>
      </c>
      <c r="BK26">
        <v>271</v>
      </c>
      <c r="BL26">
        <v>98</v>
      </c>
      <c r="BM26">
        <v>297</v>
      </c>
      <c r="BN26">
        <v>106</v>
      </c>
      <c r="BO26">
        <v>1</v>
      </c>
      <c r="BP26" s="1" t="s">
        <v>88</v>
      </c>
      <c r="BQ26">
        <v>1</v>
      </c>
      <c r="BR26" s="1" t="s">
        <v>88</v>
      </c>
      <c r="BS26">
        <v>1</v>
      </c>
      <c r="BT26" s="1" t="s">
        <v>88</v>
      </c>
      <c r="BU26">
        <v>0.03</v>
      </c>
      <c r="BV26">
        <v>2.4700000000000002</v>
      </c>
      <c r="BW26">
        <v>0.03</v>
      </c>
      <c r="BX26">
        <v>0.06</v>
      </c>
      <c r="BY26">
        <v>1.23</v>
      </c>
      <c r="BZ26">
        <v>1.52</v>
      </c>
      <c r="CA26">
        <v>422</v>
      </c>
      <c r="CB26">
        <v>118</v>
      </c>
      <c r="CC26">
        <v>226</v>
      </c>
      <c r="CD26">
        <v>141</v>
      </c>
      <c r="CE26">
        <v>317</v>
      </c>
      <c r="CF26">
        <v>118</v>
      </c>
      <c r="CG26">
        <v>341</v>
      </c>
      <c r="CH26">
        <v>126</v>
      </c>
      <c r="CI26">
        <v>0.83</v>
      </c>
      <c r="CJ26">
        <v>0.28000000000000003</v>
      </c>
      <c r="CK26" t="str">
        <f>IF(O26=" "," ",VLOOKUP(AA26,Mapping!$A:$C,2,FALSE))</f>
        <v>ARS</v>
      </c>
      <c r="CL26" t="str">
        <f>IF(O26=" "," ",VLOOKUP(AA26,Mapping!$A:$C,3,FALSE))</f>
        <v>Arsenal</v>
      </c>
      <c r="CM26" s="5">
        <f t="shared" si="0"/>
        <v>0</v>
      </c>
      <c r="CN26" s="5">
        <f t="shared" si="1"/>
        <v>0</v>
      </c>
      <c r="CO26">
        <f t="shared" si="2"/>
        <v>4.5</v>
      </c>
      <c r="CP26" s="4">
        <f t="shared" si="3"/>
        <v>7.1111111111111107</v>
      </c>
      <c r="CQ26">
        <f t="shared" si="4"/>
        <v>0</v>
      </c>
    </row>
    <row r="27" spans="1:95" x14ac:dyDescent="0.35">
      <c r="A27">
        <v>75</v>
      </c>
      <c r="B27" s="1" t="s">
        <v>88</v>
      </c>
      <c r="C27">
        <v>116216</v>
      </c>
      <c r="D27" s="1" t="s">
        <v>88</v>
      </c>
      <c r="E27" s="1" t="s">
        <v>88</v>
      </c>
      <c r="F27" s="1">
        <v>0</v>
      </c>
      <c r="G27" s="1" t="s">
        <v>88</v>
      </c>
      <c r="H27" s="1" t="s">
        <v>88</v>
      </c>
      <c r="I27">
        <v>3</v>
      </c>
      <c r="J27">
        <v>3</v>
      </c>
      <c r="K27" s="1" t="s">
        <v>88</v>
      </c>
      <c r="L27" s="1" t="s">
        <v>88</v>
      </c>
      <c r="M27" s="1" t="s">
        <v>176</v>
      </c>
      <c r="N27">
        <v>0</v>
      </c>
      <c r="O27">
        <v>26</v>
      </c>
      <c r="P27" s="1" t="s">
        <v>88</v>
      </c>
      <c r="Q27" s="1" t="s">
        <v>120</v>
      </c>
      <c r="R27" s="2">
        <v>45145.687559814818</v>
      </c>
      <c r="S27" s="4">
        <v>70</v>
      </c>
      <c r="T27" s="1" t="s">
        <v>177</v>
      </c>
      <c r="U27">
        <v>4.3</v>
      </c>
      <c r="V27" s="1" t="s">
        <v>178</v>
      </c>
      <c r="W27">
        <v>5.5</v>
      </c>
      <c r="X27" s="1" t="s">
        <v>88</v>
      </c>
      <c r="Y27" s="1" t="s">
        <v>88</v>
      </c>
      <c r="Z27" s="1" t="s">
        <v>97</v>
      </c>
      <c r="AA27">
        <v>1</v>
      </c>
      <c r="AB27">
        <v>3</v>
      </c>
      <c r="AC27">
        <v>154</v>
      </c>
      <c r="AD27" s="5">
        <v>0</v>
      </c>
      <c r="AE27" s="5">
        <v>0</v>
      </c>
      <c r="AF27" s="5">
        <v>0</v>
      </c>
      <c r="AG27" s="5">
        <v>0</v>
      </c>
      <c r="AH27">
        <v>0</v>
      </c>
      <c r="AI27">
        <v>22</v>
      </c>
      <c r="AJ27" s="1" t="s">
        <v>178</v>
      </c>
      <c r="AK27">
        <v>2237</v>
      </c>
      <c r="AL27">
        <v>8</v>
      </c>
      <c r="AM27">
        <v>13</v>
      </c>
      <c r="AN27">
        <v>8</v>
      </c>
      <c r="AO27">
        <v>38</v>
      </c>
      <c r="AP27">
        <v>1</v>
      </c>
      <c r="AR27">
        <v>1</v>
      </c>
      <c r="AS27">
        <v>1</v>
      </c>
      <c r="AU27">
        <v>94</v>
      </c>
      <c r="AV27">
        <v>8</v>
      </c>
      <c r="AW27">
        <v>494</v>
      </c>
      <c r="AX27">
        <v>666</v>
      </c>
      <c r="AY27">
        <v>711.4</v>
      </c>
      <c r="AZ27">
        <v>875</v>
      </c>
      <c r="BA27">
        <v>225.2</v>
      </c>
      <c r="BB27">
        <v>26</v>
      </c>
      <c r="BC27">
        <v>6.37</v>
      </c>
      <c r="BD27">
        <v>6.02</v>
      </c>
      <c r="BE27">
        <v>12.39</v>
      </c>
      <c r="BF27">
        <v>30.79</v>
      </c>
      <c r="BG27">
        <v>52</v>
      </c>
      <c r="BH27">
        <v>23</v>
      </c>
      <c r="BI27">
        <v>28</v>
      </c>
      <c r="BJ27">
        <v>22</v>
      </c>
      <c r="BK27">
        <v>23</v>
      </c>
      <c r="BL27">
        <v>14</v>
      </c>
      <c r="BM27">
        <v>22</v>
      </c>
      <c r="BN27">
        <v>15</v>
      </c>
      <c r="BO27">
        <v>2</v>
      </c>
      <c r="BP27" s="1" t="s">
        <v>88</v>
      </c>
      <c r="BQ27">
        <v>1</v>
      </c>
      <c r="BR27" s="1" t="s">
        <v>88</v>
      </c>
      <c r="BS27">
        <v>1</v>
      </c>
      <c r="BT27" s="1" t="s">
        <v>88</v>
      </c>
      <c r="BU27">
        <v>0.26</v>
      </c>
      <c r="BV27">
        <v>2.4700000000000002</v>
      </c>
      <c r="BW27">
        <v>0.24</v>
      </c>
      <c r="BX27">
        <v>0.5</v>
      </c>
      <c r="BY27">
        <v>1.24</v>
      </c>
      <c r="BZ27">
        <v>1.53</v>
      </c>
      <c r="CA27">
        <v>30</v>
      </c>
      <c r="CB27">
        <v>17</v>
      </c>
      <c r="CC27">
        <v>580</v>
      </c>
      <c r="CD27">
        <v>239</v>
      </c>
      <c r="CE27">
        <v>31</v>
      </c>
      <c r="CF27">
        <v>14</v>
      </c>
      <c r="CG27">
        <v>69</v>
      </c>
      <c r="CH27">
        <v>21</v>
      </c>
      <c r="CI27">
        <v>1.05</v>
      </c>
      <c r="CJ27">
        <v>0.32</v>
      </c>
      <c r="CK27" t="str">
        <f>IF(O27=" "," ",VLOOKUP(AA27,Mapping!$A:$C,2,FALSE))</f>
        <v>ARS</v>
      </c>
      <c r="CL27" t="str">
        <f>IF(O27=" "," ",VLOOKUP(AA27,Mapping!$A:$C,3,FALSE))</f>
        <v>Arsenal</v>
      </c>
      <c r="CM27" s="5">
        <f t="shared" si="0"/>
        <v>0</v>
      </c>
      <c r="CN27" s="5">
        <f t="shared" si="1"/>
        <v>0</v>
      </c>
      <c r="CO27">
        <f t="shared" si="2"/>
        <v>7</v>
      </c>
      <c r="CP27" s="4">
        <f t="shared" si="3"/>
        <v>22</v>
      </c>
      <c r="CQ27">
        <f t="shared" si="4"/>
        <v>0</v>
      </c>
    </row>
    <row r="28" spans="1:95" x14ac:dyDescent="0.35">
      <c r="A28">
        <v>75</v>
      </c>
      <c r="B28" s="1" t="s">
        <v>88</v>
      </c>
      <c r="C28">
        <v>224068</v>
      </c>
      <c r="D28" s="1" t="s">
        <v>88</v>
      </c>
      <c r="E28" s="1" t="s">
        <v>88</v>
      </c>
      <c r="F28" s="1">
        <v>0</v>
      </c>
      <c r="G28" s="1" t="s">
        <v>88</v>
      </c>
      <c r="H28" s="1" t="s">
        <v>88</v>
      </c>
      <c r="I28">
        <v>1</v>
      </c>
      <c r="J28">
        <v>1.5</v>
      </c>
      <c r="K28" s="1" t="s">
        <v>88</v>
      </c>
      <c r="L28" s="1" t="s">
        <v>88</v>
      </c>
      <c r="M28" s="1" t="s">
        <v>179</v>
      </c>
      <c r="N28">
        <v>0</v>
      </c>
      <c r="O28">
        <v>28</v>
      </c>
      <c r="P28" s="1" t="s">
        <v>88</v>
      </c>
      <c r="Q28" s="1" t="s">
        <v>120</v>
      </c>
      <c r="R28" s="2">
        <v>45145.687559814818</v>
      </c>
      <c r="S28" s="4">
        <v>40</v>
      </c>
      <c r="T28" s="1" t="s">
        <v>180</v>
      </c>
      <c r="U28">
        <v>0</v>
      </c>
      <c r="V28" s="1" t="s">
        <v>181</v>
      </c>
      <c r="W28">
        <v>2.2000000000000002</v>
      </c>
      <c r="X28" s="1" t="s">
        <v>88</v>
      </c>
      <c r="Y28" s="1" t="s">
        <v>88</v>
      </c>
      <c r="Z28" s="1" t="s">
        <v>97</v>
      </c>
      <c r="AA28">
        <v>1</v>
      </c>
      <c r="AB28">
        <v>3</v>
      </c>
      <c r="AC28">
        <v>154</v>
      </c>
      <c r="AD28" s="5">
        <v>0</v>
      </c>
      <c r="AE28" s="5">
        <v>0</v>
      </c>
      <c r="AF28" s="5">
        <v>0</v>
      </c>
      <c r="AG28" s="5">
        <v>0</v>
      </c>
      <c r="AH28">
        <v>0</v>
      </c>
      <c r="AI28">
        <v>0</v>
      </c>
      <c r="AJ28" s="1" t="s">
        <v>181</v>
      </c>
      <c r="AK28">
        <v>2237</v>
      </c>
      <c r="AL28">
        <v>8</v>
      </c>
      <c r="AM28">
        <v>13</v>
      </c>
      <c r="AN28">
        <v>8</v>
      </c>
      <c r="AO28">
        <v>38</v>
      </c>
      <c r="AP28">
        <v>1</v>
      </c>
      <c r="AR28">
        <v>1</v>
      </c>
      <c r="AS28">
        <v>1</v>
      </c>
      <c r="AU28">
        <v>94</v>
      </c>
      <c r="AV28">
        <v>8</v>
      </c>
      <c r="AW28">
        <v>494</v>
      </c>
      <c r="AX28">
        <v>0</v>
      </c>
      <c r="AY28">
        <v>0</v>
      </c>
      <c r="AZ28">
        <v>0</v>
      </c>
      <c r="BA28">
        <v>0</v>
      </c>
      <c r="BB28">
        <v>26</v>
      </c>
      <c r="BC28">
        <v>0</v>
      </c>
      <c r="BD28">
        <v>0</v>
      </c>
      <c r="BE28">
        <v>0</v>
      </c>
      <c r="BF28">
        <v>0</v>
      </c>
      <c r="BG28">
        <v>431</v>
      </c>
      <c r="BH28">
        <v>54</v>
      </c>
      <c r="BI28">
        <v>421</v>
      </c>
      <c r="BJ28">
        <v>44</v>
      </c>
      <c r="BK28">
        <v>405</v>
      </c>
      <c r="BL28">
        <v>35</v>
      </c>
      <c r="BM28">
        <v>433</v>
      </c>
      <c r="BN28">
        <v>54</v>
      </c>
      <c r="BO28">
        <v>2</v>
      </c>
      <c r="BP28" s="1" t="s">
        <v>88</v>
      </c>
      <c r="BQ28">
        <v>1</v>
      </c>
      <c r="BR28" s="1" t="s">
        <v>88</v>
      </c>
      <c r="BS28">
        <v>1</v>
      </c>
      <c r="BT28" s="1" t="s">
        <v>88</v>
      </c>
      <c r="BU28">
        <v>0.26</v>
      </c>
      <c r="BV28">
        <v>2.4700000000000002</v>
      </c>
      <c r="BW28">
        <v>0.24</v>
      </c>
      <c r="BX28">
        <v>0.5</v>
      </c>
      <c r="BY28">
        <v>1.24</v>
      </c>
      <c r="BZ28">
        <v>1.53</v>
      </c>
      <c r="CA28">
        <v>577</v>
      </c>
      <c r="CB28">
        <v>63</v>
      </c>
      <c r="CC28">
        <v>62</v>
      </c>
      <c r="CD28">
        <v>34</v>
      </c>
      <c r="CE28">
        <v>438</v>
      </c>
      <c r="CF28">
        <v>54</v>
      </c>
      <c r="CG28">
        <v>121</v>
      </c>
      <c r="CH28">
        <v>15</v>
      </c>
      <c r="CI28">
        <v>1.05</v>
      </c>
      <c r="CJ28">
        <v>0.32</v>
      </c>
      <c r="CK28" t="str">
        <f>IF(O28=" "," ",VLOOKUP(AA28,Mapping!$A:$C,2,FALSE))</f>
        <v>ARS</v>
      </c>
      <c r="CL28" t="str">
        <f>IF(O28=" "," ",VLOOKUP(AA28,Mapping!$A:$C,3,FALSE))</f>
        <v>Arsenal</v>
      </c>
      <c r="CM28" s="5">
        <f t="shared" si="0"/>
        <v>0</v>
      </c>
      <c r="CN28" s="5">
        <f t="shared" si="1"/>
        <v>0</v>
      </c>
      <c r="CO28">
        <f t="shared" si="2"/>
        <v>4</v>
      </c>
      <c r="CP28" s="4">
        <f t="shared" si="3"/>
        <v>38.5</v>
      </c>
      <c r="CQ28">
        <f t="shared" si="4"/>
        <v>0</v>
      </c>
    </row>
    <row r="29" spans="1:95" x14ac:dyDescent="0.35">
      <c r="A29">
        <v>75</v>
      </c>
      <c r="B29" s="1" t="s">
        <v>88</v>
      </c>
      <c r="C29">
        <v>198869</v>
      </c>
      <c r="D29" s="1" t="s">
        <v>88</v>
      </c>
      <c r="E29" s="1" t="s">
        <v>88</v>
      </c>
      <c r="F29" s="1">
        <v>0</v>
      </c>
      <c r="G29" s="1" t="s">
        <v>88</v>
      </c>
      <c r="H29" s="1" t="s">
        <v>88</v>
      </c>
      <c r="I29">
        <v>2</v>
      </c>
      <c r="J29">
        <v>3.1</v>
      </c>
      <c r="K29" s="1" t="s">
        <v>88</v>
      </c>
      <c r="L29" s="1" t="s">
        <v>88</v>
      </c>
      <c r="M29" s="1" t="s">
        <v>182</v>
      </c>
      <c r="N29">
        <v>0</v>
      </c>
      <c r="O29">
        <v>29</v>
      </c>
      <c r="P29" s="1" t="s">
        <v>88</v>
      </c>
      <c r="Q29" s="1" t="s">
        <v>120</v>
      </c>
      <c r="R29" s="2">
        <v>45145.687559814818</v>
      </c>
      <c r="S29" s="4">
        <v>55</v>
      </c>
      <c r="T29" s="1" t="s">
        <v>183</v>
      </c>
      <c r="U29">
        <v>4.0999999999999996</v>
      </c>
      <c r="V29" s="1" t="s">
        <v>184</v>
      </c>
      <c r="W29">
        <v>10.199999999999999</v>
      </c>
      <c r="X29" s="1" t="s">
        <v>88</v>
      </c>
      <c r="Y29" s="1" t="s">
        <v>88</v>
      </c>
      <c r="Z29" s="1" t="s">
        <v>97</v>
      </c>
      <c r="AA29">
        <v>1</v>
      </c>
      <c r="AB29">
        <v>3</v>
      </c>
      <c r="AC29">
        <v>156</v>
      </c>
      <c r="AD29" s="5">
        <v>0</v>
      </c>
      <c r="AE29" s="5">
        <v>0</v>
      </c>
      <c r="AF29" s="5">
        <v>0</v>
      </c>
      <c r="AG29" s="5">
        <v>0</v>
      </c>
      <c r="AH29">
        <v>0</v>
      </c>
      <c r="AI29">
        <v>28.4</v>
      </c>
      <c r="AJ29" s="1" t="s">
        <v>184</v>
      </c>
      <c r="AK29">
        <v>3054</v>
      </c>
      <c r="AL29">
        <v>2</v>
      </c>
      <c r="AM29">
        <v>5</v>
      </c>
      <c r="AN29">
        <v>15</v>
      </c>
      <c r="AO29">
        <v>35</v>
      </c>
      <c r="AP29">
        <v>1</v>
      </c>
      <c r="AR29">
        <v>1</v>
      </c>
      <c r="AS29">
        <v>5</v>
      </c>
      <c r="AU29">
        <v>94</v>
      </c>
      <c r="AV29">
        <v>12</v>
      </c>
      <c r="AW29">
        <v>734</v>
      </c>
      <c r="AX29">
        <v>655.4</v>
      </c>
      <c r="AY29">
        <v>492.5</v>
      </c>
      <c r="AZ29">
        <v>159</v>
      </c>
      <c r="BA29">
        <v>130.80000000000001</v>
      </c>
      <c r="BB29">
        <v>36</v>
      </c>
      <c r="BC29">
        <v>1.25</v>
      </c>
      <c r="BD29">
        <v>3.6</v>
      </c>
      <c r="BE29">
        <v>4.8499999999999996</v>
      </c>
      <c r="BF29">
        <v>37.229999999999997</v>
      </c>
      <c r="BG29">
        <v>57</v>
      </c>
      <c r="BH29">
        <v>16</v>
      </c>
      <c r="BI29">
        <v>56</v>
      </c>
      <c r="BJ29">
        <v>8</v>
      </c>
      <c r="BK29">
        <v>170</v>
      </c>
      <c r="BL29">
        <v>31</v>
      </c>
      <c r="BM29">
        <v>75</v>
      </c>
      <c r="BN29">
        <v>8</v>
      </c>
      <c r="BO29">
        <v>2</v>
      </c>
      <c r="BP29" s="1" t="s">
        <v>88</v>
      </c>
      <c r="BQ29">
        <v>1</v>
      </c>
      <c r="BR29" s="1" t="s">
        <v>88</v>
      </c>
      <c r="BS29">
        <v>1</v>
      </c>
      <c r="BT29" s="1" t="s">
        <v>88</v>
      </c>
      <c r="BU29">
        <v>0.04</v>
      </c>
      <c r="BV29">
        <v>2.4700000000000002</v>
      </c>
      <c r="BW29">
        <v>0.11</v>
      </c>
      <c r="BX29">
        <v>0.15</v>
      </c>
      <c r="BY29">
        <v>1.1000000000000001</v>
      </c>
      <c r="BZ29">
        <v>1.03</v>
      </c>
      <c r="CA29">
        <v>113</v>
      </c>
      <c r="CB29">
        <v>10</v>
      </c>
      <c r="CC29">
        <v>502</v>
      </c>
      <c r="CD29">
        <v>200</v>
      </c>
      <c r="CE29">
        <v>42</v>
      </c>
      <c r="CF29">
        <v>5</v>
      </c>
      <c r="CG29">
        <v>40</v>
      </c>
      <c r="CH29">
        <v>14</v>
      </c>
      <c r="CI29">
        <v>1.06</v>
      </c>
      <c r="CJ29">
        <v>0.44</v>
      </c>
      <c r="CK29" t="str">
        <f>IF(O29=" "," ",VLOOKUP(AA29,Mapping!$A:$C,2,FALSE))</f>
        <v>ARS</v>
      </c>
      <c r="CL29" t="str">
        <f>IF(O29=" "," ",VLOOKUP(AA29,Mapping!$A:$C,3,FALSE))</f>
        <v>Arsenal</v>
      </c>
      <c r="CM29" s="5">
        <f t="shared" si="0"/>
        <v>0</v>
      </c>
      <c r="CN29" s="5">
        <f t="shared" si="1"/>
        <v>0</v>
      </c>
      <c r="CO29">
        <f t="shared" si="2"/>
        <v>5.5</v>
      </c>
      <c r="CP29" s="4">
        <f t="shared" si="3"/>
        <v>28.363636363636363</v>
      </c>
      <c r="CQ29">
        <f t="shared" si="4"/>
        <v>0</v>
      </c>
    </row>
    <row r="30" spans="1:95" x14ac:dyDescent="0.35">
      <c r="A30">
        <v>75</v>
      </c>
      <c r="B30" s="1" t="s">
        <v>88</v>
      </c>
      <c r="C30">
        <v>84450</v>
      </c>
      <c r="D30" s="1" t="s">
        <v>88</v>
      </c>
      <c r="E30" s="1" t="s">
        <v>88</v>
      </c>
      <c r="F30" s="1">
        <v>0</v>
      </c>
      <c r="G30" s="1" t="s">
        <v>88</v>
      </c>
      <c r="H30" s="1" t="s">
        <v>88</v>
      </c>
      <c r="I30">
        <v>3</v>
      </c>
      <c r="J30">
        <v>0</v>
      </c>
      <c r="K30" s="1" t="s">
        <v>88</v>
      </c>
      <c r="L30" s="1" t="s">
        <v>88</v>
      </c>
      <c r="M30" s="1" t="s">
        <v>185</v>
      </c>
      <c r="N30">
        <v>0</v>
      </c>
      <c r="O30">
        <v>30</v>
      </c>
      <c r="P30" s="1" t="s">
        <v>88</v>
      </c>
      <c r="Q30" s="1" t="s">
        <v>186</v>
      </c>
      <c r="R30" s="2">
        <v>45118.403555081015</v>
      </c>
      <c r="S30" s="4">
        <v>60</v>
      </c>
      <c r="T30" s="1" t="s">
        <v>187</v>
      </c>
      <c r="U30">
        <v>4.0999999999999996</v>
      </c>
      <c r="V30" s="1" t="s">
        <v>188</v>
      </c>
      <c r="W30">
        <v>0.1</v>
      </c>
      <c r="X30" s="1" t="s">
        <v>88</v>
      </c>
      <c r="Y30" s="1" t="s">
        <v>88</v>
      </c>
      <c r="Z30" s="1" t="s">
        <v>189</v>
      </c>
      <c r="AA30">
        <v>1</v>
      </c>
      <c r="AB30">
        <v>3</v>
      </c>
      <c r="AC30">
        <v>153</v>
      </c>
      <c r="AD30" s="5">
        <v>0</v>
      </c>
      <c r="AE30" s="5">
        <v>0</v>
      </c>
      <c r="AF30" s="5">
        <v>0</v>
      </c>
      <c r="AG30" s="5">
        <v>0</v>
      </c>
      <c r="AH30">
        <v>0</v>
      </c>
      <c r="AI30">
        <v>25.5</v>
      </c>
      <c r="AJ30" s="1" t="s">
        <v>188</v>
      </c>
      <c r="AK30">
        <v>2992</v>
      </c>
      <c r="AL30">
        <v>7</v>
      </c>
      <c r="AM30">
        <v>8</v>
      </c>
      <c r="AN30">
        <v>13</v>
      </c>
      <c r="AO30">
        <v>35</v>
      </c>
      <c r="AP30">
        <v>1</v>
      </c>
      <c r="AR30">
        <v>1</v>
      </c>
      <c r="AS30">
        <v>4</v>
      </c>
      <c r="AU30">
        <v>94</v>
      </c>
      <c r="AV30">
        <v>15</v>
      </c>
      <c r="AW30">
        <v>634</v>
      </c>
      <c r="AX30">
        <v>715</v>
      </c>
      <c r="AY30">
        <v>675.5</v>
      </c>
      <c r="AZ30">
        <v>556</v>
      </c>
      <c r="BA30">
        <v>194.8</v>
      </c>
      <c r="BB30">
        <v>36</v>
      </c>
      <c r="BC30">
        <v>4.6500000000000004</v>
      </c>
      <c r="BD30">
        <v>3.89</v>
      </c>
      <c r="BE30">
        <v>8.5399999999999991</v>
      </c>
      <c r="BF30">
        <v>36.520000000000003</v>
      </c>
      <c r="BG30">
        <v>40</v>
      </c>
      <c r="BH30">
        <v>17</v>
      </c>
      <c r="BI30">
        <v>33</v>
      </c>
      <c r="BJ30">
        <v>27</v>
      </c>
      <c r="BK30">
        <v>48</v>
      </c>
      <c r="BL30">
        <v>33</v>
      </c>
      <c r="BM30">
        <v>33</v>
      </c>
      <c r="BN30">
        <v>24</v>
      </c>
      <c r="BO30">
        <v>2</v>
      </c>
      <c r="BP30" s="1" t="s">
        <v>88</v>
      </c>
      <c r="BQ30">
        <v>2</v>
      </c>
      <c r="BR30" s="1" t="s">
        <v>88</v>
      </c>
      <c r="BS30">
        <v>1</v>
      </c>
      <c r="BT30" s="1" t="s">
        <v>88</v>
      </c>
      <c r="BU30">
        <v>0.14000000000000001</v>
      </c>
      <c r="BV30">
        <v>2.4700000000000002</v>
      </c>
      <c r="BW30">
        <v>0.12</v>
      </c>
      <c r="BX30">
        <v>0.26</v>
      </c>
      <c r="BY30">
        <v>1.1000000000000001</v>
      </c>
      <c r="BZ30">
        <v>1.05</v>
      </c>
      <c r="CA30">
        <v>60</v>
      </c>
      <c r="CB30">
        <v>36</v>
      </c>
      <c r="CC30">
        <v>540</v>
      </c>
      <c r="CD30">
        <v>214</v>
      </c>
      <c r="CE30">
        <v>44</v>
      </c>
      <c r="CF30">
        <v>21</v>
      </c>
      <c r="CG30">
        <v>523</v>
      </c>
      <c r="CH30">
        <v>187</v>
      </c>
      <c r="CI30">
        <v>1.08</v>
      </c>
      <c r="CJ30">
        <v>0.39</v>
      </c>
      <c r="CK30" t="str">
        <f>IF(O30=" "," ",VLOOKUP(AA30,Mapping!$A:$C,2,FALSE))</f>
        <v>ARS</v>
      </c>
      <c r="CL30" t="str">
        <f>IF(O30=" "," ",VLOOKUP(AA30,Mapping!$A:$C,3,FALSE))</f>
        <v>Arsenal</v>
      </c>
      <c r="CM30" s="5">
        <f t="shared" si="0"/>
        <v>0</v>
      </c>
      <c r="CN30" s="5">
        <f t="shared" si="1"/>
        <v>0</v>
      </c>
      <c r="CO30">
        <f t="shared" si="2"/>
        <v>6</v>
      </c>
      <c r="CP30" s="4">
        <f t="shared" si="3"/>
        <v>25.5</v>
      </c>
      <c r="CQ30">
        <f t="shared" si="4"/>
        <v>0</v>
      </c>
    </row>
    <row r="31" spans="1:95" x14ac:dyDescent="0.35">
      <c r="A31">
        <v>75</v>
      </c>
      <c r="B31" s="1" t="s">
        <v>88</v>
      </c>
      <c r="C31">
        <v>206325</v>
      </c>
      <c r="D31" s="1" t="s">
        <v>88</v>
      </c>
      <c r="E31" s="1" t="s">
        <v>88</v>
      </c>
      <c r="F31" s="1">
        <v>0</v>
      </c>
      <c r="G31" s="1" t="s">
        <v>88</v>
      </c>
      <c r="H31" s="1" t="s">
        <v>88</v>
      </c>
      <c r="I31">
        <v>2</v>
      </c>
      <c r="J31">
        <v>2.8</v>
      </c>
      <c r="K31" s="1" t="s">
        <v>88</v>
      </c>
      <c r="L31" s="1" t="s">
        <v>88</v>
      </c>
      <c r="M31" s="1" t="s">
        <v>190</v>
      </c>
      <c r="N31">
        <v>0</v>
      </c>
      <c r="O31">
        <v>31</v>
      </c>
      <c r="P31" s="1" t="s">
        <v>88</v>
      </c>
      <c r="Q31" s="1" t="s">
        <v>186</v>
      </c>
      <c r="R31" s="2">
        <v>45118.403555081015</v>
      </c>
      <c r="S31" s="4">
        <v>50</v>
      </c>
      <c r="T31" s="1" t="s">
        <v>191</v>
      </c>
      <c r="U31">
        <v>3.7</v>
      </c>
      <c r="V31" s="1" t="s">
        <v>192</v>
      </c>
      <c r="W31">
        <v>8.5</v>
      </c>
      <c r="X31" s="1" t="s">
        <v>88</v>
      </c>
      <c r="Y31" s="1" t="s">
        <v>88</v>
      </c>
      <c r="Z31" s="1" t="s">
        <v>97</v>
      </c>
      <c r="AA31">
        <v>1</v>
      </c>
      <c r="AB31">
        <v>3</v>
      </c>
      <c r="AC31">
        <v>99</v>
      </c>
      <c r="AD31" s="5">
        <v>0</v>
      </c>
      <c r="AE31" s="5">
        <v>0</v>
      </c>
      <c r="AF31" s="5">
        <v>0</v>
      </c>
      <c r="AG31" s="5">
        <v>0</v>
      </c>
      <c r="AH31">
        <v>0</v>
      </c>
      <c r="AI31">
        <v>19.8</v>
      </c>
      <c r="AJ31" s="1" t="s">
        <v>192</v>
      </c>
      <c r="AK31">
        <v>2122</v>
      </c>
      <c r="AL31">
        <v>1</v>
      </c>
      <c r="AM31">
        <v>2</v>
      </c>
      <c r="AN31">
        <v>10</v>
      </c>
      <c r="AO31">
        <v>28</v>
      </c>
      <c r="AP31">
        <v>1</v>
      </c>
      <c r="AR31">
        <v>1</v>
      </c>
      <c r="AS31">
        <v>3</v>
      </c>
      <c r="AU31">
        <v>94</v>
      </c>
      <c r="AV31">
        <v>8</v>
      </c>
      <c r="AW31">
        <v>500</v>
      </c>
      <c r="AX31">
        <v>405</v>
      </c>
      <c r="AY31">
        <v>387.7</v>
      </c>
      <c r="AZ31">
        <v>190</v>
      </c>
      <c r="BA31">
        <v>98.3</v>
      </c>
      <c r="BB31">
        <v>26</v>
      </c>
      <c r="BC31">
        <v>1.32</v>
      </c>
      <c r="BD31">
        <v>2.39</v>
      </c>
      <c r="BE31">
        <v>3.71</v>
      </c>
      <c r="BF31">
        <v>26.67</v>
      </c>
      <c r="BG31">
        <v>145</v>
      </c>
      <c r="BH31">
        <v>53</v>
      </c>
      <c r="BI31">
        <v>83</v>
      </c>
      <c r="BJ31">
        <v>14</v>
      </c>
      <c r="BK31">
        <v>154</v>
      </c>
      <c r="BL31">
        <v>24</v>
      </c>
      <c r="BM31">
        <v>121</v>
      </c>
      <c r="BN31">
        <v>25</v>
      </c>
      <c r="BO31">
        <v>2</v>
      </c>
      <c r="BP31" s="1" t="s">
        <v>88</v>
      </c>
      <c r="BQ31">
        <v>2</v>
      </c>
      <c r="BR31" s="1" t="s">
        <v>88</v>
      </c>
      <c r="BS31">
        <v>1</v>
      </c>
      <c r="BT31" s="1" t="s">
        <v>88</v>
      </c>
      <c r="BU31">
        <v>0.06</v>
      </c>
      <c r="BV31">
        <v>2.4700000000000002</v>
      </c>
      <c r="BW31">
        <v>0.1</v>
      </c>
      <c r="BX31">
        <v>0.16</v>
      </c>
      <c r="BY31">
        <v>1.1299999999999999</v>
      </c>
      <c r="BZ31">
        <v>1.19</v>
      </c>
      <c r="CA31">
        <v>233</v>
      </c>
      <c r="CB31">
        <v>26</v>
      </c>
      <c r="CC31">
        <v>405</v>
      </c>
      <c r="CD31">
        <v>186</v>
      </c>
      <c r="CE31">
        <v>75</v>
      </c>
      <c r="CF31">
        <v>19</v>
      </c>
      <c r="CG31">
        <v>45</v>
      </c>
      <c r="CH31">
        <v>16</v>
      </c>
      <c r="CI31">
        <v>1.1000000000000001</v>
      </c>
      <c r="CJ31">
        <v>0.42</v>
      </c>
      <c r="CK31" t="str">
        <f>IF(O31=" "," ",VLOOKUP(AA31,Mapping!$A:$C,2,FALSE))</f>
        <v>ARS</v>
      </c>
      <c r="CL31" t="str">
        <f>IF(O31=" "," ",VLOOKUP(AA31,Mapping!$A:$C,3,FALSE))</f>
        <v>Arsenal</v>
      </c>
      <c r="CM31" s="5">
        <f t="shared" si="0"/>
        <v>0</v>
      </c>
      <c r="CN31" s="5">
        <f t="shared" si="1"/>
        <v>0</v>
      </c>
      <c r="CO31">
        <f t="shared" si="2"/>
        <v>5</v>
      </c>
      <c r="CP31" s="4">
        <f t="shared" si="3"/>
        <v>19.8</v>
      </c>
      <c r="CQ31">
        <f t="shared" si="4"/>
        <v>0</v>
      </c>
    </row>
    <row r="32" spans="1:95" x14ac:dyDescent="0.35">
      <c r="A32">
        <v>75</v>
      </c>
      <c r="B32" s="1" t="s">
        <v>88</v>
      </c>
      <c r="C32">
        <v>204480</v>
      </c>
      <c r="D32" s="1" t="s">
        <v>88</v>
      </c>
      <c r="E32" s="1" t="s">
        <v>88</v>
      </c>
      <c r="F32" s="1">
        <v>0</v>
      </c>
      <c r="G32" s="1" t="s">
        <v>88</v>
      </c>
      <c r="H32" s="1" t="s">
        <v>88</v>
      </c>
      <c r="I32">
        <v>3</v>
      </c>
      <c r="J32">
        <v>2.5</v>
      </c>
      <c r="K32" s="1" t="s">
        <v>88</v>
      </c>
      <c r="L32" s="1" t="s">
        <v>88</v>
      </c>
      <c r="M32" s="1" t="s">
        <v>193</v>
      </c>
      <c r="N32">
        <v>0</v>
      </c>
      <c r="O32">
        <v>540</v>
      </c>
      <c r="P32" s="1" t="s">
        <v>88</v>
      </c>
      <c r="Q32" s="1" t="s">
        <v>186</v>
      </c>
      <c r="R32" s="2">
        <v>45118.403555081015</v>
      </c>
      <c r="S32" s="4">
        <v>55</v>
      </c>
      <c r="T32" s="1" t="s">
        <v>194</v>
      </c>
      <c r="U32">
        <v>3.1</v>
      </c>
      <c r="V32" s="1" t="s">
        <v>195</v>
      </c>
      <c r="W32">
        <v>6.5</v>
      </c>
      <c r="X32" s="1" t="s">
        <v>88</v>
      </c>
      <c r="Y32" s="1" t="s">
        <v>88</v>
      </c>
      <c r="Z32" s="1" t="s">
        <v>97</v>
      </c>
      <c r="AA32">
        <v>1</v>
      </c>
      <c r="AB32">
        <v>3</v>
      </c>
      <c r="AC32">
        <v>116</v>
      </c>
      <c r="AD32" s="5">
        <v>0</v>
      </c>
      <c r="AE32" s="5">
        <v>0</v>
      </c>
      <c r="AF32" s="5">
        <v>0</v>
      </c>
      <c r="AG32" s="5">
        <v>0</v>
      </c>
      <c r="AH32">
        <v>0</v>
      </c>
      <c r="AI32">
        <v>21.1</v>
      </c>
      <c r="AJ32" s="1" t="s">
        <v>195</v>
      </c>
      <c r="AK32">
        <v>3272</v>
      </c>
      <c r="AL32">
        <v>4</v>
      </c>
      <c r="AM32">
        <v>3</v>
      </c>
      <c r="AN32">
        <v>9</v>
      </c>
      <c r="AO32">
        <v>50</v>
      </c>
      <c r="AP32">
        <v>1</v>
      </c>
      <c r="AR32">
        <v>1</v>
      </c>
      <c r="AS32">
        <v>5</v>
      </c>
      <c r="AU32">
        <v>94</v>
      </c>
      <c r="AV32">
        <v>12</v>
      </c>
      <c r="AW32">
        <v>622</v>
      </c>
      <c r="AX32">
        <v>789</v>
      </c>
      <c r="AY32">
        <v>539.29999999999995</v>
      </c>
      <c r="AZ32">
        <v>226</v>
      </c>
      <c r="BA32">
        <v>155.5</v>
      </c>
      <c r="BB32">
        <v>36</v>
      </c>
      <c r="BC32">
        <v>2.4</v>
      </c>
      <c r="BD32">
        <v>1.85</v>
      </c>
      <c r="BE32">
        <v>4.25</v>
      </c>
      <c r="BF32">
        <v>48.28</v>
      </c>
      <c r="BG32">
        <v>25</v>
      </c>
      <c r="BH32">
        <v>11</v>
      </c>
      <c r="BI32">
        <v>47</v>
      </c>
      <c r="BJ32">
        <v>39</v>
      </c>
      <c r="BK32">
        <v>136</v>
      </c>
      <c r="BL32">
        <v>88</v>
      </c>
      <c r="BM32">
        <v>58</v>
      </c>
      <c r="BN32">
        <v>43</v>
      </c>
      <c r="BO32">
        <v>2</v>
      </c>
      <c r="BP32" s="1" t="s">
        <v>88</v>
      </c>
      <c r="BQ32">
        <v>2</v>
      </c>
      <c r="BR32" s="1" t="s">
        <v>88</v>
      </c>
      <c r="BS32">
        <v>1</v>
      </c>
      <c r="BT32" s="1" t="s">
        <v>88</v>
      </c>
      <c r="BU32">
        <v>7.0000000000000007E-2</v>
      </c>
      <c r="BV32">
        <v>2.4700000000000002</v>
      </c>
      <c r="BW32">
        <v>0.05</v>
      </c>
      <c r="BX32">
        <v>0.12</v>
      </c>
      <c r="BY32">
        <v>1.33</v>
      </c>
      <c r="BZ32">
        <v>1.38</v>
      </c>
      <c r="CA32">
        <v>119</v>
      </c>
      <c r="CB32">
        <v>74</v>
      </c>
      <c r="CC32">
        <v>508</v>
      </c>
      <c r="CD32">
        <v>193</v>
      </c>
      <c r="CE32">
        <v>129</v>
      </c>
      <c r="CF32">
        <v>54</v>
      </c>
      <c r="CG32">
        <v>62</v>
      </c>
      <c r="CH32">
        <v>19</v>
      </c>
      <c r="CI32">
        <v>0.99</v>
      </c>
      <c r="CJ32">
        <v>0.25</v>
      </c>
      <c r="CK32" t="str">
        <f>IF(O32=" "," ",VLOOKUP(AA32,Mapping!$A:$C,2,FALSE))</f>
        <v>ARS</v>
      </c>
      <c r="CL32" t="str">
        <f>IF(O32=" "," ",VLOOKUP(AA32,Mapping!$A:$C,3,FALSE))</f>
        <v>Arsenal</v>
      </c>
      <c r="CM32" s="5">
        <f t="shared" si="0"/>
        <v>0</v>
      </c>
      <c r="CN32" s="5">
        <f t="shared" si="1"/>
        <v>0</v>
      </c>
      <c r="CO32">
        <f t="shared" si="2"/>
        <v>5.5</v>
      </c>
      <c r="CP32" s="4">
        <f t="shared" si="3"/>
        <v>21.09090909090909</v>
      </c>
      <c r="CQ32">
        <f t="shared" si="4"/>
        <v>0</v>
      </c>
    </row>
    <row r="33" spans="1:95" x14ac:dyDescent="0.35">
      <c r="A33">
        <v>75</v>
      </c>
      <c r="B33" s="1" t="s">
        <v>88</v>
      </c>
      <c r="C33">
        <v>200641</v>
      </c>
      <c r="D33" s="1" t="s">
        <v>88</v>
      </c>
      <c r="E33" s="1" t="s">
        <v>88</v>
      </c>
      <c r="F33" s="1">
        <v>0</v>
      </c>
      <c r="G33" s="1" t="s">
        <v>88</v>
      </c>
      <c r="H33" s="1" t="s">
        <v>88</v>
      </c>
      <c r="I33">
        <v>3</v>
      </c>
      <c r="J33">
        <v>1.6</v>
      </c>
      <c r="K33" s="1" t="s">
        <v>88</v>
      </c>
      <c r="L33" s="1" t="s">
        <v>88</v>
      </c>
      <c r="M33" s="1" t="s">
        <v>196</v>
      </c>
      <c r="N33">
        <v>0</v>
      </c>
      <c r="O33">
        <v>578</v>
      </c>
      <c r="P33" s="1" t="s">
        <v>88</v>
      </c>
      <c r="Q33" s="1" t="s">
        <v>90</v>
      </c>
      <c r="R33" s="2">
        <v>45145.68757021991</v>
      </c>
      <c r="S33" s="4">
        <v>50</v>
      </c>
      <c r="T33" s="1" t="s">
        <v>197</v>
      </c>
      <c r="U33">
        <v>3.8</v>
      </c>
      <c r="V33" s="1" t="s">
        <v>198</v>
      </c>
      <c r="W33">
        <v>0</v>
      </c>
      <c r="X33" s="1" t="s">
        <v>88</v>
      </c>
      <c r="Y33" s="1" t="s">
        <v>88</v>
      </c>
      <c r="Z33" s="1" t="s">
        <v>93</v>
      </c>
      <c r="AA33">
        <v>1</v>
      </c>
      <c r="AB33">
        <v>3</v>
      </c>
      <c r="AC33">
        <v>42</v>
      </c>
      <c r="AD33" s="5">
        <v>0</v>
      </c>
      <c r="AE33" s="5">
        <v>0</v>
      </c>
      <c r="AF33" s="5">
        <v>0</v>
      </c>
      <c r="AG33" s="5">
        <v>0</v>
      </c>
      <c r="AH33">
        <v>0</v>
      </c>
      <c r="AI33">
        <v>8.4</v>
      </c>
      <c r="AJ33" s="1" t="s">
        <v>198</v>
      </c>
      <c r="AK33">
        <v>202</v>
      </c>
      <c r="AL33">
        <v>3</v>
      </c>
      <c r="AM33">
        <v>3</v>
      </c>
      <c r="AN33">
        <v>1</v>
      </c>
      <c r="AO33">
        <v>3</v>
      </c>
      <c r="AP33">
        <v>1</v>
      </c>
      <c r="AR33">
        <v>1</v>
      </c>
      <c r="AS33">
        <v>5</v>
      </c>
      <c r="AU33">
        <v>94</v>
      </c>
      <c r="AV33">
        <v>5</v>
      </c>
      <c r="AW33">
        <v>127</v>
      </c>
      <c r="AX33">
        <v>179.8</v>
      </c>
      <c r="AY33">
        <v>121.9</v>
      </c>
      <c r="AZ33">
        <v>178</v>
      </c>
      <c r="BA33">
        <v>48</v>
      </c>
      <c r="BB33">
        <v>36</v>
      </c>
      <c r="BC33">
        <v>1.0900000000000001</v>
      </c>
      <c r="BD33">
        <v>0.99</v>
      </c>
      <c r="BE33">
        <v>2.08</v>
      </c>
      <c r="BF33">
        <v>2.16</v>
      </c>
      <c r="BG33">
        <v>257</v>
      </c>
      <c r="BH33">
        <v>113</v>
      </c>
      <c r="BI33">
        <v>206</v>
      </c>
      <c r="BJ33">
        <v>124</v>
      </c>
      <c r="BK33">
        <v>160</v>
      </c>
      <c r="BL33">
        <v>103</v>
      </c>
      <c r="BM33">
        <v>237</v>
      </c>
      <c r="BN33">
        <v>114</v>
      </c>
      <c r="BO33">
        <v>2</v>
      </c>
      <c r="BP33" s="1" t="s">
        <v>88</v>
      </c>
      <c r="BQ33">
        <v>2</v>
      </c>
      <c r="BR33" s="1" t="s">
        <v>88</v>
      </c>
      <c r="BS33">
        <v>1</v>
      </c>
      <c r="BT33" s="1" t="s">
        <v>88</v>
      </c>
      <c r="BU33">
        <v>0.49</v>
      </c>
      <c r="BV33">
        <v>2.4700000000000002</v>
      </c>
      <c r="BW33">
        <v>0.44</v>
      </c>
      <c r="BX33">
        <v>0.93</v>
      </c>
      <c r="BY33">
        <v>0.96</v>
      </c>
      <c r="BZ33">
        <v>1.34</v>
      </c>
      <c r="CA33">
        <v>227</v>
      </c>
      <c r="CB33">
        <v>150</v>
      </c>
      <c r="CC33">
        <v>399</v>
      </c>
      <c r="CD33">
        <v>125</v>
      </c>
      <c r="CE33">
        <v>65</v>
      </c>
      <c r="CF33">
        <v>29</v>
      </c>
      <c r="CG33">
        <v>562</v>
      </c>
      <c r="CH33">
        <v>215</v>
      </c>
      <c r="CI33">
        <v>0.99</v>
      </c>
      <c r="CJ33">
        <v>0.45</v>
      </c>
      <c r="CK33" t="str">
        <f>IF(O33=" "," ",VLOOKUP(AA33,Mapping!$A:$C,2,FALSE))</f>
        <v>ARS</v>
      </c>
      <c r="CL33" t="str">
        <f>IF(O33=" "," ",VLOOKUP(AA33,Mapping!$A:$C,3,FALSE))</f>
        <v>Arsenal</v>
      </c>
      <c r="CM33" s="5">
        <f t="shared" si="0"/>
        <v>0</v>
      </c>
      <c r="CN33" s="5">
        <f t="shared" si="1"/>
        <v>0</v>
      </c>
      <c r="CO33">
        <f t="shared" si="2"/>
        <v>5</v>
      </c>
      <c r="CP33" s="4">
        <f t="shared" si="3"/>
        <v>8.4</v>
      </c>
      <c r="CQ33">
        <f t="shared" si="4"/>
        <v>0</v>
      </c>
    </row>
    <row r="34" spans="1:95" x14ac:dyDescent="0.35">
      <c r="A34">
        <v>75</v>
      </c>
      <c r="B34" s="1" t="s">
        <v>88</v>
      </c>
      <c r="C34">
        <v>445122</v>
      </c>
      <c r="D34" s="1" t="s">
        <v>88</v>
      </c>
      <c r="E34" s="1" t="s">
        <v>88</v>
      </c>
      <c r="F34" s="1">
        <v>0</v>
      </c>
      <c r="G34" s="1" t="s">
        <v>88</v>
      </c>
      <c r="H34" s="1" t="s">
        <v>88</v>
      </c>
      <c r="I34">
        <v>2</v>
      </c>
      <c r="J34">
        <v>2.8</v>
      </c>
      <c r="K34" s="1" t="s">
        <v>88</v>
      </c>
      <c r="L34" s="1" t="s">
        <v>88</v>
      </c>
      <c r="M34" s="1" t="s">
        <v>199</v>
      </c>
      <c r="N34">
        <v>0</v>
      </c>
      <c r="O34">
        <v>585</v>
      </c>
      <c r="P34" s="1" t="s">
        <v>88</v>
      </c>
      <c r="Q34" s="1" t="s">
        <v>90</v>
      </c>
      <c r="R34" s="2">
        <v>45145.68757021991</v>
      </c>
      <c r="S34" s="4">
        <v>50</v>
      </c>
      <c r="T34" s="1" t="s">
        <v>200</v>
      </c>
      <c r="U34">
        <v>0</v>
      </c>
      <c r="V34" s="1" t="s">
        <v>201</v>
      </c>
      <c r="W34">
        <v>4.9000000000000004</v>
      </c>
      <c r="X34" s="1" t="s">
        <v>88</v>
      </c>
      <c r="Y34" s="1" t="s">
        <v>88</v>
      </c>
      <c r="Z34" s="1" t="s">
        <v>97</v>
      </c>
      <c r="AA34">
        <v>1</v>
      </c>
      <c r="AB34">
        <v>3</v>
      </c>
      <c r="AC34">
        <v>42</v>
      </c>
      <c r="AD34" s="5">
        <v>0</v>
      </c>
      <c r="AE34" s="5">
        <v>0</v>
      </c>
      <c r="AF34" s="5">
        <v>0</v>
      </c>
      <c r="AG34" s="5">
        <v>0</v>
      </c>
      <c r="AH34">
        <v>0</v>
      </c>
      <c r="AI34">
        <v>0</v>
      </c>
      <c r="AJ34" s="1" t="s">
        <v>202</v>
      </c>
      <c r="AK34">
        <v>202</v>
      </c>
      <c r="AL34">
        <v>3</v>
      </c>
      <c r="AM34">
        <v>3</v>
      </c>
      <c r="AN34">
        <v>1</v>
      </c>
      <c r="AO34">
        <v>3</v>
      </c>
      <c r="AP34">
        <v>1</v>
      </c>
      <c r="AR34">
        <v>1</v>
      </c>
      <c r="AS34">
        <v>5</v>
      </c>
      <c r="AU34">
        <v>94</v>
      </c>
      <c r="AV34">
        <v>5</v>
      </c>
      <c r="AW34">
        <v>127</v>
      </c>
      <c r="AX34">
        <v>0</v>
      </c>
      <c r="AY34">
        <v>0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0</v>
      </c>
      <c r="BF34">
        <v>0</v>
      </c>
      <c r="BG34">
        <v>591</v>
      </c>
      <c r="BH34">
        <v>205</v>
      </c>
      <c r="BI34">
        <v>591</v>
      </c>
      <c r="BJ34">
        <v>205</v>
      </c>
      <c r="BK34">
        <v>588</v>
      </c>
      <c r="BL34">
        <v>205</v>
      </c>
      <c r="BM34">
        <v>591</v>
      </c>
      <c r="BN34">
        <v>205</v>
      </c>
      <c r="BO34">
        <v>2</v>
      </c>
      <c r="BP34" s="1" t="s">
        <v>88</v>
      </c>
      <c r="BQ34">
        <v>2</v>
      </c>
      <c r="BR34" s="1" t="s">
        <v>88</v>
      </c>
      <c r="BS34">
        <v>1</v>
      </c>
      <c r="BT34" s="1" t="s">
        <v>88</v>
      </c>
      <c r="BU34">
        <v>0.49</v>
      </c>
      <c r="BV34">
        <v>2.4700000000000002</v>
      </c>
      <c r="BW34">
        <v>0.44</v>
      </c>
      <c r="BX34">
        <v>0.93</v>
      </c>
      <c r="BY34">
        <v>0.96</v>
      </c>
      <c r="BZ34">
        <v>1.34</v>
      </c>
      <c r="CA34">
        <v>276</v>
      </c>
      <c r="CB34">
        <v>33</v>
      </c>
      <c r="CC34">
        <v>448</v>
      </c>
      <c r="CD34">
        <v>193</v>
      </c>
      <c r="CE34">
        <v>591</v>
      </c>
      <c r="CF34">
        <v>205</v>
      </c>
      <c r="CG34">
        <v>75</v>
      </c>
      <c r="CH34">
        <v>24</v>
      </c>
      <c r="CI34">
        <v>0.99</v>
      </c>
      <c r="CJ34">
        <v>0.45</v>
      </c>
      <c r="CK34" t="str">
        <f>IF(O34=" "," ",VLOOKUP(AA34,Mapping!$A:$C,2,FALSE))</f>
        <v>ARS</v>
      </c>
      <c r="CL34" t="str">
        <f>IF(O34=" "," ",VLOOKUP(AA34,Mapping!$A:$C,3,FALSE))</f>
        <v>Arsenal</v>
      </c>
      <c r="CM34" s="5">
        <f t="shared" si="0"/>
        <v>0</v>
      </c>
      <c r="CN34" s="5">
        <f t="shared" si="1"/>
        <v>0</v>
      </c>
      <c r="CO34">
        <f t="shared" si="2"/>
        <v>5</v>
      </c>
      <c r="CP34" s="4">
        <f t="shared" si="3"/>
        <v>8.4</v>
      </c>
      <c r="CQ34">
        <f t="shared" si="4"/>
        <v>0</v>
      </c>
    </row>
    <row r="35" spans="1:95" x14ac:dyDescent="0.35">
      <c r="A35">
        <v>75</v>
      </c>
      <c r="B35" s="1" t="s">
        <v>88</v>
      </c>
      <c r="C35">
        <v>106468</v>
      </c>
      <c r="D35" s="1" t="s">
        <v>88</v>
      </c>
      <c r="E35" s="1" t="s">
        <v>88</v>
      </c>
      <c r="F35" s="1">
        <v>0</v>
      </c>
      <c r="G35" s="1" t="s">
        <v>88</v>
      </c>
      <c r="H35" s="1" t="s">
        <v>88</v>
      </c>
      <c r="I35">
        <v>2</v>
      </c>
      <c r="J35">
        <v>0</v>
      </c>
      <c r="K35" s="1" t="s">
        <v>88</v>
      </c>
      <c r="L35" s="1" t="s">
        <v>88</v>
      </c>
      <c r="M35" s="1" t="s">
        <v>203</v>
      </c>
      <c r="N35">
        <v>0</v>
      </c>
      <c r="O35">
        <v>32</v>
      </c>
      <c r="P35" s="1" t="s">
        <v>88</v>
      </c>
      <c r="Q35" s="1" t="s">
        <v>204</v>
      </c>
      <c r="R35" s="2">
        <v>45112.729209328703</v>
      </c>
      <c r="S35" s="4">
        <v>50</v>
      </c>
      <c r="T35" s="1" t="s">
        <v>205</v>
      </c>
      <c r="U35">
        <v>3.8</v>
      </c>
      <c r="V35" s="1" t="s">
        <v>206</v>
      </c>
      <c r="W35">
        <v>0.1</v>
      </c>
      <c r="X35" s="1" t="s">
        <v>88</v>
      </c>
      <c r="Y35" s="1" t="s">
        <v>88</v>
      </c>
      <c r="Z35" s="1" t="s">
        <v>207</v>
      </c>
      <c r="AA35">
        <v>2</v>
      </c>
      <c r="AB35">
        <v>7</v>
      </c>
      <c r="AC35">
        <v>72</v>
      </c>
      <c r="AD35" s="5">
        <v>0</v>
      </c>
      <c r="AE35" s="5">
        <v>0</v>
      </c>
      <c r="AF35" s="5">
        <v>0</v>
      </c>
      <c r="AG35" s="5">
        <v>0</v>
      </c>
      <c r="AH35">
        <v>0</v>
      </c>
      <c r="AI35">
        <v>14.4</v>
      </c>
      <c r="AJ35" s="1" t="s">
        <v>208</v>
      </c>
      <c r="AK35">
        <v>1325</v>
      </c>
      <c r="AL35">
        <v>3</v>
      </c>
      <c r="AM35">
        <v>3</v>
      </c>
      <c r="AN35">
        <v>7</v>
      </c>
      <c r="AO35">
        <v>10</v>
      </c>
      <c r="AP35">
        <v>1</v>
      </c>
      <c r="AR35">
        <v>1</v>
      </c>
      <c r="AS35">
        <v>3</v>
      </c>
      <c r="AU35">
        <v>94</v>
      </c>
      <c r="AV35">
        <v>5</v>
      </c>
      <c r="AW35">
        <v>278</v>
      </c>
      <c r="AX35">
        <v>254.4</v>
      </c>
      <c r="AY35">
        <v>321.10000000000002</v>
      </c>
      <c r="AZ35">
        <v>151</v>
      </c>
      <c r="BA35">
        <v>72.3</v>
      </c>
      <c r="BB35">
        <v>14</v>
      </c>
      <c r="BC35">
        <v>0.59</v>
      </c>
      <c r="BD35">
        <v>2.57</v>
      </c>
      <c r="BE35">
        <v>3.16</v>
      </c>
      <c r="BF35">
        <v>17.829999999999998</v>
      </c>
      <c r="BG35">
        <v>217</v>
      </c>
      <c r="BH35">
        <v>80</v>
      </c>
      <c r="BI35">
        <v>100</v>
      </c>
      <c r="BJ35">
        <v>18</v>
      </c>
      <c r="BK35">
        <v>178</v>
      </c>
      <c r="BL35">
        <v>34</v>
      </c>
      <c r="BM35">
        <v>181</v>
      </c>
      <c r="BN35">
        <v>53</v>
      </c>
      <c r="BO35">
        <v>2</v>
      </c>
      <c r="BP35" s="1" t="s">
        <v>88</v>
      </c>
      <c r="BQ35">
        <v>2</v>
      </c>
      <c r="BR35" s="1" t="s">
        <v>88</v>
      </c>
      <c r="BS35">
        <v>1</v>
      </c>
      <c r="BT35" s="1" t="s">
        <v>88</v>
      </c>
      <c r="BU35">
        <v>0.04</v>
      </c>
      <c r="BV35">
        <v>2.4700000000000002</v>
      </c>
      <c r="BW35">
        <v>0.17</v>
      </c>
      <c r="BX35">
        <v>0.21</v>
      </c>
      <c r="BY35">
        <v>1.21</v>
      </c>
      <c r="BZ35">
        <v>0.68</v>
      </c>
      <c r="CA35">
        <v>181</v>
      </c>
      <c r="CB35">
        <v>19</v>
      </c>
      <c r="CC35">
        <v>353</v>
      </c>
      <c r="CD35">
        <v>179</v>
      </c>
      <c r="CE35">
        <v>64</v>
      </c>
      <c r="CF35">
        <v>13</v>
      </c>
      <c r="CG35">
        <v>482</v>
      </c>
      <c r="CH35">
        <v>190</v>
      </c>
      <c r="CI35">
        <v>0.95</v>
      </c>
      <c r="CJ35">
        <v>0.48</v>
      </c>
      <c r="CK35" t="str">
        <f>IF(O35=" "," ",VLOOKUP(AA35,Mapping!$A:$C,2,FALSE))</f>
        <v>AVL</v>
      </c>
      <c r="CL35" t="str">
        <f>IF(O35=" "," ",VLOOKUP(AA35,Mapping!$A:$C,3,FALSE))</f>
        <v>Aston Villa</v>
      </c>
      <c r="CM35" s="5">
        <f t="shared" si="0"/>
        <v>0</v>
      </c>
      <c r="CN35" s="5">
        <f t="shared" si="1"/>
        <v>0</v>
      </c>
      <c r="CO35">
        <f t="shared" si="2"/>
        <v>5</v>
      </c>
      <c r="CP35" s="4">
        <f t="shared" si="3"/>
        <v>14.4</v>
      </c>
      <c r="CQ35">
        <f t="shared" si="4"/>
        <v>0</v>
      </c>
    </row>
    <row r="36" spans="1:95" x14ac:dyDescent="0.35">
      <c r="A36">
        <v>75</v>
      </c>
      <c r="B36" s="1" t="s">
        <v>88</v>
      </c>
      <c r="C36">
        <v>433979</v>
      </c>
      <c r="D36" s="1" t="s">
        <v>88</v>
      </c>
      <c r="E36" s="1" t="s">
        <v>88</v>
      </c>
      <c r="F36" s="1">
        <v>0</v>
      </c>
      <c r="G36" s="1" t="s">
        <v>88</v>
      </c>
      <c r="H36" s="1" t="s">
        <v>88</v>
      </c>
      <c r="I36">
        <v>4</v>
      </c>
      <c r="J36">
        <v>0.5</v>
      </c>
      <c r="K36" s="1" t="s">
        <v>88</v>
      </c>
      <c r="L36" s="1" t="s">
        <v>88</v>
      </c>
      <c r="M36" s="1" t="s">
        <v>209</v>
      </c>
      <c r="N36">
        <v>0</v>
      </c>
      <c r="O36">
        <v>33</v>
      </c>
      <c r="P36" s="1" t="s">
        <v>88</v>
      </c>
      <c r="Q36" s="1" t="s">
        <v>204</v>
      </c>
      <c r="R36" s="2">
        <v>45112.729209328703</v>
      </c>
      <c r="S36" s="4">
        <v>45</v>
      </c>
      <c r="T36" s="1" t="s">
        <v>210</v>
      </c>
      <c r="U36">
        <v>1</v>
      </c>
      <c r="V36" s="1" t="s">
        <v>211</v>
      </c>
      <c r="W36">
        <v>8</v>
      </c>
      <c r="X36" s="1" t="s">
        <v>88</v>
      </c>
      <c r="Y36" s="1" t="s">
        <v>88</v>
      </c>
      <c r="Z36" s="1" t="s">
        <v>97</v>
      </c>
      <c r="AA36">
        <v>2</v>
      </c>
      <c r="AB36">
        <v>7</v>
      </c>
      <c r="AC36">
        <v>6</v>
      </c>
      <c r="AD36" s="5">
        <v>0</v>
      </c>
      <c r="AE36" s="5">
        <v>0</v>
      </c>
      <c r="AF36" s="5">
        <v>0</v>
      </c>
      <c r="AG36" s="5">
        <v>0</v>
      </c>
      <c r="AH36">
        <v>0</v>
      </c>
      <c r="AI36">
        <v>1.3</v>
      </c>
      <c r="AJ36" s="1" t="s">
        <v>211</v>
      </c>
      <c r="AK36">
        <v>43</v>
      </c>
      <c r="AL36">
        <v>3</v>
      </c>
      <c r="AM36">
        <v>3</v>
      </c>
      <c r="AN36">
        <v>7</v>
      </c>
      <c r="AO36">
        <v>1</v>
      </c>
      <c r="AP36">
        <v>1</v>
      </c>
      <c r="AR36">
        <v>1</v>
      </c>
      <c r="AS36">
        <v>3</v>
      </c>
      <c r="AU36">
        <v>94</v>
      </c>
      <c r="AV36">
        <v>5</v>
      </c>
      <c r="AW36">
        <v>13</v>
      </c>
      <c r="AX36">
        <v>1.8</v>
      </c>
      <c r="AY36">
        <v>2.4</v>
      </c>
      <c r="AZ36">
        <v>6</v>
      </c>
      <c r="BA36">
        <v>0.9</v>
      </c>
      <c r="BB36">
        <v>14</v>
      </c>
      <c r="BC36">
        <v>0</v>
      </c>
      <c r="BD36">
        <v>0.01</v>
      </c>
      <c r="BE36">
        <v>0.01</v>
      </c>
      <c r="BF36">
        <v>0.37</v>
      </c>
      <c r="BG36">
        <v>381</v>
      </c>
      <c r="BH36">
        <v>41</v>
      </c>
      <c r="BI36">
        <v>350</v>
      </c>
      <c r="BJ36">
        <v>41</v>
      </c>
      <c r="BK36">
        <v>338</v>
      </c>
      <c r="BL36">
        <v>43</v>
      </c>
      <c r="BM36">
        <v>379</v>
      </c>
      <c r="BN36">
        <v>42</v>
      </c>
      <c r="BO36">
        <v>2</v>
      </c>
      <c r="BP36" s="1" t="s">
        <v>88</v>
      </c>
      <c r="BQ36">
        <v>2</v>
      </c>
      <c r="BR36" s="1" t="s">
        <v>88</v>
      </c>
      <c r="BS36">
        <v>1</v>
      </c>
      <c r="BT36" s="1" t="s">
        <v>88</v>
      </c>
      <c r="BU36">
        <v>0.04</v>
      </c>
      <c r="BV36">
        <v>2.4700000000000002</v>
      </c>
      <c r="BW36">
        <v>0.02</v>
      </c>
      <c r="BX36">
        <v>0.02</v>
      </c>
      <c r="BY36">
        <v>0.77</v>
      </c>
      <c r="BZ36">
        <v>2.09</v>
      </c>
      <c r="CA36">
        <v>462</v>
      </c>
      <c r="CB36">
        <v>70</v>
      </c>
      <c r="CC36">
        <v>266</v>
      </c>
      <c r="CD36">
        <v>12</v>
      </c>
      <c r="CE36">
        <v>373</v>
      </c>
      <c r="CF36">
        <v>40</v>
      </c>
      <c r="CG36">
        <v>50</v>
      </c>
      <c r="CH36">
        <v>10</v>
      </c>
      <c r="CI36">
        <v>0.95</v>
      </c>
      <c r="CJ36">
        <v>0.48</v>
      </c>
      <c r="CK36" t="str">
        <f>IF(O36=" "," ",VLOOKUP(AA36,Mapping!$A:$C,2,FALSE))</f>
        <v>AVL</v>
      </c>
      <c r="CL36" t="str">
        <f>IF(O36=" "," ",VLOOKUP(AA36,Mapping!$A:$C,3,FALSE))</f>
        <v>Aston Villa</v>
      </c>
      <c r="CM36" s="5">
        <f t="shared" si="0"/>
        <v>0</v>
      </c>
      <c r="CN36" s="5">
        <f t="shared" si="1"/>
        <v>0</v>
      </c>
      <c r="CO36">
        <f t="shared" si="2"/>
        <v>4.5</v>
      </c>
      <c r="CP36" s="4">
        <f t="shared" si="3"/>
        <v>1.3333333333333333</v>
      </c>
      <c r="CQ36">
        <f t="shared" si="4"/>
        <v>0</v>
      </c>
    </row>
    <row r="37" spans="1:95" x14ac:dyDescent="0.35">
      <c r="A37">
        <v>75</v>
      </c>
      <c r="B37" s="1" t="s">
        <v>88</v>
      </c>
      <c r="C37">
        <v>215711</v>
      </c>
      <c r="D37" s="1" t="s">
        <v>88</v>
      </c>
      <c r="E37" s="1" t="s">
        <v>88</v>
      </c>
      <c r="F37" s="1">
        <v>0</v>
      </c>
      <c r="G37" s="1" t="s">
        <v>88</v>
      </c>
      <c r="H37" s="1" t="s">
        <v>88</v>
      </c>
      <c r="I37">
        <v>3</v>
      </c>
      <c r="J37">
        <v>1.5</v>
      </c>
      <c r="K37" s="1" t="s">
        <v>88</v>
      </c>
      <c r="L37" s="1" t="s">
        <v>88</v>
      </c>
      <c r="M37" s="1" t="s">
        <v>212</v>
      </c>
      <c r="N37">
        <v>0</v>
      </c>
      <c r="O37">
        <v>34</v>
      </c>
      <c r="P37" s="1" t="s">
        <v>88</v>
      </c>
      <c r="Q37" s="1" t="s">
        <v>204</v>
      </c>
      <c r="R37" s="2">
        <v>45112.729209328703</v>
      </c>
      <c r="S37" s="4">
        <v>55</v>
      </c>
      <c r="T37" s="1" t="s">
        <v>213</v>
      </c>
      <c r="U37">
        <v>3</v>
      </c>
      <c r="V37" s="1" t="s">
        <v>214</v>
      </c>
      <c r="W37">
        <v>0.7</v>
      </c>
      <c r="X37" s="1" t="s">
        <v>88</v>
      </c>
      <c r="Y37" s="1" t="s">
        <v>88</v>
      </c>
      <c r="Z37" s="1" t="s">
        <v>97</v>
      </c>
      <c r="AA37">
        <v>2</v>
      </c>
      <c r="AB37">
        <v>7</v>
      </c>
      <c r="AC37">
        <v>100</v>
      </c>
      <c r="AD37" s="5">
        <v>0</v>
      </c>
      <c r="AE37" s="5">
        <v>0</v>
      </c>
      <c r="AF37" s="5">
        <v>0</v>
      </c>
      <c r="AG37" s="5">
        <v>0</v>
      </c>
      <c r="AH37">
        <v>0</v>
      </c>
      <c r="AI37">
        <v>18.2</v>
      </c>
      <c r="AJ37" s="1" t="s">
        <v>214</v>
      </c>
      <c r="AK37">
        <v>1964</v>
      </c>
      <c r="AL37">
        <v>4</v>
      </c>
      <c r="AM37">
        <v>5</v>
      </c>
      <c r="AN37">
        <v>8</v>
      </c>
      <c r="AO37">
        <v>32</v>
      </c>
      <c r="AP37">
        <v>1</v>
      </c>
      <c r="AR37">
        <v>1</v>
      </c>
      <c r="AS37">
        <v>4</v>
      </c>
      <c r="AU37">
        <v>94</v>
      </c>
      <c r="AV37">
        <v>6</v>
      </c>
      <c r="AW37">
        <v>242</v>
      </c>
      <c r="AX37">
        <v>339.6</v>
      </c>
      <c r="AY37">
        <v>452.8</v>
      </c>
      <c r="AZ37">
        <v>540</v>
      </c>
      <c r="BA37">
        <v>132.80000000000001</v>
      </c>
      <c r="BB37">
        <v>26</v>
      </c>
      <c r="BC37">
        <v>5.34</v>
      </c>
      <c r="BD37">
        <v>4.7699999999999996</v>
      </c>
      <c r="BE37">
        <v>10.11</v>
      </c>
      <c r="BF37">
        <v>35.15</v>
      </c>
      <c r="BG37">
        <v>176</v>
      </c>
      <c r="BH37">
        <v>78</v>
      </c>
      <c r="BI37">
        <v>62</v>
      </c>
      <c r="BJ37">
        <v>53</v>
      </c>
      <c r="BK37">
        <v>51</v>
      </c>
      <c r="BL37">
        <v>35</v>
      </c>
      <c r="BM37">
        <v>74</v>
      </c>
      <c r="BN37">
        <v>56</v>
      </c>
      <c r="BO37">
        <v>4</v>
      </c>
      <c r="BP37" s="1" t="s">
        <v>88</v>
      </c>
      <c r="BQ37">
        <v>3</v>
      </c>
      <c r="BR37" s="1" t="s">
        <v>88</v>
      </c>
      <c r="BS37">
        <v>1</v>
      </c>
      <c r="BT37" s="1" t="s">
        <v>88</v>
      </c>
      <c r="BU37">
        <v>0.24</v>
      </c>
      <c r="BV37">
        <v>2.4700000000000002</v>
      </c>
      <c r="BW37">
        <v>0.22</v>
      </c>
      <c r="BX37">
        <v>0.46</v>
      </c>
      <c r="BY37">
        <v>1.61</v>
      </c>
      <c r="BZ37">
        <v>1.47</v>
      </c>
      <c r="CA37">
        <v>124</v>
      </c>
      <c r="CB37">
        <v>78</v>
      </c>
      <c r="CC37">
        <v>513</v>
      </c>
      <c r="CD37">
        <v>197</v>
      </c>
      <c r="CE37">
        <v>142</v>
      </c>
      <c r="CF37">
        <v>58</v>
      </c>
      <c r="CG37">
        <v>204</v>
      </c>
      <c r="CH37">
        <v>68</v>
      </c>
      <c r="CI37">
        <v>1.19</v>
      </c>
      <c r="CJ37">
        <v>0.37</v>
      </c>
      <c r="CK37" t="str">
        <f>IF(O37=" "," ",VLOOKUP(AA37,Mapping!$A:$C,2,FALSE))</f>
        <v>AVL</v>
      </c>
      <c r="CL37" t="str">
        <f>IF(O37=" "," ",VLOOKUP(AA37,Mapping!$A:$C,3,FALSE))</f>
        <v>Aston Villa</v>
      </c>
      <c r="CM37" s="5">
        <f t="shared" si="0"/>
        <v>0</v>
      </c>
      <c r="CN37" s="5">
        <f t="shared" si="1"/>
        <v>0</v>
      </c>
      <c r="CO37">
        <f t="shared" si="2"/>
        <v>5.5</v>
      </c>
      <c r="CP37" s="4">
        <f t="shared" si="3"/>
        <v>18.181818181818183</v>
      </c>
      <c r="CQ37">
        <f t="shared" si="4"/>
        <v>0</v>
      </c>
    </row>
    <row r="38" spans="1:95" x14ac:dyDescent="0.35">
      <c r="A38">
        <v>75</v>
      </c>
      <c r="B38" s="1" t="s">
        <v>88</v>
      </c>
      <c r="C38">
        <v>195546</v>
      </c>
      <c r="D38" s="1" t="s">
        <v>88</v>
      </c>
      <c r="E38" s="1" t="s">
        <v>88</v>
      </c>
      <c r="F38" s="1">
        <v>0</v>
      </c>
      <c r="G38" s="1" t="s">
        <v>88</v>
      </c>
      <c r="H38" s="1" t="s">
        <v>88</v>
      </c>
      <c r="I38">
        <v>3</v>
      </c>
      <c r="J38">
        <v>1.7</v>
      </c>
      <c r="K38" s="1" t="s">
        <v>88</v>
      </c>
      <c r="L38" s="1" t="s">
        <v>88</v>
      </c>
      <c r="M38" s="1" t="s">
        <v>215</v>
      </c>
      <c r="N38">
        <v>0</v>
      </c>
      <c r="O38">
        <v>35</v>
      </c>
      <c r="P38" s="1" t="s">
        <v>88</v>
      </c>
      <c r="Q38" s="1" t="s">
        <v>204</v>
      </c>
      <c r="R38" s="2">
        <v>45112.729209328703</v>
      </c>
      <c r="S38" s="4">
        <v>60</v>
      </c>
      <c r="T38" s="1" t="s">
        <v>216</v>
      </c>
      <c r="U38">
        <v>3.1</v>
      </c>
      <c r="V38" s="1" t="s">
        <v>217</v>
      </c>
      <c r="W38">
        <v>1.2</v>
      </c>
      <c r="X38" s="1" t="s">
        <v>88</v>
      </c>
      <c r="Y38" s="1" t="s">
        <v>88</v>
      </c>
      <c r="Z38" s="1" t="s">
        <v>97</v>
      </c>
      <c r="AA38">
        <v>2</v>
      </c>
      <c r="AB38">
        <v>7</v>
      </c>
      <c r="AC38">
        <v>117</v>
      </c>
      <c r="AD38" s="5">
        <v>0</v>
      </c>
      <c r="AE38" s="5">
        <v>0</v>
      </c>
      <c r="AF38" s="5">
        <v>0</v>
      </c>
      <c r="AG38" s="5">
        <v>0</v>
      </c>
      <c r="AH38">
        <v>0</v>
      </c>
      <c r="AI38">
        <v>19.5</v>
      </c>
      <c r="AJ38" s="1" t="s">
        <v>218</v>
      </c>
      <c r="AK38">
        <v>2404</v>
      </c>
      <c r="AL38">
        <v>5</v>
      </c>
      <c r="AM38">
        <v>3</v>
      </c>
      <c r="AN38">
        <v>11</v>
      </c>
      <c r="AO38">
        <v>34</v>
      </c>
      <c r="AP38">
        <v>1</v>
      </c>
      <c r="AR38">
        <v>1</v>
      </c>
      <c r="AS38">
        <v>4</v>
      </c>
      <c r="AU38">
        <v>94</v>
      </c>
      <c r="AV38">
        <v>8</v>
      </c>
      <c r="AW38">
        <v>370</v>
      </c>
      <c r="AX38">
        <v>441.6</v>
      </c>
      <c r="AY38">
        <v>559.9</v>
      </c>
      <c r="AZ38">
        <v>582</v>
      </c>
      <c r="BA38">
        <v>158.5</v>
      </c>
      <c r="BB38">
        <v>27</v>
      </c>
      <c r="BC38">
        <v>6.32</v>
      </c>
      <c r="BD38">
        <v>3.95</v>
      </c>
      <c r="BE38">
        <v>10.27</v>
      </c>
      <c r="BF38">
        <v>36.65</v>
      </c>
      <c r="BG38">
        <v>122</v>
      </c>
      <c r="BH38">
        <v>56</v>
      </c>
      <c r="BI38">
        <v>43</v>
      </c>
      <c r="BJ38">
        <v>36</v>
      </c>
      <c r="BK38">
        <v>43</v>
      </c>
      <c r="BL38">
        <v>30</v>
      </c>
      <c r="BM38">
        <v>54</v>
      </c>
      <c r="BN38">
        <v>39</v>
      </c>
      <c r="BO38">
        <v>4</v>
      </c>
      <c r="BP38" s="1" t="s">
        <v>88</v>
      </c>
      <c r="BQ38">
        <v>3</v>
      </c>
      <c r="BR38" s="1" t="s">
        <v>88</v>
      </c>
      <c r="BS38">
        <v>1</v>
      </c>
      <c r="BT38" s="1" t="s">
        <v>88</v>
      </c>
      <c r="BU38">
        <v>0.24</v>
      </c>
      <c r="BV38">
        <v>2.4700000000000002</v>
      </c>
      <c r="BW38">
        <v>0.15</v>
      </c>
      <c r="BX38">
        <v>0.39</v>
      </c>
      <c r="BY38">
        <v>1.37</v>
      </c>
      <c r="BZ38">
        <v>1.27</v>
      </c>
      <c r="CA38">
        <v>70</v>
      </c>
      <c r="CB38">
        <v>42</v>
      </c>
      <c r="CC38">
        <v>550</v>
      </c>
      <c r="CD38">
        <v>220</v>
      </c>
      <c r="CE38">
        <v>130</v>
      </c>
      <c r="CF38">
        <v>55</v>
      </c>
      <c r="CG38">
        <v>162</v>
      </c>
      <c r="CH38">
        <v>56</v>
      </c>
      <c r="CI38">
        <v>1.01</v>
      </c>
      <c r="CJ38">
        <v>0.41</v>
      </c>
      <c r="CK38" t="str">
        <f>IF(O38=" "," ",VLOOKUP(AA38,Mapping!$A:$C,2,FALSE))</f>
        <v>AVL</v>
      </c>
      <c r="CL38" t="str">
        <f>IF(O38=" "," ",VLOOKUP(AA38,Mapping!$A:$C,3,FALSE))</f>
        <v>Aston Villa</v>
      </c>
      <c r="CM38" s="5">
        <f t="shared" si="0"/>
        <v>0</v>
      </c>
      <c r="CN38" s="5">
        <f t="shared" si="1"/>
        <v>0</v>
      </c>
      <c r="CO38">
        <f t="shared" si="2"/>
        <v>6</v>
      </c>
      <c r="CP38" s="4">
        <f t="shared" si="3"/>
        <v>19.5</v>
      </c>
      <c r="CQ38">
        <f t="shared" si="4"/>
        <v>0</v>
      </c>
    </row>
    <row r="39" spans="1:95" x14ac:dyDescent="0.35">
      <c r="A39">
        <v>75</v>
      </c>
      <c r="B39" s="1" t="s">
        <v>88</v>
      </c>
      <c r="C39">
        <v>199796</v>
      </c>
      <c r="D39" s="1" t="s">
        <v>88</v>
      </c>
      <c r="E39" s="1" t="s">
        <v>88</v>
      </c>
      <c r="F39" s="1">
        <v>0</v>
      </c>
      <c r="G39" s="1" t="s">
        <v>88</v>
      </c>
      <c r="H39" s="1" t="s">
        <v>88</v>
      </c>
      <c r="I39">
        <v>2</v>
      </c>
      <c r="J39">
        <v>1.5</v>
      </c>
      <c r="K39" s="1" t="s">
        <v>88</v>
      </c>
      <c r="L39" s="1" t="s">
        <v>88</v>
      </c>
      <c r="M39" s="1" t="s">
        <v>219</v>
      </c>
      <c r="N39">
        <v>0</v>
      </c>
      <c r="O39">
        <v>36</v>
      </c>
      <c r="P39" s="1" t="s">
        <v>88</v>
      </c>
      <c r="Q39" s="1" t="s">
        <v>204</v>
      </c>
      <c r="R39" s="2">
        <v>45112.729209328703</v>
      </c>
      <c r="S39" s="4">
        <v>45</v>
      </c>
      <c r="T39" s="1" t="s">
        <v>220</v>
      </c>
      <c r="U39">
        <v>2.2000000000000002</v>
      </c>
      <c r="V39" s="1" t="s">
        <v>221</v>
      </c>
      <c r="W39">
        <v>5.8</v>
      </c>
      <c r="X39" s="1" t="s">
        <v>88</v>
      </c>
      <c r="Y39" s="1" t="s">
        <v>88</v>
      </c>
      <c r="Z39" s="1" t="s">
        <v>97</v>
      </c>
      <c r="AA39">
        <v>2</v>
      </c>
      <c r="AB39">
        <v>7</v>
      </c>
      <c r="AC39">
        <v>57</v>
      </c>
      <c r="AD39" s="5">
        <v>0</v>
      </c>
      <c r="AE39" s="5">
        <v>0</v>
      </c>
      <c r="AF39" s="5">
        <v>0</v>
      </c>
      <c r="AG39" s="5">
        <v>0</v>
      </c>
      <c r="AH39">
        <v>0</v>
      </c>
      <c r="AI39">
        <v>12.7</v>
      </c>
      <c r="AJ39" s="1" t="s">
        <v>221</v>
      </c>
      <c r="AK39">
        <v>1817</v>
      </c>
      <c r="AL39">
        <v>5</v>
      </c>
      <c r="AM39">
        <v>2</v>
      </c>
      <c r="AN39">
        <v>4</v>
      </c>
      <c r="AO39">
        <v>29</v>
      </c>
      <c r="AP39">
        <v>1</v>
      </c>
      <c r="AR39">
        <v>1</v>
      </c>
      <c r="AS39">
        <v>4</v>
      </c>
      <c r="AU39">
        <v>94</v>
      </c>
      <c r="AV39">
        <v>3</v>
      </c>
      <c r="AW39">
        <v>311</v>
      </c>
      <c r="AX39">
        <v>303</v>
      </c>
      <c r="AY39">
        <v>178.3</v>
      </c>
      <c r="AZ39">
        <v>67</v>
      </c>
      <c r="BA39">
        <v>54.9</v>
      </c>
      <c r="BB39">
        <v>20</v>
      </c>
      <c r="BC39">
        <v>0.2</v>
      </c>
      <c r="BD39">
        <v>0.95</v>
      </c>
      <c r="BE39">
        <v>1.1499999999999999</v>
      </c>
      <c r="BF39">
        <v>27.14</v>
      </c>
      <c r="BG39">
        <v>190</v>
      </c>
      <c r="BH39">
        <v>67</v>
      </c>
      <c r="BI39">
        <v>166</v>
      </c>
      <c r="BJ39">
        <v>42</v>
      </c>
      <c r="BK39">
        <v>262</v>
      </c>
      <c r="BL39">
        <v>91</v>
      </c>
      <c r="BM39">
        <v>219</v>
      </c>
      <c r="BN39">
        <v>75</v>
      </c>
      <c r="BO39">
        <v>4</v>
      </c>
      <c r="BP39" s="1" t="s">
        <v>88</v>
      </c>
      <c r="BQ39">
        <v>3</v>
      </c>
      <c r="BR39" s="1" t="s">
        <v>88</v>
      </c>
      <c r="BS39">
        <v>1</v>
      </c>
      <c r="BT39" s="1" t="s">
        <v>88</v>
      </c>
      <c r="BU39">
        <v>0.01</v>
      </c>
      <c r="BV39">
        <v>2.4700000000000002</v>
      </c>
      <c r="BW39">
        <v>0.05</v>
      </c>
      <c r="BX39">
        <v>0.06</v>
      </c>
      <c r="BY39">
        <v>1.34</v>
      </c>
      <c r="BZ39">
        <v>1.44</v>
      </c>
      <c r="CA39">
        <v>389</v>
      </c>
      <c r="CB39">
        <v>96</v>
      </c>
      <c r="CC39">
        <v>193</v>
      </c>
      <c r="CD39">
        <v>119</v>
      </c>
      <c r="CE39">
        <v>221</v>
      </c>
      <c r="CF39">
        <v>83</v>
      </c>
      <c r="CG39">
        <v>66</v>
      </c>
      <c r="CH39">
        <v>21</v>
      </c>
      <c r="CI39">
        <v>0.99</v>
      </c>
      <c r="CJ39">
        <v>0.2</v>
      </c>
      <c r="CK39" t="str">
        <f>IF(O39=" "," ",VLOOKUP(AA39,Mapping!$A:$C,2,FALSE))</f>
        <v>AVL</v>
      </c>
      <c r="CL39" t="str">
        <f>IF(O39=" "," ",VLOOKUP(AA39,Mapping!$A:$C,3,FALSE))</f>
        <v>Aston Villa</v>
      </c>
      <c r="CM39" s="5">
        <f t="shared" si="0"/>
        <v>0</v>
      </c>
      <c r="CN39" s="5">
        <f t="shared" si="1"/>
        <v>0</v>
      </c>
      <c r="CO39">
        <f t="shared" si="2"/>
        <v>4.5</v>
      </c>
      <c r="CP39" s="4">
        <f t="shared" si="3"/>
        <v>12.666666666666666</v>
      </c>
      <c r="CQ39">
        <f t="shared" si="4"/>
        <v>0</v>
      </c>
    </row>
    <row r="40" spans="1:95" x14ac:dyDescent="0.35">
      <c r="A40">
        <v>75</v>
      </c>
      <c r="B40" s="1" t="s">
        <v>88</v>
      </c>
      <c r="C40">
        <v>101184</v>
      </c>
      <c r="D40" s="1" t="s">
        <v>88</v>
      </c>
      <c r="E40" s="1" t="s">
        <v>88</v>
      </c>
      <c r="F40" s="1">
        <v>0</v>
      </c>
      <c r="G40" s="1" t="s">
        <v>88</v>
      </c>
      <c r="H40" s="1" t="s">
        <v>88</v>
      </c>
      <c r="I40">
        <v>2</v>
      </c>
      <c r="J40">
        <v>0.5</v>
      </c>
      <c r="K40" s="1" t="s">
        <v>88</v>
      </c>
      <c r="L40" s="1" t="s">
        <v>88</v>
      </c>
      <c r="M40" s="1" t="s">
        <v>222</v>
      </c>
      <c r="N40">
        <v>0</v>
      </c>
      <c r="O40">
        <v>37</v>
      </c>
      <c r="P40" s="1" t="s">
        <v>88</v>
      </c>
      <c r="Q40" s="1" t="s">
        <v>204</v>
      </c>
      <c r="R40" s="2">
        <v>45112.729209328703</v>
      </c>
      <c r="S40" s="4">
        <v>40</v>
      </c>
      <c r="T40" s="1" t="s">
        <v>223</v>
      </c>
      <c r="U40">
        <v>0.9</v>
      </c>
      <c r="V40" s="1" t="s">
        <v>224</v>
      </c>
      <c r="W40">
        <v>1.4</v>
      </c>
      <c r="X40" s="1" t="s">
        <v>88</v>
      </c>
      <c r="Y40" s="1" t="s">
        <v>88</v>
      </c>
      <c r="Z40" s="1" t="s">
        <v>97</v>
      </c>
      <c r="AA40">
        <v>2</v>
      </c>
      <c r="AB40">
        <v>7</v>
      </c>
      <c r="AC40">
        <v>13</v>
      </c>
      <c r="AD40" s="5">
        <v>0</v>
      </c>
      <c r="AE40" s="5">
        <v>0</v>
      </c>
      <c r="AF40" s="5">
        <v>0</v>
      </c>
      <c r="AG40" s="5">
        <v>0</v>
      </c>
      <c r="AH40">
        <v>0</v>
      </c>
      <c r="AI40">
        <v>3.2</v>
      </c>
      <c r="AJ40" s="1" t="s">
        <v>224</v>
      </c>
      <c r="AK40">
        <v>345</v>
      </c>
      <c r="AL40">
        <v>5</v>
      </c>
      <c r="AM40">
        <v>2</v>
      </c>
      <c r="AN40">
        <v>4</v>
      </c>
      <c r="AO40">
        <v>4</v>
      </c>
      <c r="AP40">
        <v>1</v>
      </c>
      <c r="AR40">
        <v>1</v>
      </c>
      <c r="AS40">
        <v>2</v>
      </c>
      <c r="AU40">
        <v>94</v>
      </c>
      <c r="AV40">
        <v>3</v>
      </c>
      <c r="AW40">
        <v>67</v>
      </c>
      <c r="AX40">
        <v>74.400000000000006</v>
      </c>
      <c r="AY40">
        <v>29.8</v>
      </c>
      <c r="AZ40">
        <v>8</v>
      </c>
      <c r="BA40">
        <v>11.1</v>
      </c>
      <c r="BB40">
        <v>2</v>
      </c>
      <c r="BC40">
        <v>0.14000000000000001</v>
      </c>
      <c r="BD40">
        <v>0.19</v>
      </c>
      <c r="BE40">
        <v>0.33</v>
      </c>
      <c r="BF40">
        <v>5.88</v>
      </c>
      <c r="BG40">
        <v>319</v>
      </c>
      <c r="BH40">
        <v>122</v>
      </c>
      <c r="BI40">
        <v>308</v>
      </c>
      <c r="BJ40">
        <v>116</v>
      </c>
      <c r="BK40">
        <v>334</v>
      </c>
      <c r="BL40">
        <v>128</v>
      </c>
      <c r="BM40">
        <v>338</v>
      </c>
      <c r="BN40">
        <v>124</v>
      </c>
      <c r="BO40">
        <v>4</v>
      </c>
      <c r="BP40" s="1" t="s">
        <v>88</v>
      </c>
      <c r="BQ40">
        <v>3</v>
      </c>
      <c r="BR40" s="1" t="s">
        <v>88</v>
      </c>
      <c r="BS40">
        <v>1</v>
      </c>
      <c r="BT40" s="1" t="s">
        <v>88</v>
      </c>
      <c r="BU40">
        <v>0.04</v>
      </c>
      <c r="BV40">
        <v>2.4700000000000002</v>
      </c>
      <c r="BW40">
        <v>0.05</v>
      </c>
      <c r="BX40">
        <v>0.09</v>
      </c>
      <c r="BY40">
        <v>1.53</v>
      </c>
      <c r="BZ40">
        <v>1.04</v>
      </c>
      <c r="CA40">
        <v>534</v>
      </c>
      <c r="CB40">
        <v>154</v>
      </c>
      <c r="CC40">
        <v>19</v>
      </c>
      <c r="CD40">
        <v>6</v>
      </c>
      <c r="CE40">
        <v>388</v>
      </c>
      <c r="CF40">
        <v>136</v>
      </c>
      <c r="CG40">
        <v>145</v>
      </c>
      <c r="CH40">
        <v>48</v>
      </c>
      <c r="CI40">
        <v>0.52</v>
      </c>
      <c r="CJ40">
        <v>0.2</v>
      </c>
      <c r="CK40" t="str">
        <f>IF(O40=" "," ",VLOOKUP(AA40,Mapping!$A:$C,2,FALSE))</f>
        <v>AVL</v>
      </c>
      <c r="CL40" t="str">
        <f>IF(O40=" "," ",VLOOKUP(AA40,Mapping!$A:$C,3,FALSE))</f>
        <v>Aston Villa</v>
      </c>
      <c r="CM40" s="5">
        <f t="shared" si="0"/>
        <v>0</v>
      </c>
      <c r="CN40" s="5">
        <f t="shared" si="1"/>
        <v>0</v>
      </c>
      <c r="CO40">
        <f t="shared" si="2"/>
        <v>4</v>
      </c>
      <c r="CP40" s="4">
        <f t="shared" si="3"/>
        <v>3.25</v>
      </c>
      <c r="CQ40">
        <f t="shared" si="4"/>
        <v>0</v>
      </c>
    </row>
    <row r="41" spans="1:95" x14ac:dyDescent="0.35">
      <c r="A41">
        <v>75</v>
      </c>
      <c r="B41" s="1" t="s">
        <v>88</v>
      </c>
      <c r="C41">
        <v>84583</v>
      </c>
      <c r="D41" s="1" t="s">
        <v>88</v>
      </c>
      <c r="E41" s="1" t="s">
        <v>88</v>
      </c>
      <c r="F41" s="1">
        <v>0</v>
      </c>
      <c r="G41" s="1" t="s">
        <v>88</v>
      </c>
      <c r="H41" s="1" t="s">
        <v>88</v>
      </c>
      <c r="I41">
        <v>3</v>
      </c>
      <c r="J41">
        <v>1.7</v>
      </c>
      <c r="K41" s="1" t="s">
        <v>88</v>
      </c>
      <c r="L41" s="1" t="s">
        <v>88</v>
      </c>
      <c r="M41" s="1" t="s">
        <v>225</v>
      </c>
      <c r="N41">
        <v>0</v>
      </c>
      <c r="O41">
        <v>38</v>
      </c>
      <c r="P41" s="1" t="s">
        <v>88</v>
      </c>
      <c r="Q41" s="1" t="s">
        <v>204</v>
      </c>
      <c r="R41" s="2">
        <v>45112.729209328703</v>
      </c>
      <c r="S41" s="4">
        <v>60</v>
      </c>
      <c r="T41" s="1" t="s">
        <v>226</v>
      </c>
      <c r="U41">
        <v>1.6</v>
      </c>
      <c r="V41" s="1" t="s">
        <v>227</v>
      </c>
      <c r="W41">
        <v>0.5</v>
      </c>
      <c r="X41" s="1" t="s">
        <v>88</v>
      </c>
      <c r="Y41" s="1" t="s">
        <v>88</v>
      </c>
      <c r="Z41" s="1" t="s">
        <v>97</v>
      </c>
      <c r="AA41">
        <v>2</v>
      </c>
      <c r="AB41">
        <v>7</v>
      </c>
      <c r="AC41">
        <v>32</v>
      </c>
      <c r="AD41" s="5">
        <v>0</v>
      </c>
      <c r="AE41" s="5">
        <v>0</v>
      </c>
      <c r="AF41" s="5">
        <v>0</v>
      </c>
      <c r="AG41" s="5">
        <v>0</v>
      </c>
      <c r="AH41">
        <v>0</v>
      </c>
      <c r="AI41">
        <v>5.3</v>
      </c>
      <c r="AJ41" s="1" t="s">
        <v>228</v>
      </c>
      <c r="AK41">
        <v>777</v>
      </c>
      <c r="AL41">
        <v>1</v>
      </c>
      <c r="AM41">
        <v>2</v>
      </c>
      <c r="AN41">
        <v>3</v>
      </c>
      <c r="AO41">
        <v>9</v>
      </c>
      <c r="AP41">
        <v>1</v>
      </c>
      <c r="AR41">
        <v>1</v>
      </c>
      <c r="AS41">
        <v>3</v>
      </c>
      <c r="AU41">
        <v>94</v>
      </c>
      <c r="AV41">
        <v>1</v>
      </c>
      <c r="AW41">
        <v>98</v>
      </c>
      <c r="AX41">
        <v>119.2</v>
      </c>
      <c r="AY41">
        <v>152.5</v>
      </c>
      <c r="AZ41">
        <v>218</v>
      </c>
      <c r="BA41">
        <v>48.8</v>
      </c>
      <c r="BB41">
        <v>7</v>
      </c>
      <c r="BC41">
        <v>1.37</v>
      </c>
      <c r="BD41">
        <v>0.65</v>
      </c>
      <c r="BE41">
        <v>2.02</v>
      </c>
      <c r="BF41">
        <v>8.11</v>
      </c>
      <c r="BG41">
        <v>291</v>
      </c>
      <c r="BH41">
        <v>127</v>
      </c>
      <c r="BI41">
        <v>182</v>
      </c>
      <c r="BJ41">
        <v>114</v>
      </c>
      <c r="BK41">
        <v>140</v>
      </c>
      <c r="BL41">
        <v>92</v>
      </c>
      <c r="BM41">
        <v>235</v>
      </c>
      <c r="BN41">
        <v>112</v>
      </c>
      <c r="BO41">
        <v>5</v>
      </c>
      <c r="BP41" s="1" t="s">
        <v>88</v>
      </c>
      <c r="BQ41">
        <v>4</v>
      </c>
      <c r="BR41" s="1" t="s">
        <v>88</v>
      </c>
      <c r="BS41">
        <v>2</v>
      </c>
      <c r="BT41" s="1" t="s">
        <v>88</v>
      </c>
      <c r="BU41">
        <v>0.16</v>
      </c>
      <c r="BV41">
        <v>2.4700000000000002</v>
      </c>
      <c r="BW41">
        <v>0.08</v>
      </c>
      <c r="BX41">
        <v>0.24</v>
      </c>
      <c r="BY41">
        <v>0.94</v>
      </c>
      <c r="BZ41">
        <v>1.04</v>
      </c>
      <c r="CA41">
        <v>61</v>
      </c>
      <c r="CB41">
        <v>37</v>
      </c>
      <c r="CC41">
        <v>541</v>
      </c>
      <c r="CD41">
        <v>215</v>
      </c>
      <c r="CE41">
        <v>312</v>
      </c>
      <c r="CF41">
        <v>136</v>
      </c>
      <c r="CG41">
        <v>234</v>
      </c>
      <c r="CH41">
        <v>75</v>
      </c>
      <c r="CI41">
        <v>0.81</v>
      </c>
      <c r="CJ41">
        <v>0.35</v>
      </c>
      <c r="CK41" t="str">
        <f>IF(O41=" "," ",VLOOKUP(AA41,Mapping!$A:$C,2,FALSE))</f>
        <v>AVL</v>
      </c>
      <c r="CL41" t="str">
        <f>IF(O41=" "," ",VLOOKUP(AA41,Mapping!$A:$C,3,FALSE))</f>
        <v>Aston Villa</v>
      </c>
      <c r="CM41" s="5">
        <f t="shared" si="0"/>
        <v>0</v>
      </c>
      <c r="CN41" s="5">
        <f t="shared" si="1"/>
        <v>0</v>
      </c>
      <c r="CO41">
        <f t="shared" si="2"/>
        <v>6</v>
      </c>
      <c r="CP41" s="4">
        <f t="shared" si="3"/>
        <v>5.333333333333333</v>
      </c>
      <c r="CQ41">
        <f t="shared" si="4"/>
        <v>0</v>
      </c>
    </row>
    <row r="42" spans="1:95" x14ac:dyDescent="0.35">
      <c r="A42">
        <v>75</v>
      </c>
      <c r="B42" s="1" t="s">
        <v>88</v>
      </c>
      <c r="C42">
        <v>221239</v>
      </c>
      <c r="D42" s="1" t="s">
        <v>88</v>
      </c>
      <c r="E42" s="1" t="s">
        <v>88</v>
      </c>
      <c r="F42" s="1">
        <v>0</v>
      </c>
      <c r="G42" s="1" t="s">
        <v>88</v>
      </c>
      <c r="H42" s="1" t="s">
        <v>88</v>
      </c>
      <c r="I42">
        <v>4</v>
      </c>
      <c r="J42">
        <v>0.9</v>
      </c>
      <c r="K42" s="1" t="s">
        <v>88</v>
      </c>
      <c r="L42" s="1" t="s">
        <v>88</v>
      </c>
      <c r="M42" s="1" t="s">
        <v>229</v>
      </c>
      <c r="N42">
        <v>0</v>
      </c>
      <c r="O42">
        <v>39</v>
      </c>
      <c r="P42" s="1" t="s">
        <v>88</v>
      </c>
      <c r="Q42" s="1" t="s">
        <v>204</v>
      </c>
      <c r="R42" s="2">
        <v>45112.729209328703</v>
      </c>
      <c r="S42" s="4">
        <v>50</v>
      </c>
      <c r="T42" s="1" t="s">
        <v>230</v>
      </c>
      <c r="U42">
        <v>0</v>
      </c>
      <c r="V42" s="1" t="s">
        <v>231</v>
      </c>
      <c r="W42">
        <v>0.2</v>
      </c>
      <c r="X42" s="1" t="s">
        <v>88</v>
      </c>
      <c r="Y42" s="1" t="s">
        <v>88</v>
      </c>
      <c r="Z42" s="1" t="s">
        <v>97</v>
      </c>
      <c r="AA42">
        <v>2</v>
      </c>
      <c r="AB42">
        <v>7</v>
      </c>
      <c r="AC42">
        <v>32</v>
      </c>
      <c r="AD42" s="5">
        <v>0</v>
      </c>
      <c r="AE42" s="5">
        <v>0</v>
      </c>
      <c r="AF42" s="5">
        <v>0</v>
      </c>
      <c r="AG42" s="5">
        <v>0</v>
      </c>
      <c r="AH42">
        <v>0</v>
      </c>
      <c r="AI42">
        <v>0</v>
      </c>
      <c r="AJ42" s="1" t="s">
        <v>231</v>
      </c>
      <c r="AK42">
        <v>777</v>
      </c>
      <c r="AL42">
        <v>1</v>
      </c>
      <c r="AM42">
        <v>2</v>
      </c>
      <c r="AN42">
        <v>3</v>
      </c>
      <c r="AO42">
        <v>9</v>
      </c>
      <c r="AP42">
        <v>1</v>
      </c>
      <c r="AR42">
        <v>1</v>
      </c>
      <c r="AS42">
        <v>3</v>
      </c>
      <c r="AU42">
        <v>94</v>
      </c>
      <c r="AV42">
        <v>1</v>
      </c>
      <c r="AW42">
        <v>98</v>
      </c>
      <c r="AX42">
        <v>0</v>
      </c>
      <c r="AY42">
        <v>0</v>
      </c>
      <c r="AZ42">
        <v>0</v>
      </c>
      <c r="BA42">
        <v>0</v>
      </c>
      <c r="BB42">
        <v>7</v>
      </c>
      <c r="BC42">
        <v>0</v>
      </c>
      <c r="BD42">
        <v>0</v>
      </c>
      <c r="BE42">
        <v>0</v>
      </c>
      <c r="BF42">
        <v>0</v>
      </c>
      <c r="BG42">
        <v>584</v>
      </c>
      <c r="BH42">
        <v>61</v>
      </c>
      <c r="BI42">
        <v>583</v>
      </c>
      <c r="BJ42">
        <v>61</v>
      </c>
      <c r="BK42">
        <v>581</v>
      </c>
      <c r="BL42">
        <v>62</v>
      </c>
      <c r="BM42">
        <v>585</v>
      </c>
      <c r="BN42">
        <v>62</v>
      </c>
      <c r="BO42">
        <v>5</v>
      </c>
      <c r="BP42" s="1" t="s">
        <v>88</v>
      </c>
      <c r="BQ42">
        <v>4</v>
      </c>
      <c r="BR42" s="1" t="s">
        <v>88</v>
      </c>
      <c r="BS42">
        <v>2</v>
      </c>
      <c r="BT42" s="1" t="s">
        <v>88</v>
      </c>
      <c r="BU42">
        <v>0.16</v>
      </c>
      <c r="BV42">
        <v>2.4700000000000002</v>
      </c>
      <c r="BW42">
        <v>0.08</v>
      </c>
      <c r="BX42">
        <v>0.24</v>
      </c>
      <c r="BY42">
        <v>0.94</v>
      </c>
      <c r="BZ42">
        <v>1.04</v>
      </c>
      <c r="CA42">
        <v>246</v>
      </c>
      <c r="CB42">
        <v>48</v>
      </c>
      <c r="CC42">
        <v>418</v>
      </c>
      <c r="CD42">
        <v>27</v>
      </c>
      <c r="CE42">
        <v>585</v>
      </c>
      <c r="CF42">
        <v>62</v>
      </c>
      <c r="CG42">
        <v>352</v>
      </c>
      <c r="CH42">
        <v>57</v>
      </c>
      <c r="CI42">
        <v>0.81</v>
      </c>
      <c r="CJ42">
        <v>0.35</v>
      </c>
      <c r="CK42" t="str">
        <f>IF(O42=" "," ",VLOOKUP(AA42,Mapping!$A:$C,2,FALSE))</f>
        <v>AVL</v>
      </c>
      <c r="CL42" t="str">
        <f>IF(O42=" "," ",VLOOKUP(AA42,Mapping!$A:$C,3,FALSE))</f>
        <v>Aston Villa</v>
      </c>
      <c r="CM42" s="5">
        <f t="shared" si="0"/>
        <v>0</v>
      </c>
      <c r="CN42" s="5">
        <f t="shared" si="1"/>
        <v>0</v>
      </c>
      <c r="CO42">
        <f t="shared" si="2"/>
        <v>5</v>
      </c>
      <c r="CP42" s="4">
        <f t="shared" si="3"/>
        <v>6.4</v>
      </c>
      <c r="CQ42">
        <f t="shared" si="4"/>
        <v>0</v>
      </c>
    </row>
    <row r="43" spans="1:95" x14ac:dyDescent="0.35">
      <c r="A43">
        <v>75</v>
      </c>
      <c r="B43" s="1" t="s">
        <v>88</v>
      </c>
      <c r="C43">
        <v>151589</v>
      </c>
      <c r="D43" s="1" t="s">
        <v>88</v>
      </c>
      <c r="E43" s="1" t="s">
        <v>88</v>
      </c>
      <c r="F43" s="1">
        <v>0</v>
      </c>
      <c r="G43" s="1" t="s">
        <v>88</v>
      </c>
      <c r="H43" s="1" t="s">
        <v>88</v>
      </c>
      <c r="I43">
        <v>3</v>
      </c>
      <c r="J43">
        <v>1.1000000000000001</v>
      </c>
      <c r="K43" s="1" t="s">
        <v>88</v>
      </c>
      <c r="L43" s="1" t="s">
        <v>88</v>
      </c>
      <c r="M43" s="1" t="s">
        <v>232</v>
      </c>
      <c r="N43">
        <v>0</v>
      </c>
      <c r="O43">
        <v>40</v>
      </c>
      <c r="P43" s="1" t="s">
        <v>88</v>
      </c>
      <c r="Q43" s="1" t="s">
        <v>204</v>
      </c>
      <c r="R43" s="2">
        <v>45112.729209328703</v>
      </c>
      <c r="S43" s="4">
        <v>50</v>
      </c>
      <c r="T43" s="1" t="s">
        <v>233</v>
      </c>
      <c r="U43">
        <v>1.5</v>
      </c>
      <c r="V43" s="1" t="s">
        <v>234</v>
      </c>
      <c r="W43">
        <v>0.1</v>
      </c>
      <c r="X43" s="1" t="s">
        <v>88</v>
      </c>
      <c r="Y43" s="1" t="s">
        <v>88</v>
      </c>
      <c r="Z43" s="1" t="s">
        <v>97</v>
      </c>
      <c r="AA43">
        <v>2</v>
      </c>
      <c r="AB43">
        <v>7</v>
      </c>
      <c r="AC43">
        <v>37</v>
      </c>
      <c r="AD43" s="5">
        <v>0</v>
      </c>
      <c r="AE43" s="5">
        <v>0</v>
      </c>
      <c r="AF43" s="5">
        <v>0</v>
      </c>
      <c r="AG43" s="5">
        <v>0</v>
      </c>
      <c r="AH43">
        <v>0</v>
      </c>
      <c r="AI43">
        <v>7.4</v>
      </c>
      <c r="AJ43" s="1" t="s">
        <v>234</v>
      </c>
      <c r="AK43">
        <v>897</v>
      </c>
      <c r="AL43">
        <v>1</v>
      </c>
      <c r="AM43">
        <v>2</v>
      </c>
      <c r="AN43">
        <v>4</v>
      </c>
      <c r="AO43">
        <v>14</v>
      </c>
      <c r="AP43">
        <v>1</v>
      </c>
      <c r="AR43">
        <v>1</v>
      </c>
      <c r="AS43">
        <v>3</v>
      </c>
      <c r="AU43">
        <v>94</v>
      </c>
      <c r="AV43">
        <v>1</v>
      </c>
      <c r="AW43">
        <v>163</v>
      </c>
      <c r="AX43">
        <v>143.4</v>
      </c>
      <c r="AY43">
        <v>96.1</v>
      </c>
      <c r="AZ43">
        <v>64</v>
      </c>
      <c r="BA43">
        <v>30.6</v>
      </c>
      <c r="BB43">
        <v>9</v>
      </c>
      <c r="BC43">
        <v>0.72</v>
      </c>
      <c r="BD43">
        <v>0.14000000000000001</v>
      </c>
      <c r="BE43">
        <v>0.86</v>
      </c>
      <c r="BF43">
        <v>14.68</v>
      </c>
      <c r="BG43">
        <v>278</v>
      </c>
      <c r="BH43">
        <v>120</v>
      </c>
      <c r="BI43">
        <v>240</v>
      </c>
      <c r="BJ43">
        <v>134</v>
      </c>
      <c r="BK43">
        <v>263</v>
      </c>
      <c r="BL43">
        <v>136</v>
      </c>
      <c r="BM43">
        <v>287</v>
      </c>
      <c r="BN43">
        <v>134</v>
      </c>
      <c r="BO43">
        <v>5</v>
      </c>
      <c r="BP43" s="1" t="s">
        <v>88</v>
      </c>
      <c r="BQ43">
        <v>4</v>
      </c>
      <c r="BR43" s="1" t="s">
        <v>88</v>
      </c>
      <c r="BS43">
        <v>2</v>
      </c>
      <c r="BT43" s="1" t="s">
        <v>88</v>
      </c>
      <c r="BU43">
        <v>7.0000000000000007E-2</v>
      </c>
      <c r="BV43">
        <v>2.4700000000000002</v>
      </c>
      <c r="BW43">
        <v>0.01</v>
      </c>
      <c r="BX43">
        <v>0.08</v>
      </c>
      <c r="BY43">
        <v>1.47</v>
      </c>
      <c r="BZ43">
        <v>1.4</v>
      </c>
      <c r="CA43">
        <v>197</v>
      </c>
      <c r="CB43">
        <v>125</v>
      </c>
      <c r="CC43">
        <v>369</v>
      </c>
      <c r="CD43">
        <v>100</v>
      </c>
      <c r="CE43">
        <v>321</v>
      </c>
      <c r="CF43">
        <v>139</v>
      </c>
      <c r="CG43">
        <v>517</v>
      </c>
      <c r="CH43">
        <v>182</v>
      </c>
      <c r="CI43">
        <v>0.9</v>
      </c>
      <c r="CJ43">
        <v>0.4</v>
      </c>
      <c r="CK43" t="str">
        <f>IF(O43=" "," ",VLOOKUP(AA43,Mapping!$A:$C,2,FALSE))</f>
        <v>AVL</v>
      </c>
      <c r="CL43" t="str">
        <f>IF(O43=" "," ",VLOOKUP(AA43,Mapping!$A:$C,3,FALSE))</f>
        <v>Aston Villa</v>
      </c>
      <c r="CM43" s="5">
        <f t="shared" si="0"/>
        <v>0</v>
      </c>
      <c r="CN43" s="5">
        <f t="shared" si="1"/>
        <v>0</v>
      </c>
      <c r="CO43">
        <f t="shared" si="2"/>
        <v>5</v>
      </c>
      <c r="CP43" s="4">
        <f t="shared" si="3"/>
        <v>7.4</v>
      </c>
      <c r="CQ43">
        <f t="shared" si="4"/>
        <v>0</v>
      </c>
    </row>
    <row r="44" spans="1:95" x14ac:dyDescent="0.35">
      <c r="A44">
        <v>75</v>
      </c>
      <c r="B44" s="1" t="s">
        <v>88</v>
      </c>
      <c r="C44">
        <v>165659</v>
      </c>
      <c r="D44" s="1" t="s">
        <v>88</v>
      </c>
      <c r="E44" s="1" t="s">
        <v>88</v>
      </c>
      <c r="F44" s="1">
        <v>0</v>
      </c>
      <c r="G44" s="1" t="s">
        <v>88</v>
      </c>
      <c r="H44" s="1" t="s">
        <v>88</v>
      </c>
      <c r="I44">
        <v>2</v>
      </c>
      <c r="J44">
        <v>1.5</v>
      </c>
      <c r="K44" s="1" t="s">
        <v>88</v>
      </c>
      <c r="L44" s="1" t="s">
        <v>88</v>
      </c>
      <c r="M44" s="1" t="s">
        <v>235</v>
      </c>
      <c r="N44">
        <v>0</v>
      </c>
      <c r="O44">
        <v>41</v>
      </c>
      <c r="P44" s="1" t="s">
        <v>88</v>
      </c>
      <c r="Q44" s="1" t="s">
        <v>204</v>
      </c>
      <c r="R44" s="2">
        <v>45112.729209328703</v>
      </c>
      <c r="S44" s="4">
        <v>45</v>
      </c>
      <c r="T44" s="1" t="s">
        <v>236</v>
      </c>
      <c r="U44">
        <v>1.3</v>
      </c>
      <c r="V44" s="1" t="s">
        <v>237</v>
      </c>
      <c r="W44">
        <v>0.5</v>
      </c>
      <c r="X44" s="1" t="s">
        <v>88</v>
      </c>
      <c r="Y44" s="1" t="s">
        <v>88</v>
      </c>
      <c r="Z44" s="1" t="s">
        <v>97</v>
      </c>
      <c r="AA44">
        <v>2</v>
      </c>
      <c r="AB44">
        <v>7</v>
      </c>
      <c r="AC44">
        <v>4</v>
      </c>
      <c r="AD44" s="5">
        <v>0</v>
      </c>
      <c r="AE44" s="5">
        <v>0</v>
      </c>
      <c r="AF44" s="5">
        <v>0</v>
      </c>
      <c r="AG44" s="5">
        <v>0</v>
      </c>
      <c r="AH44">
        <v>0</v>
      </c>
      <c r="AI44">
        <v>0.9</v>
      </c>
      <c r="AJ44" s="1" t="s">
        <v>235</v>
      </c>
      <c r="AK44">
        <v>205</v>
      </c>
      <c r="AL44">
        <v>1</v>
      </c>
      <c r="AM44">
        <v>2</v>
      </c>
      <c r="AN44">
        <v>4</v>
      </c>
      <c r="AO44">
        <v>3</v>
      </c>
      <c r="AP44">
        <v>1</v>
      </c>
      <c r="AR44">
        <v>1</v>
      </c>
      <c r="AS44">
        <v>3</v>
      </c>
      <c r="AU44">
        <v>94</v>
      </c>
      <c r="AV44">
        <v>1</v>
      </c>
      <c r="AW44">
        <v>20</v>
      </c>
      <c r="AX44">
        <v>24.8</v>
      </c>
      <c r="AY44">
        <v>13.2</v>
      </c>
      <c r="AZ44">
        <v>32</v>
      </c>
      <c r="BA44">
        <v>7</v>
      </c>
      <c r="BB44">
        <v>2</v>
      </c>
      <c r="BC44">
        <v>0.36</v>
      </c>
      <c r="BD44">
        <v>0.11</v>
      </c>
      <c r="BE44">
        <v>0.47</v>
      </c>
      <c r="BF44">
        <v>1.92</v>
      </c>
      <c r="BG44">
        <v>357</v>
      </c>
      <c r="BH44">
        <v>131</v>
      </c>
      <c r="BI44">
        <v>335</v>
      </c>
      <c r="BJ44">
        <v>124</v>
      </c>
      <c r="BK44">
        <v>302</v>
      </c>
      <c r="BL44">
        <v>112</v>
      </c>
      <c r="BM44">
        <v>354</v>
      </c>
      <c r="BN44">
        <v>128</v>
      </c>
      <c r="BO44">
        <v>5</v>
      </c>
      <c r="BP44" s="1" t="s">
        <v>88</v>
      </c>
      <c r="BQ44">
        <v>4</v>
      </c>
      <c r="BR44" s="1" t="s">
        <v>88</v>
      </c>
      <c r="BS44">
        <v>2</v>
      </c>
      <c r="BT44" s="1" t="s">
        <v>88</v>
      </c>
      <c r="BU44">
        <v>0.16</v>
      </c>
      <c r="BV44">
        <v>2.4700000000000002</v>
      </c>
      <c r="BW44">
        <v>0.05</v>
      </c>
      <c r="BX44">
        <v>0.21</v>
      </c>
      <c r="BY44">
        <v>0.84</v>
      </c>
      <c r="BZ44">
        <v>1.32</v>
      </c>
      <c r="CA44">
        <v>363</v>
      </c>
      <c r="CB44">
        <v>77</v>
      </c>
      <c r="CC44">
        <v>167</v>
      </c>
      <c r="CD44">
        <v>100</v>
      </c>
      <c r="CE44">
        <v>342</v>
      </c>
      <c r="CF44">
        <v>124</v>
      </c>
      <c r="CG44">
        <v>240</v>
      </c>
      <c r="CH44">
        <v>82</v>
      </c>
      <c r="CI44">
        <v>0.88</v>
      </c>
      <c r="CJ44">
        <v>0.4</v>
      </c>
      <c r="CK44" t="str">
        <f>IF(O44=" "," ",VLOOKUP(AA44,Mapping!$A:$C,2,FALSE))</f>
        <v>AVL</v>
      </c>
      <c r="CL44" t="str">
        <f>IF(O44=" "," ",VLOOKUP(AA44,Mapping!$A:$C,3,FALSE))</f>
        <v>Aston Villa</v>
      </c>
      <c r="CM44" s="5">
        <f t="shared" si="0"/>
        <v>0</v>
      </c>
      <c r="CN44" s="5">
        <f t="shared" si="1"/>
        <v>0</v>
      </c>
      <c r="CO44">
        <f t="shared" si="2"/>
        <v>4.5</v>
      </c>
      <c r="CP44" s="4">
        <f t="shared" si="3"/>
        <v>0.88888888888888884</v>
      </c>
      <c r="CQ44">
        <f t="shared" si="4"/>
        <v>0</v>
      </c>
    </row>
    <row r="45" spans="1:95" x14ac:dyDescent="0.35">
      <c r="A45">
        <v>75</v>
      </c>
      <c r="B45" s="1" t="s">
        <v>88</v>
      </c>
      <c r="C45">
        <v>101188</v>
      </c>
      <c r="D45" s="1" t="s">
        <v>88</v>
      </c>
      <c r="E45" s="1" t="s">
        <v>88</v>
      </c>
      <c r="F45" s="1">
        <v>0</v>
      </c>
      <c r="G45" s="1" t="s">
        <v>88</v>
      </c>
      <c r="H45" s="1" t="s">
        <v>88</v>
      </c>
      <c r="I45">
        <v>2</v>
      </c>
      <c r="J45">
        <v>1.5</v>
      </c>
      <c r="K45" s="1" t="s">
        <v>88</v>
      </c>
      <c r="L45" s="1" t="s">
        <v>88</v>
      </c>
      <c r="M45" s="1" t="s">
        <v>238</v>
      </c>
      <c r="N45">
        <v>0</v>
      </c>
      <c r="O45">
        <v>42</v>
      </c>
      <c r="P45" s="1" t="s">
        <v>88</v>
      </c>
      <c r="Q45" s="1" t="s">
        <v>204</v>
      </c>
      <c r="R45" s="2">
        <v>45112.729209328703</v>
      </c>
      <c r="S45" s="4">
        <v>45</v>
      </c>
      <c r="T45" s="1" t="s">
        <v>239</v>
      </c>
      <c r="U45">
        <v>1.8</v>
      </c>
      <c r="V45" s="1" t="s">
        <v>240</v>
      </c>
      <c r="W45">
        <v>1.2</v>
      </c>
      <c r="X45" s="1" t="s">
        <v>88</v>
      </c>
      <c r="Y45" s="1" t="s">
        <v>88</v>
      </c>
      <c r="Z45" s="1" t="s">
        <v>97</v>
      </c>
      <c r="AA45">
        <v>2</v>
      </c>
      <c r="AB45">
        <v>7</v>
      </c>
      <c r="AC45">
        <v>50</v>
      </c>
      <c r="AD45" s="5">
        <v>0</v>
      </c>
      <c r="AE45" s="5">
        <v>0</v>
      </c>
      <c r="AF45" s="5">
        <v>0</v>
      </c>
      <c r="AG45" s="5">
        <v>0</v>
      </c>
      <c r="AH45">
        <v>0</v>
      </c>
      <c r="AI45">
        <v>11.1</v>
      </c>
      <c r="AJ45" s="1" t="s">
        <v>240</v>
      </c>
      <c r="AK45">
        <v>1492</v>
      </c>
      <c r="AL45">
        <v>1</v>
      </c>
      <c r="AM45">
        <v>2</v>
      </c>
      <c r="AN45">
        <v>3</v>
      </c>
      <c r="AO45">
        <v>25</v>
      </c>
      <c r="AP45">
        <v>1</v>
      </c>
      <c r="AR45">
        <v>1</v>
      </c>
      <c r="AS45">
        <v>5</v>
      </c>
      <c r="AU45">
        <v>94</v>
      </c>
      <c r="AV45">
        <v>4</v>
      </c>
      <c r="AW45">
        <v>234</v>
      </c>
      <c r="AX45">
        <v>277.60000000000002</v>
      </c>
      <c r="AY45">
        <v>305.5</v>
      </c>
      <c r="AZ45">
        <v>97</v>
      </c>
      <c r="BA45">
        <v>68.099999999999994</v>
      </c>
      <c r="BB45">
        <v>18</v>
      </c>
      <c r="BC45">
        <v>0.43</v>
      </c>
      <c r="BD45">
        <v>1.9</v>
      </c>
      <c r="BE45">
        <v>2.33</v>
      </c>
      <c r="BF45">
        <v>25.91</v>
      </c>
      <c r="BG45">
        <v>207</v>
      </c>
      <c r="BH45">
        <v>77</v>
      </c>
      <c r="BI45">
        <v>106</v>
      </c>
      <c r="BJ45">
        <v>20</v>
      </c>
      <c r="BK45">
        <v>226</v>
      </c>
      <c r="BL45">
        <v>69</v>
      </c>
      <c r="BM45">
        <v>189</v>
      </c>
      <c r="BN45">
        <v>57</v>
      </c>
      <c r="BO45">
        <v>3</v>
      </c>
      <c r="BP45" s="1" t="s">
        <v>88</v>
      </c>
      <c r="BQ45">
        <v>2</v>
      </c>
      <c r="BR45" s="1" t="s">
        <v>88</v>
      </c>
      <c r="BS45">
        <v>2</v>
      </c>
      <c r="BT45" s="1" t="s">
        <v>88</v>
      </c>
      <c r="BU45">
        <v>0.03</v>
      </c>
      <c r="BV45">
        <v>2.4700000000000002</v>
      </c>
      <c r="BW45">
        <v>0.11</v>
      </c>
      <c r="BX45">
        <v>0.14000000000000001</v>
      </c>
      <c r="BY45">
        <v>1.56</v>
      </c>
      <c r="BZ45">
        <v>1.51</v>
      </c>
      <c r="CA45">
        <v>332</v>
      </c>
      <c r="CB45">
        <v>57</v>
      </c>
      <c r="CC45">
        <v>136</v>
      </c>
      <c r="CD45">
        <v>80</v>
      </c>
      <c r="CE45">
        <v>280</v>
      </c>
      <c r="CF45">
        <v>105</v>
      </c>
      <c r="CG45">
        <v>159</v>
      </c>
      <c r="CH45">
        <v>53</v>
      </c>
      <c r="CI45">
        <v>1.0900000000000001</v>
      </c>
      <c r="CJ45">
        <v>0.18</v>
      </c>
      <c r="CK45" t="str">
        <f>IF(O45=" "," ",VLOOKUP(AA45,Mapping!$A:$C,2,FALSE))</f>
        <v>AVL</v>
      </c>
      <c r="CL45" t="str">
        <f>IF(O45=" "," ",VLOOKUP(AA45,Mapping!$A:$C,3,FALSE))</f>
        <v>Aston Villa</v>
      </c>
      <c r="CM45" s="5">
        <f t="shared" si="0"/>
        <v>0</v>
      </c>
      <c r="CN45" s="5">
        <f t="shared" si="1"/>
        <v>0</v>
      </c>
      <c r="CO45">
        <f t="shared" si="2"/>
        <v>4.5</v>
      </c>
      <c r="CP45" s="4">
        <f t="shared" si="3"/>
        <v>11.111111111111111</v>
      </c>
      <c r="CQ45">
        <f t="shared" si="4"/>
        <v>0</v>
      </c>
    </row>
    <row r="46" spans="1:95" x14ac:dyDescent="0.35">
      <c r="A46">
        <v>75</v>
      </c>
      <c r="B46" s="1" t="s">
        <v>88</v>
      </c>
      <c r="C46">
        <v>230046</v>
      </c>
      <c r="D46" s="1" t="s">
        <v>88</v>
      </c>
      <c r="E46" s="1" t="s">
        <v>88</v>
      </c>
      <c r="F46" s="1">
        <v>0</v>
      </c>
      <c r="G46" s="1" t="s">
        <v>88</v>
      </c>
      <c r="H46" s="1" t="s">
        <v>88</v>
      </c>
      <c r="I46">
        <v>3</v>
      </c>
      <c r="J46">
        <v>1.5</v>
      </c>
      <c r="K46" s="1" t="s">
        <v>88</v>
      </c>
      <c r="L46" s="1" t="s">
        <v>88</v>
      </c>
      <c r="M46" s="1" t="s">
        <v>241</v>
      </c>
      <c r="N46">
        <v>0</v>
      </c>
      <c r="O46">
        <v>43</v>
      </c>
      <c r="P46" s="1" t="s">
        <v>88</v>
      </c>
      <c r="Q46" s="1" t="s">
        <v>204</v>
      </c>
      <c r="R46" s="2">
        <v>45112.729209328703</v>
      </c>
      <c r="S46" s="4">
        <v>55</v>
      </c>
      <c r="T46" s="1" t="s">
        <v>242</v>
      </c>
      <c r="U46">
        <v>3.8</v>
      </c>
      <c r="V46" s="1" t="s">
        <v>243</v>
      </c>
      <c r="W46">
        <v>3.2</v>
      </c>
      <c r="X46" s="1" t="s">
        <v>88</v>
      </c>
      <c r="Y46" s="1" t="s">
        <v>88</v>
      </c>
      <c r="Z46" s="1" t="s">
        <v>97</v>
      </c>
      <c r="AA46">
        <v>2</v>
      </c>
      <c r="AB46">
        <v>7</v>
      </c>
      <c r="AC46">
        <v>142</v>
      </c>
      <c r="AD46" s="5">
        <v>0</v>
      </c>
      <c r="AE46" s="5">
        <v>0</v>
      </c>
      <c r="AF46" s="5">
        <v>0</v>
      </c>
      <c r="AG46" s="5">
        <v>0</v>
      </c>
      <c r="AH46">
        <v>0</v>
      </c>
      <c r="AI46">
        <v>25.8</v>
      </c>
      <c r="AJ46" s="1" t="s">
        <v>241</v>
      </c>
      <c r="AK46">
        <v>2922</v>
      </c>
      <c r="AL46">
        <v>6</v>
      </c>
      <c r="AM46">
        <v>7</v>
      </c>
      <c r="AN46">
        <v>13</v>
      </c>
      <c r="AO46">
        <v>35</v>
      </c>
      <c r="AP46">
        <v>1</v>
      </c>
      <c r="AR46">
        <v>1</v>
      </c>
      <c r="AS46">
        <v>6</v>
      </c>
      <c r="AT46">
        <v>1</v>
      </c>
      <c r="AU46">
        <v>94</v>
      </c>
      <c r="AV46">
        <v>17</v>
      </c>
      <c r="AW46">
        <v>594</v>
      </c>
      <c r="AX46">
        <v>698.4</v>
      </c>
      <c r="AY46">
        <v>668.6</v>
      </c>
      <c r="AZ46">
        <v>261</v>
      </c>
      <c r="BA46">
        <v>162.69999999999999</v>
      </c>
      <c r="BB46">
        <v>33</v>
      </c>
      <c r="BC46">
        <v>2.79</v>
      </c>
      <c r="BD46">
        <v>2.92</v>
      </c>
      <c r="BE46">
        <v>5.71</v>
      </c>
      <c r="BF46">
        <v>42.8</v>
      </c>
      <c r="BG46">
        <v>44</v>
      </c>
      <c r="BH46">
        <v>19</v>
      </c>
      <c r="BI46">
        <v>34</v>
      </c>
      <c r="BJ46">
        <v>28</v>
      </c>
      <c r="BK46">
        <v>122</v>
      </c>
      <c r="BL46">
        <v>78</v>
      </c>
      <c r="BM46">
        <v>50</v>
      </c>
      <c r="BN46">
        <v>37</v>
      </c>
      <c r="BO46">
        <v>1</v>
      </c>
      <c r="BP46" s="1" t="s">
        <v>88</v>
      </c>
      <c r="BQ46">
        <v>1</v>
      </c>
      <c r="BR46" s="1" t="s">
        <v>88</v>
      </c>
      <c r="BS46">
        <v>2</v>
      </c>
      <c r="BT46" s="1" t="s">
        <v>88</v>
      </c>
      <c r="BU46">
        <v>0.09</v>
      </c>
      <c r="BV46">
        <v>2.4700000000000002</v>
      </c>
      <c r="BW46">
        <v>0.09</v>
      </c>
      <c r="BX46">
        <v>0.18</v>
      </c>
      <c r="BY46">
        <v>1.32</v>
      </c>
      <c r="BZ46">
        <v>1.08</v>
      </c>
      <c r="CA46">
        <v>128</v>
      </c>
      <c r="CB46">
        <v>81</v>
      </c>
      <c r="CC46">
        <v>517</v>
      </c>
      <c r="CD46">
        <v>200</v>
      </c>
      <c r="CE46">
        <v>68</v>
      </c>
      <c r="CF46">
        <v>30</v>
      </c>
      <c r="CG46">
        <v>100</v>
      </c>
      <c r="CH46">
        <v>34</v>
      </c>
      <c r="CI46">
        <v>1.02</v>
      </c>
      <c r="CJ46">
        <v>0.4</v>
      </c>
      <c r="CK46" t="str">
        <f>IF(O46=" "," ",VLOOKUP(AA46,Mapping!$A:$C,2,FALSE))</f>
        <v>AVL</v>
      </c>
      <c r="CL46" t="str">
        <f>IF(O46=" "," ",VLOOKUP(AA46,Mapping!$A:$C,3,FALSE))</f>
        <v>Aston Villa</v>
      </c>
      <c r="CM46" s="5">
        <f t="shared" si="0"/>
        <v>0</v>
      </c>
      <c r="CN46" s="5">
        <f t="shared" si="1"/>
        <v>0</v>
      </c>
      <c r="CO46">
        <f t="shared" si="2"/>
        <v>5.5</v>
      </c>
      <c r="CP46" s="4">
        <f t="shared" si="3"/>
        <v>25.818181818181817</v>
      </c>
      <c r="CQ46">
        <f t="shared" si="4"/>
        <v>0</v>
      </c>
    </row>
    <row r="47" spans="1:95" x14ac:dyDescent="0.35">
      <c r="A47">
        <v>75</v>
      </c>
      <c r="B47" s="1" t="s">
        <v>88</v>
      </c>
      <c r="C47">
        <v>476344</v>
      </c>
      <c r="D47" s="1" t="s">
        <v>88</v>
      </c>
      <c r="E47" s="1" t="s">
        <v>88</v>
      </c>
      <c r="F47" s="1">
        <v>0</v>
      </c>
      <c r="G47" s="1" t="s">
        <v>88</v>
      </c>
      <c r="H47" s="1" t="s">
        <v>88</v>
      </c>
      <c r="I47">
        <v>4</v>
      </c>
      <c r="J47">
        <v>0.9</v>
      </c>
      <c r="K47" s="1" t="s">
        <v>88</v>
      </c>
      <c r="L47" s="1" t="s">
        <v>88</v>
      </c>
      <c r="M47" s="1" t="s">
        <v>244</v>
      </c>
      <c r="N47">
        <v>0</v>
      </c>
      <c r="O47">
        <v>44</v>
      </c>
      <c r="P47" s="1" t="s">
        <v>88</v>
      </c>
      <c r="Q47" s="1" t="s">
        <v>204</v>
      </c>
      <c r="R47" s="2">
        <v>45112.729209328703</v>
      </c>
      <c r="S47" s="4">
        <v>50</v>
      </c>
      <c r="T47" s="1" t="s">
        <v>245</v>
      </c>
      <c r="U47">
        <v>0.9</v>
      </c>
      <c r="V47" s="1" t="s">
        <v>246</v>
      </c>
      <c r="W47">
        <v>0.1</v>
      </c>
      <c r="X47" s="1" t="s">
        <v>88</v>
      </c>
      <c r="Y47" s="1" t="s">
        <v>88</v>
      </c>
      <c r="Z47" s="1" t="s">
        <v>97</v>
      </c>
      <c r="AA47">
        <v>2</v>
      </c>
      <c r="AB47">
        <v>7</v>
      </c>
      <c r="AC47">
        <v>11</v>
      </c>
      <c r="AD47" s="5">
        <v>0</v>
      </c>
      <c r="AE47" s="5">
        <v>0</v>
      </c>
      <c r="AF47" s="5">
        <v>0</v>
      </c>
      <c r="AG47" s="5">
        <v>0</v>
      </c>
      <c r="AH47">
        <v>0</v>
      </c>
      <c r="AI47">
        <v>2.2000000000000002</v>
      </c>
      <c r="AJ47" s="1" t="s">
        <v>247</v>
      </c>
      <c r="AK47">
        <v>126</v>
      </c>
      <c r="AL47">
        <v>6</v>
      </c>
      <c r="AM47">
        <v>7</v>
      </c>
      <c r="AN47">
        <v>13</v>
      </c>
      <c r="AO47">
        <v>4</v>
      </c>
      <c r="AP47">
        <v>1</v>
      </c>
      <c r="AR47">
        <v>1</v>
      </c>
      <c r="AS47">
        <v>1</v>
      </c>
      <c r="AT47">
        <v>1</v>
      </c>
      <c r="AU47">
        <v>94</v>
      </c>
      <c r="AV47">
        <v>17</v>
      </c>
      <c r="AW47">
        <v>15</v>
      </c>
      <c r="AX47">
        <v>12.8</v>
      </c>
      <c r="AY47">
        <v>13.4</v>
      </c>
      <c r="AZ47">
        <v>51</v>
      </c>
      <c r="BA47">
        <v>7.4</v>
      </c>
      <c r="BB47">
        <v>33</v>
      </c>
      <c r="BC47">
        <v>0.59</v>
      </c>
      <c r="BD47">
        <v>0.02</v>
      </c>
      <c r="BE47">
        <v>0.61</v>
      </c>
      <c r="BF47">
        <v>3.88</v>
      </c>
      <c r="BG47">
        <v>366</v>
      </c>
      <c r="BH47">
        <v>40</v>
      </c>
      <c r="BI47">
        <v>334</v>
      </c>
      <c r="BJ47">
        <v>40</v>
      </c>
      <c r="BK47">
        <v>281</v>
      </c>
      <c r="BL47">
        <v>38</v>
      </c>
      <c r="BM47">
        <v>352</v>
      </c>
      <c r="BN47">
        <v>40</v>
      </c>
      <c r="BO47">
        <v>1</v>
      </c>
      <c r="BP47" s="1" t="s">
        <v>88</v>
      </c>
      <c r="BQ47">
        <v>1</v>
      </c>
      <c r="BR47" s="1" t="s">
        <v>88</v>
      </c>
      <c r="BS47">
        <v>2</v>
      </c>
      <c r="BT47" s="1" t="s">
        <v>88</v>
      </c>
      <c r="BU47">
        <v>0.42</v>
      </c>
      <c r="BV47">
        <v>2.4700000000000002</v>
      </c>
      <c r="BW47">
        <v>0.01</v>
      </c>
      <c r="BX47">
        <v>0.43</v>
      </c>
      <c r="BY47">
        <v>2.77</v>
      </c>
      <c r="BZ47">
        <v>2.86</v>
      </c>
      <c r="CA47">
        <v>283</v>
      </c>
      <c r="CB47">
        <v>56</v>
      </c>
      <c r="CC47">
        <v>455</v>
      </c>
      <c r="CD47">
        <v>35</v>
      </c>
      <c r="CE47">
        <v>390</v>
      </c>
      <c r="CF47">
        <v>43</v>
      </c>
      <c r="CG47">
        <v>473</v>
      </c>
      <c r="CH47">
        <v>70</v>
      </c>
      <c r="CI47">
        <v>1.02</v>
      </c>
      <c r="CJ47">
        <v>0.4</v>
      </c>
      <c r="CK47" t="str">
        <f>IF(O47=" "," ",VLOOKUP(AA47,Mapping!$A:$C,2,FALSE))</f>
        <v>AVL</v>
      </c>
      <c r="CL47" t="str">
        <f>IF(O47=" "," ",VLOOKUP(AA47,Mapping!$A:$C,3,FALSE))</f>
        <v>Aston Villa</v>
      </c>
      <c r="CM47" s="5">
        <f t="shared" si="0"/>
        <v>0</v>
      </c>
      <c r="CN47" s="5">
        <f t="shared" si="1"/>
        <v>0</v>
      </c>
      <c r="CO47">
        <f t="shared" si="2"/>
        <v>5</v>
      </c>
      <c r="CP47" s="4">
        <f t="shared" si="3"/>
        <v>2.2000000000000002</v>
      </c>
      <c r="CQ47">
        <f t="shared" si="4"/>
        <v>0</v>
      </c>
    </row>
    <row r="48" spans="1:95" x14ac:dyDescent="0.35">
      <c r="A48">
        <v>75</v>
      </c>
      <c r="B48" s="1" t="s">
        <v>88</v>
      </c>
      <c r="C48">
        <v>123354</v>
      </c>
      <c r="D48" s="1" t="s">
        <v>88</v>
      </c>
      <c r="E48" s="1" t="s">
        <v>88</v>
      </c>
      <c r="F48" s="1">
        <v>0</v>
      </c>
      <c r="G48" s="1" t="s">
        <v>88</v>
      </c>
      <c r="H48" s="1" t="s">
        <v>88</v>
      </c>
      <c r="I48">
        <v>2</v>
      </c>
      <c r="J48">
        <v>0.5</v>
      </c>
      <c r="K48" s="1" t="s">
        <v>88</v>
      </c>
      <c r="L48" s="1" t="s">
        <v>88</v>
      </c>
      <c r="M48" s="1" t="s">
        <v>248</v>
      </c>
      <c r="N48">
        <v>0</v>
      </c>
      <c r="O48">
        <v>45</v>
      </c>
      <c r="P48" s="1" t="s">
        <v>88</v>
      </c>
      <c r="Q48" s="1" t="s">
        <v>204</v>
      </c>
      <c r="R48" s="2">
        <v>45112.729209328703</v>
      </c>
      <c r="S48" s="4">
        <v>40</v>
      </c>
      <c r="T48" s="1" t="s">
        <v>249</v>
      </c>
      <c r="U48">
        <v>0</v>
      </c>
      <c r="V48" s="1" t="s">
        <v>250</v>
      </c>
      <c r="W48">
        <v>0.2</v>
      </c>
      <c r="X48" s="1" t="s">
        <v>88</v>
      </c>
      <c r="Y48" s="1" t="s">
        <v>88</v>
      </c>
      <c r="Z48" s="1" t="s">
        <v>97</v>
      </c>
      <c r="AA48">
        <v>2</v>
      </c>
      <c r="AB48">
        <v>7</v>
      </c>
      <c r="AC48">
        <v>11</v>
      </c>
      <c r="AD48" s="5">
        <v>0</v>
      </c>
      <c r="AE48" s="5">
        <v>0</v>
      </c>
      <c r="AF48" s="5">
        <v>0</v>
      </c>
      <c r="AG48" s="5">
        <v>0</v>
      </c>
      <c r="AH48">
        <v>0</v>
      </c>
      <c r="AI48">
        <v>0</v>
      </c>
      <c r="AJ48" s="1" t="s">
        <v>250</v>
      </c>
      <c r="AK48">
        <v>126</v>
      </c>
      <c r="AL48">
        <v>6</v>
      </c>
      <c r="AM48">
        <v>7</v>
      </c>
      <c r="AN48">
        <v>13</v>
      </c>
      <c r="AO48">
        <v>4</v>
      </c>
      <c r="AP48">
        <v>1</v>
      </c>
      <c r="AR48">
        <v>1</v>
      </c>
      <c r="AS48">
        <v>1</v>
      </c>
      <c r="AT48">
        <v>1</v>
      </c>
      <c r="AU48">
        <v>94</v>
      </c>
      <c r="AV48">
        <v>17</v>
      </c>
      <c r="AW48">
        <v>15</v>
      </c>
      <c r="AX48">
        <v>0</v>
      </c>
      <c r="AY48">
        <v>0</v>
      </c>
      <c r="AZ48">
        <v>0</v>
      </c>
      <c r="BA48">
        <v>0</v>
      </c>
      <c r="BB48">
        <v>33</v>
      </c>
      <c r="BC48">
        <v>0</v>
      </c>
      <c r="BD48">
        <v>0</v>
      </c>
      <c r="BE48">
        <v>0</v>
      </c>
      <c r="BF48">
        <v>0</v>
      </c>
      <c r="BG48">
        <v>408</v>
      </c>
      <c r="BH48">
        <v>145</v>
      </c>
      <c r="BI48">
        <v>396</v>
      </c>
      <c r="BJ48">
        <v>144</v>
      </c>
      <c r="BK48">
        <v>379</v>
      </c>
      <c r="BL48">
        <v>141</v>
      </c>
      <c r="BM48">
        <v>410</v>
      </c>
      <c r="BN48">
        <v>145</v>
      </c>
      <c r="BO48">
        <v>1</v>
      </c>
      <c r="BP48" s="1" t="s">
        <v>88</v>
      </c>
      <c r="BQ48">
        <v>1</v>
      </c>
      <c r="BR48" s="1" t="s">
        <v>88</v>
      </c>
      <c r="BS48">
        <v>2</v>
      </c>
      <c r="BT48" s="1" t="s">
        <v>88</v>
      </c>
      <c r="BU48">
        <v>0.42</v>
      </c>
      <c r="BV48">
        <v>2.4700000000000002</v>
      </c>
      <c r="BW48">
        <v>0.01</v>
      </c>
      <c r="BX48">
        <v>0.43</v>
      </c>
      <c r="BY48">
        <v>2.77</v>
      </c>
      <c r="BZ48">
        <v>2.86</v>
      </c>
      <c r="CA48">
        <v>548</v>
      </c>
      <c r="CB48">
        <v>162</v>
      </c>
      <c r="CC48">
        <v>33</v>
      </c>
      <c r="CD48">
        <v>14</v>
      </c>
      <c r="CE48">
        <v>415</v>
      </c>
      <c r="CF48">
        <v>146</v>
      </c>
      <c r="CG48">
        <v>339</v>
      </c>
      <c r="CH48">
        <v>125</v>
      </c>
      <c r="CI48">
        <v>1.02</v>
      </c>
      <c r="CJ48">
        <v>0.4</v>
      </c>
      <c r="CK48" t="str">
        <f>IF(O48=" "," ",VLOOKUP(AA48,Mapping!$A:$C,2,FALSE))</f>
        <v>AVL</v>
      </c>
      <c r="CL48" t="str">
        <f>IF(O48=" "," ",VLOOKUP(AA48,Mapping!$A:$C,3,FALSE))</f>
        <v>Aston Villa</v>
      </c>
      <c r="CM48" s="5">
        <f t="shared" si="0"/>
        <v>0</v>
      </c>
      <c r="CN48" s="5">
        <f t="shared" si="1"/>
        <v>0</v>
      </c>
      <c r="CO48">
        <f t="shared" si="2"/>
        <v>4</v>
      </c>
      <c r="CP48" s="4">
        <f t="shared" si="3"/>
        <v>2.75</v>
      </c>
      <c r="CQ48">
        <f t="shared" si="4"/>
        <v>0</v>
      </c>
    </row>
    <row r="49" spans="1:95" x14ac:dyDescent="0.35">
      <c r="A49">
        <v>75</v>
      </c>
      <c r="B49" s="1" t="s">
        <v>88</v>
      </c>
      <c r="C49">
        <v>490094</v>
      </c>
      <c r="D49" s="1" t="s">
        <v>88</v>
      </c>
      <c r="E49" s="1" t="s">
        <v>88</v>
      </c>
      <c r="F49" s="1">
        <v>0</v>
      </c>
      <c r="G49" s="1" t="s">
        <v>88</v>
      </c>
      <c r="H49" s="1" t="s">
        <v>88</v>
      </c>
      <c r="I49">
        <v>3</v>
      </c>
      <c r="J49">
        <v>0.5</v>
      </c>
      <c r="K49" s="1" t="s">
        <v>88</v>
      </c>
      <c r="L49" s="1" t="s">
        <v>88</v>
      </c>
      <c r="M49" s="1" t="s">
        <v>251</v>
      </c>
      <c r="N49">
        <v>0</v>
      </c>
      <c r="O49">
        <v>46</v>
      </c>
      <c r="P49" s="1" t="s">
        <v>88</v>
      </c>
      <c r="Q49" s="1" t="s">
        <v>204</v>
      </c>
      <c r="R49" s="2">
        <v>45112.729209328703</v>
      </c>
      <c r="S49" s="4">
        <v>45</v>
      </c>
      <c r="T49" s="1" t="s">
        <v>252</v>
      </c>
      <c r="U49">
        <v>0</v>
      </c>
      <c r="V49" s="1" t="s">
        <v>253</v>
      </c>
      <c r="W49">
        <v>0.1</v>
      </c>
      <c r="X49" s="1" t="s">
        <v>88</v>
      </c>
      <c r="Y49" s="1" t="s">
        <v>88</v>
      </c>
      <c r="Z49" s="1" t="s">
        <v>97</v>
      </c>
      <c r="AA49">
        <v>2</v>
      </c>
      <c r="AB49">
        <v>7</v>
      </c>
      <c r="AC49">
        <v>11</v>
      </c>
      <c r="AD49" s="5">
        <v>0</v>
      </c>
      <c r="AE49" s="5">
        <v>0</v>
      </c>
      <c r="AF49" s="5">
        <v>0</v>
      </c>
      <c r="AG49" s="5">
        <v>0</v>
      </c>
      <c r="AH49">
        <v>0</v>
      </c>
      <c r="AI49">
        <v>0</v>
      </c>
      <c r="AJ49" s="1" t="s">
        <v>253</v>
      </c>
      <c r="AK49">
        <v>126</v>
      </c>
      <c r="AL49">
        <v>6</v>
      </c>
      <c r="AM49">
        <v>7</v>
      </c>
      <c r="AN49">
        <v>13</v>
      </c>
      <c r="AO49">
        <v>4</v>
      </c>
      <c r="AP49">
        <v>1</v>
      </c>
      <c r="AR49">
        <v>1</v>
      </c>
      <c r="AS49">
        <v>1</v>
      </c>
      <c r="AT49">
        <v>1</v>
      </c>
      <c r="AU49">
        <v>94</v>
      </c>
      <c r="AV49">
        <v>17</v>
      </c>
      <c r="AW49">
        <v>15</v>
      </c>
      <c r="AX49">
        <v>0</v>
      </c>
      <c r="AY49">
        <v>0</v>
      </c>
      <c r="AZ49">
        <v>0</v>
      </c>
      <c r="BA49">
        <v>0</v>
      </c>
      <c r="BB49">
        <v>33</v>
      </c>
      <c r="BC49">
        <v>0</v>
      </c>
      <c r="BD49">
        <v>0</v>
      </c>
      <c r="BE49">
        <v>0</v>
      </c>
      <c r="BF49">
        <v>0</v>
      </c>
      <c r="BG49">
        <v>542</v>
      </c>
      <c r="BH49">
        <v>216</v>
      </c>
      <c r="BI49">
        <v>539</v>
      </c>
      <c r="BJ49">
        <v>216</v>
      </c>
      <c r="BK49">
        <v>534</v>
      </c>
      <c r="BL49">
        <v>215</v>
      </c>
      <c r="BM49">
        <v>543</v>
      </c>
      <c r="BN49">
        <v>216</v>
      </c>
      <c r="BO49">
        <v>1</v>
      </c>
      <c r="BP49" s="1" t="s">
        <v>88</v>
      </c>
      <c r="BQ49">
        <v>1</v>
      </c>
      <c r="BR49" s="1" t="s">
        <v>88</v>
      </c>
      <c r="BS49">
        <v>2</v>
      </c>
      <c r="BT49" s="1" t="s">
        <v>88</v>
      </c>
      <c r="BU49">
        <v>0.42</v>
      </c>
      <c r="BV49">
        <v>2.4700000000000002</v>
      </c>
      <c r="BW49">
        <v>0.01</v>
      </c>
      <c r="BX49">
        <v>0.43</v>
      </c>
      <c r="BY49">
        <v>2.77</v>
      </c>
      <c r="BZ49">
        <v>2.86</v>
      </c>
      <c r="CA49">
        <v>499</v>
      </c>
      <c r="CB49">
        <v>250</v>
      </c>
      <c r="CC49">
        <v>303</v>
      </c>
      <c r="CD49">
        <v>57</v>
      </c>
      <c r="CE49">
        <v>544</v>
      </c>
      <c r="CF49">
        <v>217</v>
      </c>
      <c r="CG49">
        <v>477</v>
      </c>
      <c r="CH49">
        <v>157</v>
      </c>
      <c r="CI49">
        <v>1.02</v>
      </c>
      <c r="CJ49">
        <v>0.4</v>
      </c>
      <c r="CK49" t="str">
        <f>IF(O49=" "," ",VLOOKUP(AA49,Mapping!$A:$C,2,FALSE))</f>
        <v>AVL</v>
      </c>
      <c r="CL49" t="str">
        <f>IF(O49=" "," ",VLOOKUP(AA49,Mapping!$A:$C,3,FALSE))</f>
        <v>Aston Villa</v>
      </c>
      <c r="CM49" s="5">
        <f t="shared" si="0"/>
        <v>0</v>
      </c>
      <c r="CN49" s="5">
        <f t="shared" si="1"/>
        <v>0</v>
      </c>
      <c r="CO49">
        <f t="shared" si="2"/>
        <v>4.5</v>
      </c>
      <c r="CP49" s="4">
        <f t="shared" si="3"/>
        <v>2.4444444444444446</v>
      </c>
      <c r="CQ49">
        <f t="shared" si="4"/>
        <v>0</v>
      </c>
    </row>
    <row r="50" spans="1:95" x14ac:dyDescent="0.35">
      <c r="A50">
        <v>75</v>
      </c>
      <c r="B50" s="1" t="s">
        <v>88</v>
      </c>
      <c r="C50">
        <v>226944</v>
      </c>
      <c r="D50" s="1" t="s">
        <v>88</v>
      </c>
      <c r="E50" s="1" t="s">
        <v>88</v>
      </c>
      <c r="F50" s="1">
        <v>0</v>
      </c>
      <c r="G50" s="1" t="s">
        <v>88</v>
      </c>
      <c r="H50" s="1" t="s">
        <v>88</v>
      </c>
      <c r="I50">
        <v>3</v>
      </c>
      <c r="J50">
        <v>1.1000000000000001</v>
      </c>
      <c r="K50" s="1" t="s">
        <v>88</v>
      </c>
      <c r="L50" s="1" t="s">
        <v>88</v>
      </c>
      <c r="M50" s="1" t="s">
        <v>254</v>
      </c>
      <c r="N50">
        <v>0</v>
      </c>
      <c r="O50">
        <v>47</v>
      </c>
      <c r="P50" s="1" t="s">
        <v>88</v>
      </c>
      <c r="Q50" s="1" t="s">
        <v>204</v>
      </c>
      <c r="R50" s="2">
        <v>45112.729209328703</v>
      </c>
      <c r="S50" s="4">
        <v>50</v>
      </c>
      <c r="T50" s="1" t="s">
        <v>255</v>
      </c>
      <c r="U50">
        <v>1.8</v>
      </c>
      <c r="V50" s="1" t="s">
        <v>256</v>
      </c>
      <c r="W50">
        <v>0.1</v>
      </c>
      <c r="X50" s="1" t="s">
        <v>88</v>
      </c>
      <c r="Y50" s="1" t="s">
        <v>88</v>
      </c>
      <c r="Z50" s="1" t="s">
        <v>97</v>
      </c>
      <c r="AA50">
        <v>2</v>
      </c>
      <c r="AB50">
        <v>7</v>
      </c>
      <c r="AC50">
        <v>44</v>
      </c>
      <c r="AD50" s="5">
        <v>0</v>
      </c>
      <c r="AE50" s="5">
        <v>0</v>
      </c>
      <c r="AF50" s="5">
        <v>0</v>
      </c>
      <c r="AG50" s="5">
        <v>0</v>
      </c>
      <c r="AH50">
        <v>0</v>
      </c>
      <c r="AI50">
        <v>8.8000000000000007</v>
      </c>
      <c r="AJ50" s="1" t="s">
        <v>256</v>
      </c>
      <c r="AK50">
        <v>1773</v>
      </c>
      <c r="AL50">
        <v>6</v>
      </c>
      <c r="AM50">
        <v>1</v>
      </c>
      <c r="AN50">
        <v>3</v>
      </c>
      <c r="AO50">
        <v>30</v>
      </c>
      <c r="AP50">
        <v>1</v>
      </c>
      <c r="AR50">
        <v>1</v>
      </c>
      <c r="AS50">
        <v>4</v>
      </c>
      <c r="AT50">
        <v>1</v>
      </c>
      <c r="AU50">
        <v>94</v>
      </c>
      <c r="AV50">
        <v>17</v>
      </c>
      <c r="AW50">
        <v>235</v>
      </c>
      <c r="AX50">
        <v>288.2</v>
      </c>
      <c r="AY50">
        <v>124.7</v>
      </c>
      <c r="AZ50">
        <v>43</v>
      </c>
      <c r="BA50">
        <v>45.7</v>
      </c>
      <c r="BB50">
        <v>21</v>
      </c>
      <c r="BC50">
        <v>0.15</v>
      </c>
      <c r="BD50">
        <v>0.92</v>
      </c>
      <c r="BE50">
        <v>1.07</v>
      </c>
      <c r="BF50">
        <v>33.049999999999997</v>
      </c>
      <c r="BG50">
        <v>198</v>
      </c>
      <c r="BH50">
        <v>89</v>
      </c>
      <c r="BI50">
        <v>202</v>
      </c>
      <c r="BJ50">
        <v>122</v>
      </c>
      <c r="BK50">
        <v>292</v>
      </c>
      <c r="BL50">
        <v>147</v>
      </c>
      <c r="BM50">
        <v>244</v>
      </c>
      <c r="BN50">
        <v>117</v>
      </c>
      <c r="BO50">
        <v>1</v>
      </c>
      <c r="BP50" s="1" t="s">
        <v>88</v>
      </c>
      <c r="BQ50">
        <v>1</v>
      </c>
      <c r="BR50" s="1" t="s">
        <v>88</v>
      </c>
      <c r="BS50">
        <v>2</v>
      </c>
      <c r="BT50" s="1" t="s">
        <v>88</v>
      </c>
      <c r="BU50">
        <v>0.01</v>
      </c>
      <c r="BV50">
        <v>2.4700000000000002</v>
      </c>
      <c r="BW50">
        <v>0.05</v>
      </c>
      <c r="BX50">
        <v>0.06</v>
      </c>
      <c r="BY50">
        <v>1.68</v>
      </c>
      <c r="BZ50">
        <v>1.52</v>
      </c>
      <c r="CA50">
        <v>253</v>
      </c>
      <c r="CB50">
        <v>163</v>
      </c>
      <c r="CC50">
        <v>425</v>
      </c>
      <c r="CD50">
        <v>138</v>
      </c>
      <c r="CE50">
        <v>287</v>
      </c>
      <c r="CF50">
        <v>122</v>
      </c>
      <c r="CG50">
        <v>495</v>
      </c>
      <c r="CH50">
        <v>168</v>
      </c>
      <c r="CI50">
        <v>1.07</v>
      </c>
      <c r="CJ50">
        <v>0.15</v>
      </c>
      <c r="CK50" t="str">
        <f>IF(O50=" "," ",VLOOKUP(AA50,Mapping!$A:$C,2,FALSE))</f>
        <v>AVL</v>
      </c>
      <c r="CL50" t="str">
        <f>IF(O50=" "," ",VLOOKUP(AA50,Mapping!$A:$C,3,FALSE))</f>
        <v>Aston Villa</v>
      </c>
      <c r="CM50" s="5">
        <f t="shared" si="0"/>
        <v>0</v>
      </c>
      <c r="CN50" s="5">
        <f t="shared" si="1"/>
        <v>0</v>
      </c>
      <c r="CO50">
        <f t="shared" si="2"/>
        <v>5</v>
      </c>
      <c r="CP50" s="4">
        <f t="shared" si="3"/>
        <v>8.8000000000000007</v>
      </c>
      <c r="CQ50">
        <f t="shared" si="4"/>
        <v>0</v>
      </c>
    </row>
    <row r="51" spans="1:95" x14ac:dyDescent="0.35">
      <c r="A51">
        <v>75</v>
      </c>
      <c r="B51" s="1" t="s">
        <v>88</v>
      </c>
      <c r="C51">
        <v>199798</v>
      </c>
      <c r="D51" s="1" t="s">
        <v>88</v>
      </c>
      <c r="E51" s="1" t="s">
        <v>88</v>
      </c>
      <c r="F51" s="1">
        <v>0</v>
      </c>
      <c r="G51" s="1" t="s">
        <v>88</v>
      </c>
      <c r="H51" s="1" t="s">
        <v>88</v>
      </c>
      <c r="I51">
        <v>2</v>
      </c>
      <c r="J51">
        <v>1.5</v>
      </c>
      <c r="K51" s="1" t="s">
        <v>88</v>
      </c>
      <c r="L51" s="1" t="s">
        <v>88</v>
      </c>
      <c r="M51" s="1" t="s">
        <v>257</v>
      </c>
      <c r="N51">
        <v>0</v>
      </c>
      <c r="O51">
        <v>48</v>
      </c>
      <c r="P51" s="1" t="s">
        <v>88</v>
      </c>
      <c r="Q51" s="1" t="s">
        <v>204</v>
      </c>
      <c r="R51" s="2">
        <v>45112.729209328703</v>
      </c>
      <c r="S51" s="4">
        <v>45</v>
      </c>
      <c r="T51" s="1" t="s">
        <v>258</v>
      </c>
      <c r="U51">
        <v>2.9</v>
      </c>
      <c r="V51" s="1" t="s">
        <v>259</v>
      </c>
      <c r="W51">
        <v>1.3</v>
      </c>
      <c r="X51" s="1" t="s">
        <v>88</v>
      </c>
      <c r="Y51" s="1" t="s">
        <v>88</v>
      </c>
      <c r="Z51" s="1" t="s">
        <v>97</v>
      </c>
      <c r="AA51">
        <v>2</v>
      </c>
      <c r="AB51">
        <v>7</v>
      </c>
      <c r="AC51">
        <v>110</v>
      </c>
      <c r="AD51" s="5">
        <v>0</v>
      </c>
      <c r="AE51" s="5">
        <v>0</v>
      </c>
      <c r="AF51" s="5">
        <v>0</v>
      </c>
      <c r="AG51" s="5">
        <v>0</v>
      </c>
      <c r="AH51">
        <v>0</v>
      </c>
      <c r="AI51">
        <v>24.4</v>
      </c>
      <c r="AJ51" s="1" t="s">
        <v>260</v>
      </c>
      <c r="AK51">
        <v>3322</v>
      </c>
      <c r="AL51">
        <v>6</v>
      </c>
      <c r="AM51">
        <v>1</v>
      </c>
      <c r="AN51">
        <v>12</v>
      </c>
      <c r="AO51">
        <v>45</v>
      </c>
      <c r="AP51">
        <v>1</v>
      </c>
      <c r="AR51">
        <v>1</v>
      </c>
      <c r="AS51">
        <v>6</v>
      </c>
      <c r="AT51">
        <v>1</v>
      </c>
      <c r="AU51">
        <v>94</v>
      </c>
      <c r="AV51">
        <v>6</v>
      </c>
      <c r="AW51">
        <v>633</v>
      </c>
      <c r="AX51">
        <v>568.4</v>
      </c>
      <c r="AY51">
        <v>116.2</v>
      </c>
      <c r="AZ51">
        <v>72</v>
      </c>
      <c r="BA51">
        <v>75.7</v>
      </c>
      <c r="BB51">
        <v>37</v>
      </c>
      <c r="BC51">
        <v>1.08</v>
      </c>
      <c r="BD51">
        <v>0.71</v>
      </c>
      <c r="BE51">
        <v>1.79</v>
      </c>
      <c r="BF51">
        <v>50.67</v>
      </c>
      <c r="BG51">
        <v>82</v>
      </c>
      <c r="BH51">
        <v>25</v>
      </c>
      <c r="BI51">
        <v>214</v>
      </c>
      <c r="BJ51">
        <v>63</v>
      </c>
      <c r="BK51">
        <v>254</v>
      </c>
      <c r="BL51">
        <v>86</v>
      </c>
      <c r="BM51">
        <v>167</v>
      </c>
      <c r="BN51">
        <v>45</v>
      </c>
      <c r="BO51">
        <v>1</v>
      </c>
      <c r="BP51" s="1" t="s">
        <v>88</v>
      </c>
      <c r="BQ51">
        <v>1</v>
      </c>
      <c r="BR51" s="1" t="s">
        <v>88</v>
      </c>
      <c r="BS51">
        <v>2</v>
      </c>
      <c r="BT51" s="1" t="s">
        <v>88</v>
      </c>
      <c r="BU51">
        <v>0.03</v>
      </c>
      <c r="BV51">
        <v>2.4700000000000002</v>
      </c>
      <c r="BW51">
        <v>0.02</v>
      </c>
      <c r="BX51">
        <v>0.05</v>
      </c>
      <c r="BY51">
        <v>1.37</v>
      </c>
      <c r="BZ51">
        <v>1.22</v>
      </c>
      <c r="CA51">
        <v>390</v>
      </c>
      <c r="CB51">
        <v>97</v>
      </c>
      <c r="CC51">
        <v>194</v>
      </c>
      <c r="CD51">
        <v>120</v>
      </c>
      <c r="CE51">
        <v>151</v>
      </c>
      <c r="CF51">
        <v>52</v>
      </c>
      <c r="CG51">
        <v>155</v>
      </c>
      <c r="CH51">
        <v>52</v>
      </c>
      <c r="CI51">
        <v>1</v>
      </c>
      <c r="CJ51">
        <v>0.33</v>
      </c>
      <c r="CK51" t="str">
        <f>IF(O51=" "," ",VLOOKUP(AA51,Mapping!$A:$C,2,FALSE))</f>
        <v>AVL</v>
      </c>
      <c r="CL51" t="str">
        <f>IF(O51=" "," ",VLOOKUP(AA51,Mapping!$A:$C,3,FALSE))</f>
        <v>Aston Villa</v>
      </c>
      <c r="CM51" s="5">
        <f t="shared" si="0"/>
        <v>0</v>
      </c>
      <c r="CN51" s="5">
        <f t="shared" si="1"/>
        <v>0</v>
      </c>
      <c r="CO51">
        <f t="shared" si="2"/>
        <v>4.5</v>
      </c>
      <c r="CP51" s="4">
        <f t="shared" si="3"/>
        <v>24.444444444444443</v>
      </c>
      <c r="CQ51">
        <f t="shared" si="4"/>
        <v>0</v>
      </c>
    </row>
    <row r="52" spans="1:95" x14ac:dyDescent="0.35">
      <c r="A52">
        <v>75</v>
      </c>
      <c r="B52" s="1" t="s">
        <v>88</v>
      </c>
      <c r="C52">
        <v>98980</v>
      </c>
      <c r="D52" s="1" t="s">
        <v>88</v>
      </c>
      <c r="E52" s="1" t="s">
        <v>88</v>
      </c>
      <c r="F52" s="1">
        <v>0</v>
      </c>
      <c r="G52" s="1" t="s">
        <v>88</v>
      </c>
      <c r="H52" s="1" t="s">
        <v>88</v>
      </c>
      <c r="I52">
        <v>1</v>
      </c>
      <c r="J52">
        <v>2.7</v>
      </c>
      <c r="K52" s="1" t="s">
        <v>88</v>
      </c>
      <c r="L52" s="1" t="s">
        <v>88</v>
      </c>
      <c r="M52" s="1" t="s">
        <v>215</v>
      </c>
      <c r="N52">
        <v>0</v>
      </c>
      <c r="O52">
        <v>49</v>
      </c>
      <c r="P52" s="1" t="s">
        <v>88</v>
      </c>
      <c r="Q52" s="1" t="s">
        <v>204</v>
      </c>
      <c r="R52" s="2">
        <v>45112.729209328703</v>
      </c>
      <c r="S52" s="4">
        <v>50</v>
      </c>
      <c r="T52" s="1" t="s">
        <v>261</v>
      </c>
      <c r="U52">
        <v>3.8</v>
      </c>
      <c r="V52" s="1" t="s">
        <v>262</v>
      </c>
      <c r="W52">
        <v>8</v>
      </c>
      <c r="X52" s="1" t="s">
        <v>88</v>
      </c>
      <c r="Y52" s="1" t="s">
        <v>88</v>
      </c>
      <c r="Z52" s="1" t="s">
        <v>97</v>
      </c>
      <c r="AA52">
        <v>2</v>
      </c>
      <c r="AB52">
        <v>7</v>
      </c>
      <c r="AC52">
        <v>135</v>
      </c>
      <c r="AD52" s="5">
        <v>0</v>
      </c>
      <c r="AE52" s="5">
        <v>0</v>
      </c>
      <c r="AF52" s="5">
        <v>0</v>
      </c>
      <c r="AG52" s="5">
        <v>0</v>
      </c>
      <c r="AH52">
        <v>0</v>
      </c>
      <c r="AI52">
        <v>27</v>
      </c>
      <c r="AJ52" s="1" t="s">
        <v>263</v>
      </c>
      <c r="AK52">
        <v>3139</v>
      </c>
      <c r="AL52">
        <v>6</v>
      </c>
      <c r="AM52">
        <v>1</v>
      </c>
      <c r="AN52">
        <v>11</v>
      </c>
      <c r="AO52">
        <v>38</v>
      </c>
      <c r="AP52">
        <v>1</v>
      </c>
      <c r="AQ52">
        <v>1</v>
      </c>
      <c r="AR52">
        <v>1</v>
      </c>
      <c r="AS52">
        <v>7</v>
      </c>
      <c r="AT52">
        <v>1</v>
      </c>
      <c r="AU52">
        <v>98</v>
      </c>
      <c r="AV52">
        <v>15</v>
      </c>
      <c r="AW52">
        <v>678</v>
      </c>
      <c r="AX52">
        <v>835.2</v>
      </c>
      <c r="AY52">
        <v>23</v>
      </c>
      <c r="AZ52">
        <v>0</v>
      </c>
      <c r="BA52">
        <v>85.7</v>
      </c>
      <c r="BB52">
        <v>36</v>
      </c>
      <c r="BC52">
        <v>0</v>
      </c>
      <c r="BD52">
        <v>0.21</v>
      </c>
      <c r="BE52">
        <v>0.21</v>
      </c>
      <c r="BF52">
        <v>43.46</v>
      </c>
      <c r="BG52">
        <v>21</v>
      </c>
      <c r="BH52">
        <v>6</v>
      </c>
      <c r="BI52">
        <v>318</v>
      </c>
      <c r="BJ52">
        <v>2</v>
      </c>
      <c r="BK52">
        <v>556</v>
      </c>
      <c r="BL52">
        <v>64</v>
      </c>
      <c r="BM52">
        <v>141</v>
      </c>
      <c r="BN52">
        <v>6</v>
      </c>
      <c r="BO52">
        <v>1</v>
      </c>
      <c r="BP52" s="1" t="s">
        <v>88</v>
      </c>
      <c r="BQ52">
        <v>1</v>
      </c>
      <c r="BR52" s="1" t="s">
        <v>88</v>
      </c>
      <c r="BS52">
        <v>2</v>
      </c>
      <c r="BT52" s="1" t="s">
        <v>88</v>
      </c>
      <c r="BU52">
        <v>0.03</v>
      </c>
      <c r="BV52">
        <v>2.81</v>
      </c>
      <c r="BW52">
        <v>0.01</v>
      </c>
      <c r="BX52">
        <v>0.01</v>
      </c>
      <c r="BY52">
        <v>1.25</v>
      </c>
      <c r="BZ52">
        <v>1.0900000000000001</v>
      </c>
      <c r="CA52">
        <v>178</v>
      </c>
      <c r="CB52">
        <v>5</v>
      </c>
      <c r="CC52">
        <v>350</v>
      </c>
      <c r="CD52">
        <v>63</v>
      </c>
      <c r="CE52">
        <v>63</v>
      </c>
      <c r="CF52">
        <v>12</v>
      </c>
      <c r="CG52">
        <v>49</v>
      </c>
      <c r="CH52">
        <v>9</v>
      </c>
      <c r="CI52">
        <v>1.03</v>
      </c>
      <c r="CJ52">
        <v>0.32</v>
      </c>
      <c r="CK52" t="str">
        <f>IF(O52=" "," ",VLOOKUP(AA52,Mapping!$A:$C,2,FALSE))</f>
        <v>AVL</v>
      </c>
      <c r="CL52" t="str">
        <f>IF(O52=" "," ",VLOOKUP(AA52,Mapping!$A:$C,3,FALSE))</f>
        <v>Aston Villa</v>
      </c>
      <c r="CM52" s="5">
        <f t="shared" si="0"/>
        <v>0</v>
      </c>
      <c r="CN52" s="5">
        <f t="shared" si="1"/>
        <v>0</v>
      </c>
      <c r="CO52">
        <f t="shared" si="2"/>
        <v>5</v>
      </c>
      <c r="CP52" s="4">
        <f t="shared" si="3"/>
        <v>27</v>
      </c>
      <c r="CQ52">
        <f t="shared" si="4"/>
        <v>0</v>
      </c>
    </row>
    <row r="53" spans="1:95" x14ac:dyDescent="0.35">
      <c r="A53">
        <v>75</v>
      </c>
      <c r="B53" s="1" t="s">
        <v>88</v>
      </c>
      <c r="C53">
        <v>122806</v>
      </c>
      <c r="D53" s="1" t="s">
        <v>88</v>
      </c>
      <c r="E53" s="1" t="s">
        <v>88</v>
      </c>
      <c r="F53" s="1">
        <v>0</v>
      </c>
      <c r="G53" s="1" t="s">
        <v>88</v>
      </c>
      <c r="H53" s="1" t="s">
        <v>88</v>
      </c>
      <c r="I53">
        <v>3</v>
      </c>
      <c r="J53">
        <v>1.5</v>
      </c>
      <c r="K53" s="1" t="s">
        <v>88</v>
      </c>
      <c r="L53" s="1" t="s">
        <v>88</v>
      </c>
      <c r="M53" s="1" t="s">
        <v>264</v>
      </c>
      <c r="N53">
        <v>0</v>
      </c>
      <c r="O53">
        <v>50</v>
      </c>
      <c r="P53" s="1" t="s">
        <v>88</v>
      </c>
      <c r="Q53" s="1" t="s">
        <v>204</v>
      </c>
      <c r="R53" s="2">
        <v>45112.729209328703</v>
      </c>
      <c r="S53" s="4">
        <v>55</v>
      </c>
      <c r="T53" s="1" t="s">
        <v>265</v>
      </c>
      <c r="U53">
        <v>2.6</v>
      </c>
      <c r="V53" s="1" t="s">
        <v>266</v>
      </c>
      <c r="W53">
        <v>0.5</v>
      </c>
      <c r="X53" s="1" t="s">
        <v>88</v>
      </c>
      <c r="Y53" s="1" t="s">
        <v>88</v>
      </c>
      <c r="Z53" s="1" t="s">
        <v>97</v>
      </c>
      <c r="AA53">
        <v>2</v>
      </c>
      <c r="AB53">
        <v>7</v>
      </c>
      <c r="AC53">
        <v>90</v>
      </c>
      <c r="AD53" s="5">
        <v>0</v>
      </c>
      <c r="AE53" s="5">
        <v>0</v>
      </c>
      <c r="AF53" s="5">
        <v>0</v>
      </c>
      <c r="AG53" s="5">
        <v>0</v>
      </c>
      <c r="AH53">
        <v>0</v>
      </c>
      <c r="AI53">
        <v>16.399999999999999</v>
      </c>
      <c r="AJ53" s="1" t="s">
        <v>266</v>
      </c>
      <c r="AK53">
        <v>2692</v>
      </c>
      <c r="AL53">
        <v>1</v>
      </c>
      <c r="AM53">
        <v>5</v>
      </c>
      <c r="AN53">
        <v>10</v>
      </c>
      <c r="AO53">
        <v>31</v>
      </c>
      <c r="AP53">
        <v>1</v>
      </c>
      <c r="AQ53">
        <v>1</v>
      </c>
      <c r="AR53">
        <v>1</v>
      </c>
      <c r="AS53">
        <v>7</v>
      </c>
      <c r="AT53">
        <v>1</v>
      </c>
      <c r="AU53">
        <v>98</v>
      </c>
      <c r="AV53">
        <v>3</v>
      </c>
      <c r="AW53">
        <v>354</v>
      </c>
      <c r="AX53">
        <v>382</v>
      </c>
      <c r="AY53">
        <v>353.6</v>
      </c>
      <c r="AZ53">
        <v>347</v>
      </c>
      <c r="BA53">
        <v>108.3</v>
      </c>
      <c r="BB53">
        <v>30</v>
      </c>
      <c r="BC53">
        <v>2.4</v>
      </c>
      <c r="BD53">
        <v>3.33</v>
      </c>
      <c r="BE53">
        <v>5.73</v>
      </c>
      <c r="BF53">
        <v>37.729999999999997</v>
      </c>
      <c r="BG53">
        <v>157</v>
      </c>
      <c r="BH53">
        <v>70</v>
      </c>
      <c r="BI53">
        <v>92</v>
      </c>
      <c r="BJ53">
        <v>69</v>
      </c>
      <c r="BK53">
        <v>93</v>
      </c>
      <c r="BL53">
        <v>63</v>
      </c>
      <c r="BM53">
        <v>104</v>
      </c>
      <c r="BN53">
        <v>69</v>
      </c>
      <c r="BO53">
        <v>2</v>
      </c>
      <c r="BP53" s="1" t="s">
        <v>88</v>
      </c>
      <c r="BQ53">
        <v>1</v>
      </c>
      <c r="BR53" s="1" t="s">
        <v>88</v>
      </c>
      <c r="BS53">
        <v>2</v>
      </c>
      <c r="BT53" s="1" t="s">
        <v>88</v>
      </c>
      <c r="BU53">
        <v>0.08</v>
      </c>
      <c r="BV53">
        <v>2.81</v>
      </c>
      <c r="BW53">
        <v>0.11</v>
      </c>
      <c r="BX53">
        <v>0.19</v>
      </c>
      <c r="BY53">
        <v>1.26</v>
      </c>
      <c r="BZ53">
        <v>1.04</v>
      </c>
      <c r="CA53">
        <v>95</v>
      </c>
      <c r="CB53">
        <v>56</v>
      </c>
      <c r="CC53">
        <v>484</v>
      </c>
      <c r="CD53">
        <v>175</v>
      </c>
      <c r="CE53">
        <v>191</v>
      </c>
      <c r="CF53">
        <v>76</v>
      </c>
      <c r="CG53">
        <v>238</v>
      </c>
      <c r="CH53">
        <v>76</v>
      </c>
      <c r="CI53">
        <v>1</v>
      </c>
      <c r="CJ53">
        <v>0.33</v>
      </c>
      <c r="CK53" t="str">
        <f>IF(O53=" "," ",VLOOKUP(AA53,Mapping!$A:$C,2,FALSE))</f>
        <v>AVL</v>
      </c>
      <c r="CL53" t="str">
        <f>IF(O53=" "," ",VLOOKUP(AA53,Mapping!$A:$C,3,FALSE))</f>
        <v>Aston Villa</v>
      </c>
      <c r="CM53" s="5">
        <f t="shared" si="0"/>
        <v>0</v>
      </c>
      <c r="CN53" s="5">
        <f t="shared" si="1"/>
        <v>0</v>
      </c>
      <c r="CO53">
        <f t="shared" si="2"/>
        <v>5.5</v>
      </c>
      <c r="CP53" s="4">
        <f t="shared" si="3"/>
        <v>16.363636363636363</v>
      </c>
      <c r="CQ53">
        <f t="shared" si="4"/>
        <v>0</v>
      </c>
    </row>
    <row r="54" spans="1:95" x14ac:dyDescent="0.35">
      <c r="A54">
        <v>75</v>
      </c>
      <c r="B54" s="1" t="s">
        <v>88</v>
      </c>
      <c r="C54">
        <v>149484</v>
      </c>
      <c r="D54" s="1" t="s">
        <v>88</v>
      </c>
      <c r="E54" s="1" t="s">
        <v>88</v>
      </c>
      <c r="F54" s="1">
        <v>0</v>
      </c>
      <c r="G54" s="1" t="s">
        <v>88</v>
      </c>
      <c r="H54" s="1" t="s">
        <v>88</v>
      </c>
      <c r="I54">
        <v>2</v>
      </c>
      <c r="J54">
        <v>1.5</v>
      </c>
      <c r="K54" s="1" t="s">
        <v>88</v>
      </c>
      <c r="L54" s="1" t="s">
        <v>88</v>
      </c>
      <c r="M54" s="1" t="s">
        <v>267</v>
      </c>
      <c r="N54">
        <v>0</v>
      </c>
      <c r="O54">
        <v>51</v>
      </c>
      <c r="P54" s="1" t="s">
        <v>88</v>
      </c>
      <c r="Q54" s="1" t="s">
        <v>204</v>
      </c>
      <c r="R54" s="2">
        <v>45112.729209328703</v>
      </c>
      <c r="S54" s="4">
        <v>45</v>
      </c>
      <c r="T54" s="1" t="s">
        <v>268</v>
      </c>
      <c r="U54">
        <v>3.7</v>
      </c>
      <c r="V54" s="1" t="s">
        <v>269</v>
      </c>
      <c r="W54">
        <v>15.2</v>
      </c>
      <c r="X54" s="1" t="s">
        <v>88</v>
      </c>
      <c r="Y54" s="1" t="s">
        <v>88</v>
      </c>
      <c r="Z54" s="1" t="s">
        <v>97</v>
      </c>
      <c r="AA54">
        <v>2</v>
      </c>
      <c r="AB54">
        <v>7</v>
      </c>
      <c r="AC54">
        <v>130</v>
      </c>
      <c r="AD54" s="5">
        <v>0</v>
      </c>
      <c r="AE54" s="5">
        <v>0</v>
      </c>
      <c r="AF54" s="5">
        <v>0</v>
      </c>
      <c r="AG54" s="5">
        <v>0</v>
      </c>
      <c r="AH54">
        <v>0</v>
      </c>
      <c r="AI54">
        <v>28.9</v>
      </c>
      <c r="AJ54" s="1" t="s">
        <v>269</v>
      </c>
      <c r="AK54">
        <v>3150</v>
      </c>
      <c r="AL54">
        <v>1</v>
      </c>
      <c r="AM54">
        <v>3</v>
      </c>
      <c r="AN54">
        <v>12</v>
      </c>
      <c r="AO54">
        <v>40</v>
      </c>
      <c r="AP54">
        <v>1</v>
      </c>
      <c r="AQ54">
        <v>1</v>
      </c>
      <c r="AR54">
        <v>1</v>
      </c>
      <c r="AS54">
        <v>7</v>
      </c>
      <c r="AT54">
        <v>1</v>
      </c>
      <c r="AU54">
        <v>98</v>
      </c>
      <c r="AV54">
        <v>17</v>
      </c>
      <c r="AW54">
        <v>617</v>
      </c>
      <c r="AX54">
        <v>664.4</v>
      </c>
      <c r="AY54">
        <v>88.2</v>
      </c>
      <c r="AZ54">
        <v>121</v>
      </c>
      <c r="BA54">
        <v>87.8</v>
      </c>
      <c r="BB54">
        <v>35</v>
      </c>
      <c r="BC54">
        <v>0.96</v>
      </c>
      <c r="BD54">
        <v>0.95</v>
      </c>
      <c r="BE54">
        <v>1.91</v>
      </c>
      <c r="BF54">
        <v>47.28</v>
      </c>
      <c r="BG54">
        <v>53</v>
      </c>
      <c r="BH54">
        <v>13</v>
      </c>
      <c r="BI54">
        <v>249</v>
      </c>
      <c r="BJ54">
        <v>82</v>
      </c>
      <c r="BK54">
        <v>201</v>
      </c>
      <c r="BL54">
        <v>54</v>
      </c>
      <c r="BM54">
        <v>138</v>
      </c>
      <c r="BN54">
        <v>32</v>
      </c>
      <c r="BO54">
        <v>2</v>
      </c>
      <c r="BP54" s="1" t="s">
        <v>88</v>
      </c>
      <c r="BQ54">
        <v>1</v>
      </c>
      <c r="BR54" s="1" t="s">
        <v>88</v>
      </c>
      <c r="BS54">
        <v>2</v>
      </c>
      <c r="BT54" s="1" t="s">
        <v>88</v>
      </c>
      <c r="BU54">
        <v>0.03</v>
      </c>
      <c r="BV54">
        <v>2.81</v>
      </c>
      <c r="BW54">
        <v>0.03</v>
      </c>
      <c r="BX54">
        <v>0.06</v>
      </c>
      <c r="BY54">
        <v>1.35</v>
      </c>
      <c r="BZ54">
        <v>1.1399999999999999</v>
      </c>
      <c r="CA54">
        <v>352</v>
      </c>
      <c r="CB54">
        <v>71</v>
      </c>
      <c r="CC54">
        <v>156</v>
      </c>
      <c r="CD54">
        <v>94</v>
      </c>
      <c r="CE54">
        <v>71</v>
      </c>
      <c r="CF54">
        <v>15</v>
      </c>
      <c r="CG54">
        <v>23</v>
      </c>
      <c r="CH54">
        <v>9</v>
      </c>
      <c r="CI54">
        <v>1</v>
      </c>
      <c r="CJ54">
        <v>0.34</v>
      </c>
      <c r="CK54" t="str">
        <f>IF(O54=" "," ",VLOOKUP(AA54,Mapping!$A:$C,2,FALSE))</f>
        <v>AVL</v>
      </c>
      <c r="CL54" t="str">
        <f>IF(O54=" "," ",VLOOKUP(AA54,Mapping!$A:$C,3,FALSE))</f>
        <v>Aston Villa</v>
      </c>
      <c r="CM54" s="5">
        <f t="shared" si="0"/>
        <v>0</v>
      </c>
      <c r="CN54" s="5">
        <f t="shared" si="1"/>
        <v>0</v>
      </c>
      <c r="CO54">
        <f t="shared" si="2"/>
        <v>4.5</v>
      </c>
      <c r="CP54" s="4">
        <f t="shared" si="3"/>
        <v>28.888888888888889</v>
      </c>
      <c r="CQ54">
        <f t="shared" si="4"/>
        <v>0</v>
      </c>
    </row>
    <row r="55" spans="1:95" x14ac:dyDescent="0.35">
      <c r="A55">
        <v>75</v>
      </c>
      <c r="B55" s="1" t="s">
        <v>88</v>
      </c>
      <c r="C55">
        <v>111782</v>
      </c>
      <c r="D55" s="1" t="s">
        <v>88</v>
      </c>
      <c r="E55" s="1" t="s">
        <v>88</v>
      </c>
      <c r="F55" s="1">
        <v>0</v>
      </c>
      <c r="G55" s="1" t="s">
        <v>88</v>
      </c>
      <c r="H55" s="1" t="s">
        <v>88</v>
      </c>
      <c r="I55">
        <v>1</v>
      </c>
      <c r="J55">
        <v>0.5</v>
      </c>
      <c r="K55" s="1" t="s">
        <v>88</v>
      </c>
      <c r="L55" s="1" t="s">
        <v>88</v>
      </c>
      <c r="M55" s="1" t="s">
        <v>270</v>
      </c>
      <c r="N55">
        <v>0</v>
      </c>
      <c r="O55">
        <v>53</v>
      </c>
      <c r="P55" s="1" t="s">
        <v>88</v>
      </c>
      <c r="Q55" s="1" t="s">
        <v>204</v>
      </c>
      <c r="R55" s="2">
        <v>45112.729209328703</v>
      </c>
      <c r="S55" s="4">
        <v>40</v>
      </c>
      <c r="T55" s="1" t="s">
        <v>271</v>
      </c>
      <c r="U55">
        <v>2.5</v>
      </c>
      <c r="V55" s="1" t="s">
        <v>272</v>
      </c>
      <c r="W55">
        <v>0.9</v>
      </c>
      <c r="X55" s="1" t="s">
        <v>88</v>
      </c>
      <c r="Y55" s="1" t="s">
        <v>88</v>
      </c>
      <c r="Z55" s="1" t="s">
        <v>97</v>
      </c>
      <c r="AA55">
        <v>2</v>
      </c>
      <c r="AB55">
        <v>7</v>
      </c>
      <c r="AC55">
        <v>10</v>
      </c>
      <c r="AD55" s="5">
        <v>0</v>
      </c>
      <c r="AE55" s="5">
        <v>0</v>
      </c>
      <c r="AF55" s="5">
        <v>0</v>
      </c>
      <c r="AG55" s="5">
        <v>0</v>
      </c>
      <c r="AH55">
        <v>0</v>
      </c>
      <c r="AI55">
        <v>2.5</v>
      </c>
      <c r="AJ55" s="1" t="s">
        <v>272</v>
      </c>
      <c r="AK55">
        <v>280</v>
      </c>
      <c r="AL55">
        <v>1</v>
      </c>
      <c r="AM55">
        <v>3</v>
      </c>
      <c r="AN55">
        <v>1</v>
      </c>
      <c r="AO55">
        <v>8</v>
      </c>
      <c r="AP55">
        <v>1</v>
      </c>
      <c r="AQ55">
        <v>1</v>
      </c>
      <c r="AR55">
        <v>1</v>
      </c>
      <c r="AS55">
        <v>7</v>
      </c>
      <c r="AT55">
        <v>1</v>
      </c>
      <c r="AU55">
        <v>11</v>
      </c>
      <c r="AV55">
        <v>1</v>
      </c>
      <c r="AW55">
        <v>62</v>
      </c>
      <c r="AX55">
        <v>83.2</v>
      </c>
      <c r="AY55">
        <v>0</v>
      </c>
      <c r="AZ55">
        <v>0</v>
      </c>
      <c r="BA55">
        <v>8.1999999999999993</v>
      </c>
      <c r="BB55">
        <v>2</v>
      </c>
      <c r="BC55">
        <v>0</v>
      </c>
      <c r="BD55">
        <v>0</v>
      </c>
      <c r="BE55">
        <v>0</v>
      </c>
      <c r="BF55">
        <v>8.56</v>
      </c>
      <c r="BG55">
        <v>314</v>
      </c>
      <c r="BH55">
        <v>22</v>
      </c>
      <c r="BI55">
        <v>391</v>
      </c>
      <c r="BJ55">
        <v>26</v>
      </c>
      <c r="BK55">
        <v>373</v>
      </c>
      <c r="BL55">
        <v>17</v>
      </c>
      <c r="BM55">
        <v>346</v>
      </c>
      <c r="BN55">
        <v>22</v>
      </c>
      <c r="BO55">
        <v>2</v>
      </c>
      <c r="BP55" s="1" t="s">
        <v>88</v>
      </c>
      <c r="BQ55">
        <v>1</v>
      </c>
      <c r="BR55" s="1" t="s">
        <v>88</v>
      </c>
      <c r="BS55">
        <v>2</v>
      </c>
      <c r="BT55" s="1" t="s">
        <v>88</v>
      </c>
      <c r="BU55">
        <v>0.03</v>
      </c>
      <c r="BV55">
        <v>3.54</v>
      </c>
      <c r="BW55">
        <v>0.03</v>
      </c>
      <c r="BX55">
        <v>0.06</v>
      </c>
      <c r="BY55">
        <v>2.75</v>
      </c>
      <c r="BZ55">
        <v>2.57</v>
      </c>
      <c r="CA55">
        <v>542</v>
      </c>
      <c r="CB55">
        <v>45</v>
      </c>
      <c r="CC55">
        <v>27</v>
      </c>
      <c r="CD55">
        <v>16</v>
      </c>
      <c r="CE55">
        <v>194</v>
      </c>
      <c r="CF55">
        <v>24</v>
      </c>
      <c r="CG55">
        <v>188</v>
      </c>
      <c r="CH55">
        <v>27</v>
      </c>
      <c r="CI55">
        <v>0.64</v>
      </c>
      <c r="CJ55">
        <v>0.32</v>
      </c>
      <c r="CK55" t="str">
        <f>IF(O55=" "," ",VLOOKUP(AA55,Mapping!$A:$C,2,FALSE))</f>
        <v>AVL</v>
      </c>
      <c r="CL55" t="str">
        <f>IF(O55=" "," ",VLOOKUP(AA55,Mapping!$A:$C,3,FALSE))</f>
        <v>Aston Villa</v>
      </c>
      <c r="CM55" s="5">
        <f t="shared" si="0"/>
        <v>0</v>
      </c>
      <c r="CN55" s="5">
        <f t="shared" si="1"/>
        <v>0</v>
      </c>
      <c r="CO55">
        <f t="shared" si="2"/>
        <v>4</v>
      </c>
      <c r="CP55" s="4">
        <f t="shared" si="3"/>
        <v>2.5</v>
      </c>
      <c r="CQ55">
        <f t="shared" si="4"/>
        <v>0</v>
      </c>
    </row>
    <row r="56" spans="1:95" x14ac:dyDescent="0.35">
      <c r="A56">
        <v>75</v>
      </c>
      <c r="B56" s="1" t="s">
        <v>88</v>
      </c>
      <c r="C56">
        <v>481624</v>
      </c>
      <c r="D56" s="1" t="s">
        <v>88</v>
      </c>
      <c r="E56" s="1" t="s">
        <v>88</v>
      </c>
      <c r="F56" s="1">
        <v>0</v>
      </c>
      <c r="G56" s="1" t="s">
        <v>88</v>
      </c>
      <c r="H56" s="1" t="s">
        <v>88</v>
      </c>
      <c r="I56">
        <v>3</v>
      </c>
      <c r="J56">
        <v>0.5</v>
      </c>
      <c r="K56" s="1" t="s">
        <v>88</v>
      </c>
      <c r="L56" s="1" t="s">
        <v>88</v>
      </c>
      <c r="M56" s="1" t="s">
        <v>273</v>
      </c>
      <c r="N56">
        <v>0</v>
      </c>
      <c r="O56">
        <v>54</v>
      </c>
      <c r="P56" s="1" t="s">
        <v>88</v>
      </c>
      <c r="Q56" s="1" t="s">
        <v>204</v>
      </c>
      <c r="R56" s="2">
        <v>45112.729209328703</v>
      </c>
      <c r="S56" s="4">
        <v>45</v>
      </c>
      <c r="T56" s="1" t="s">
        <v>274</v>
      </c>
      <c r="U56">
        <v>0</v>
      </c>
      <c r="V56" s="1" t="s">
        <v>275</v>
      </c>
      <c r="W56">
        <v>0.1</v>
      </c>
      <c r="X56" s="1" t="s">
        <v>88</v>
      </c>
      <c r="Y56" s="1" t="s">
        <v>88</v>
      </c>
      <c r="Z56" s="1" t="s">
        <v>97</v>
      </c>
      <c r="AA56">
        <v>2</v>
      </c>
      <c r="AB56">
        <v>7</v>
      </c>
      <c r="AC56">
        <v>10</v>
      </c>
      <c r="AD56" s="5">
        <v>0</v>
      </c>
      <c r="AE56" s="5">
        <v>0</v>
      </c>
      <c r="AF56" s="5">
        <v>0</v>
      </c>
      <c r="AG56" s="5">
        <v>0</v>
      </c>
      <c r="AH56">
        <v>0</v>
      </c>
      <c r="AI56">
        <v>0</v>
      </c>
      <c r="AJ56" s="1" t="s">
        <v>276</v>
      </c>
      <c r="AK56">
        <v>280</v>
      </c>
      <c r="AL56">
        <v>1</v>
      </c>
      <c r="AM56">
        <v>3</v>
      </c>
      <c r="AN56">
        <v>1</v>
      </c>
      <c r="AO56">
        <v>8</v>
      </c>
      <c r="AP56">
        <v>1</v>
      </c>
      <c r="AQ56">
        <v>1</v>
      </c>
      <c r="AR56">
        <v>1</v>
      </c>
      <c r="AS56">
        <v>7</v>
      </c>
      <c r="AT56">
        <v>1</v>
      </c>
      <c r="AU56">
        <v>11</v>
      </c>
      <c r="AV56">
        <v>1</v>
      </c>
      <c r="AW56">
        <v>62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537</v>
      </c>
      <c r="BH56">
        <v>214</v>
      </c>
      <c r="BI56">
        <v>534</v>
      </c>
      <c r="BJ56">
        <v>214</v>
      </c>
      <c r="BK56">
        <v>529</v>
      </c>
      <c r="BL56">
        <v>213</v>
      </c>
      <c r="BM56">
        <v>538</v>
      </c>
      <c r="BN56">
        <v>214</v>
      </c>
      <c r="BO56">
        <v>2</v>
      </c>
      <c r="BP56" s="1" t="s">
        <v>88</v>
      </c>
      <c r="BQ56">
        <v>1</v>
      </c>
      <c r="BR56" s="1" t="s">
        <v>88</v>
      </c>
      <c r="BS56">
        <v>2</v>
      </c>
      <c r="BT56" s="1" t="s">
        <v>88</v>
      </c>
      <c r="BU56">
        <v>0.03</v>
      </c>
      <c r="BV56">
        <v>3.54</v>
      </c>
      <c r="BW56">
        <v>0.03</v>
      </c>
      <c r="BX56">
        <v>0.06</v>
      </c>
      <c r="BY56">
        <v>2.75</v>
      </c>
      <c r="BZ56">
        <v>2.57</v>
      </c>
      <c r="CA56">
        <v>490</v>
      </c>
      <c r="CB56">
        <v>245</v>
      </c>
      <c r="CC56">
        <v>294</v>
      </c>
      <c r="CD56">
        <v>52</v>
      </c>
      <c r="CE56">
        <v>539</v>
      </c>
      <c r="CF56">
        <v>215</v>
      </c>
      <c r="CG56">
        <v>439</v>
      </c>
      <c r="CH56">
        <v>143</v>
      </c>
      <c r="CI56">
        <v>0.64</v>
      </c>
      <c r="CJ56">
        <v>0.32</v>
      </c>
      <c r="CK56" t="str">
        <f>IF(O56=" "," ",VLOOKUP(AA56,Mapping!$A:$C,2,FALSE))</f>
        <v>AVL</v>
      </c>
      <c r="CL56" t="str">
        <f>IF(O56=" "," ",VLOOKUP(AA56,Mapping!$A:$C,3,FALSE))</f>
        <v>Aston Villa</v>
      </c>
      <c r="CM56" s="5">
        <f t="shared" si="0"/>
        <v>0</v>
      </c>
      <c r="CN56" s="5">
        <f t="shared" si="1"/>
        <v>0</v>
      </c>
      <c r="CO56">
        <f t="shared" si="2"/>
        <v>4.5</v>
      </c>
      <c r="CP56" s="4">
        <f t="shared" si="3"/>
        <v>2.2222222222222223</v>
      </c>
      <c r="CQ56">
        <f t="shared" si="4"/>
        <v>0</v>
      </c>
    </row>
    <row r="57" spans="1:95" x14ac:dyDescent="0.35">
      <c r="A57">
        <v>75</v>
      </c>
      <c r="B57" s="1" t="s">
        <v>88</v>
      </c>
      <c r="C57">
        <v>232653</v>
      </c>
      <c r="D57" s="1" t="s">
        <v>88</v>
      </c>
      <c r="E57" s="1" t="s">
        <v>88</v>
      </c>
      <c r="F57" s="1">
        <v>0</v>
      </c>
      <c r="G57" s="1" t="s">
        <v>88</v>
      </c>
      <c r="H57" s="1" t="s">
        <v>88</v>
      </c>
      <c r="I57">
        <v>3</v>
      </c>
      <c r="J57">
        <v>0</v>
      </c>
      <c r="K57" s="1" t="s">
        <v>88</v>
      </c>
      <c r="L57" s="1" t="s">
        <v>88</v>
      </c>
      <c r="M57" s="1" t="s">
        <v>277</v>
      </c>
      <c r="N57">
        <v>0</v>
      </c>
      <c r="O57">
        <v>55</v>
      </c>
      <c r="P57" s="1" t="s">
        <v>88</v>
      </c>
      <c r="Q57" s="1" t="s">
        <v>278</v>
      </c>
      <c r="R57" s="2">
        <v>45132.541712708335</v>
      </c>
      <c r="S57" s="4">
        <v>60</v>
      </c>
      <c r="T57" s="1" t="s">
        <v>279</v>
      </c>
      <c r="U57">
        <v>3.9</v>
      </c>
      <c r="V57" s="1" t="s">
        <v>280</v>
      </c>
      <c r="W57">
        <v>0.4</v>
      </c>
      <c r="X57" s="1" t="s">
        <v>88</v>
      </c>
      <c r="Y57" s="1" t="s">
        <v>88</v>
      </c>
      <c r="Z57" s="1" t="s">
        <v>207</v>
      </c>
      <c r="AA57">
        <v>2</v>
      </c>
      <c r="AB57">
        <v>7</v>
      </c>
      <c r="AC57">
        <v>135</v>
      </c>
      <c r="AD57" s="5">
        <v>0</v>
      </c>
      <c r="AE57" s="5">
        <v>0</v>
      </c>
      <c r="AF57" s="5">
        <v>0</v>
      </c>
      <c r="AG57" s="5">
        <v>0</v>
      </c>
      <c r="AH57">
        <v>0</v>
      </c>
      <c r="AI57">
        <v>22.5</v>
      </c>
      <c r="AJ57" s="1" t="s">
        <v>281</v>
      </c>
      <c r="AK57">
        <v>2634</v>
      </c>
      <c r="AL57">
        <v>6</v>
      </c>
      <c r="AM57">
        <v>8</v>
      </c>
      <c r="AN57">
        <v>11</v>
      </c>
      <c r="AO57">
        <v>33</v>
      </c>
      <c r="AP57">
        <v>1</v>
      </c>
      <c r="AQ57">
        <v>1</v>
      </c>
      <c r="AR57">
        <v>1</v>
      </c>
      <c r="AS57">
        <v>5</v>
      </c>
      <c r="AT57">
        <v>1</v>
      </c>
      <c r="AU57">
        <v>11</v>
      </c>
      <c r="AV57">
        <v>13</v>
      </c>
      <c r="AW57">
        <v>470</v>
      </c>
      <c r="AX57">
        <v>653.4</v>
      </c>
      <c r="AY57">
        <v>537.79999999999995</v>
      </c>
      <c r="AZ57">
        <v>456</v>
      </c>
      <c r="BA57">
        <v>164.7</v>
      </c>
      <c r="BB57">
        <v>31</v>
      </c>
      <c r="BC57">
        <v>5.07</v>
      </c>
      <c r="BD57">
        <v>2.89</v>
      </c>
      <c r="BE57">
        <v>7.96</v>
      </c>
      <c r="BF57">
        <v>40.5</v>
      </c>
      <c r="BG57">
        <v>58</v>
      </c>
      <c r="BH57">
        <v>24</v>
      </c>
      <c r="BI57">
        <v>48</v>
      </c>
      <c r="BJ57">
        <v>40</v>
      </c>
      <c r="BK57">
        <v>63</v>
      </c>
      <c r="BL57">
        <v>45</v>
      </c>
      <c r="BM57">
        <v>47</v>
      </c>
      <c r="BN57">
        <v>35</v>
      </c>
      <c r="BO57">
        <v>2</v>
      </c>
      <c r="BP57" s="1" t="s">
        <v>88</v>
      </c>
      <c r="BQ57">
        <v>1</v>
      </c>
      <c r="BR57" s="1" t="s">
        <v>88</v>
      </c>
      <c r="BS57">
        <v>2</v>
      </c>
      <c r="BT57" s="1" t="s">
        <v>88</v>
      </c>
      <c r="BU57">
        <v>0.17</v>
      </c>
      <c r="BV57">
        <v>3.54</v>
      </c>
      <c r="BW57">
        <v>0.1</v>
      </c>
      <c r="BX57">
        <v>0.27</v>
      </c>
      <c r="BY57">
        <v>1.38</v>
      </c>
      <c r="BZ57">
        <v>1.1299999999999999</v>
      </c>
      <c r="CA57">
        <v>76</v>
      </c>
      <c r="CB57">
        <v>46</v>
      </c>
      <c r="CC57">
        <v>556</v>
      </c>
      <c r="CD57">
        <v>224</v>
      </c>
      <c r="CE57">
        <v>60</v>
      </c>
      <c r="CF57">
        <v>27</v>
      </c>
      <c r="CG57">
        <v>264</v>
      </c>
      <c r="CH57">
        <v>85</v>
      </c>
      <c r="CI57">
        <v>1.06</v>
      </c>
      <c r="CJ57">
        <v>0.38</v>
      </c>
      <c r="CK57" t="str">
        <f>IF(O57=" "," ",VLOOKUP(AA57,Mapping!$A:$C,2,FALSE))</f>
        <v>AVL</v>
      </c>
      <c r="CL57" t="str">
        <f>IF(O57=" "," ",VLOOKUP(AA57,Mapping!$A:$C,3,FALSE))</f>
        <v>Aston Villa</v>
      </c>
      <c r="CM57" s="5">
        <f t="shared" si="0"/>
        <v>0</v>
      </c>
      <c r="CN57" s="5">
        <f t="shared" si="1"/>
        <v>0</v>
      </c>
      <c r="CO57">
        <f t="shared" si="2"/>
        <v>6</v>
      </c>
      <c r="CP57" s="4">
        <f t="shared" si="3"/>
        <v>22.5</v>
      </c>
      <c r="CQ57">
        <f t="shared" si="4"/>
        <v>0</v>
      </c>
    </row>
    <row r="58" spans="1:95" x14ac:dyDescent="0.35">
      <c r="A58">
        <v>75</v>
      </c>
      <c r="B58" s="1" t="s">
        <v>88</v>
      </c>
      <c r="C58">
        <v>122775</v>
      </c>
      <c r="D58" s="1" t="s">
        <v>88</v>
      </c>
      <c r="E58" s="1" t="s">
        <v>88</v>
      </c>
      <c r="F58" s="1">
        <v>0</v>
      </c>
      <c r="G58" s="1" t="s">
        <v>88</v>
      </c>
      <c r="H58" s="1" t="s">
        <v>88</v>
      </c>
      <c r="I58">
        <v>3</v>
      </c>
      <c r="J58">
        <v>0</v>
      </c>
      <c r="K58" s="1" t="s">
        <v>88</v>
      </c>
      <c r="L58" s="1" t="s">
        <v>88</v>
      </c>
      <c r="M58" s="1" t="s">
        <v>282</v>
      </c>
      <c r="N58">
        <v>0</v>
      </c>
      <c r="O58">
        <v>56</v>
      </c>
      <c r="P58" s="1" t="s">
        <v>88</v>
      </c>
      <c r="Q58" s="1" t="s">
        <v>283</v>
      </c>
      <c r="R58" s="2">
        <v>45133.518404363429</v>
      </c>
      <c r="S58" s="4">
        <v>45</v>
      </c>
      <c r="T58" s="1" t="s">
        <v>284</v>
      </c>
      <c r="U58">
        <v>1</v>
      </c>
      <c r="V58" s="1" t="s">
        <v>285</v>
      </c>
      <c r="W58">
        <v>0</v>
      </c>
      <c r="X58" s="1" t="s">
        <v>88</v>
      </c>
      <c r="Y58" s="1" t="s">
        <v>88</v>
      </c>
      <c r="Z58" s="1" t="s">
        <v>189</v>
      </c>
      <c r="AA58">
        <v>2</v>
      </c>
      <c r="AB58">
        <v>7</v>
      </c>
      <c r="AC58">
        <v>2</v>
      </c>
      <c r="AD58" s="5">
        <v>0</v>
      </c>
      <c r="AE58" s="5">
        <v>0</v>
      </c>
      <c r="AF58" s="5">
        <v>0</v>
      </c>
      <c r="AG58" s="5">
        <v>0</v>
      </c>
      <c r="AH58">
        <v>0</v>
      </c>
      <c r="AI58">
        <v>0.4</v>
      </c>
      <c r="AJ58" s="1" t="s">
        <v>285</v>
      </c>
      <c r="AK58">
        <v>10</v>
      </c>
      <c r="AL58">
        <v>6</v>
      </c>
      <c r="AM58">
        <v>8</v>
      </c>
      <c r="AN58">
        <v>11</v>
      </c>
      <c r="AO58">
        <v>1</v>
      </c>
      <c r="AP58">
        <v>1</v>
      </c>
      <c r="AQ58">
        <v>1</v>
      </c>
      <c r="AR58">
        <v>1</v>
      </c>
      <c r="AS58">
        <v>5</v>
      </c>
      <c r="AT58">
        <v>1</v>
      </c>
      <c r="AU58">
        <v>11</v>
      </c>
      <c r="AV58">
        <v>13</v>
      </c>
      <c r="AW58">
        <v>6</v>
      </c>
      <c r="AX58">
        <v>4.2</v>
      </c>
      <c r="AY58">
        <v>0.5</v>
      </c>
      <c r="AZ58">
        <v>0</v>
      </c>
      <c r="BA58">
        <v>0.4</v>
      </c>
      <c r="BB58">
        <v>31</v>
      </c>
      <c r="BC58">
        <v>0</v>
      </c>
      <c r="BD58">
        <v>0</v>
      </c>
      <c r="BE58">
        <v>0</v>
      </c>
      <c r="BF58">
        <v>0.4</v>
      </c>
      <c r="BG58">
        <v>378</v>
      </c>
      <c r="BH58">
        <v>175</v>
      </c>
      <c r="BI58">
        <v>362</v>
      </c>
      <c r="BJ58">
        <v>178</v>
      </c>
      <c r="BK58">
        <v>460</v>
      </c>
      <c r="BL58">
        <v>180</v>
      </c>
      <c r="BM58">
        <v>386</v>
      </c>
      <c r="BN58">
        <v>178</v>
      </c>
      <c r="BO58">
        <v>2</v>
      </c>
      <c r="BP58" s="1" t="s">
        <v>88</v>
      </c>
      <c r="BQ58">
        <v>1</v>
      </c>
      <c r="BR58" s="1" t="s">
        <v>88</v>
      </c>
      <c r="BS58">
        <v>2</v>
      </c>
      <c r="BT58" s="1" t="s">
        <v>88</v>
      </c>
      <c r="BU58">
        <v>0.17</v>
      </c>
      <c r="BV58">
        <v>3.54</v>
      </c>
      <c r="BW58">
        <v>0.1</v>
      </c>
      <c r="BX58">
        <v>0.27</v>
      </c>
      <c r="BY58">
        <v>3.6</v>
      </c>
      <c r="BZ58">
        <v>9</v>
      </c>
      <c r="CA58">
        <v>350</v>
      </c>
      <c r="CB58">
        <v>199</v>
      </c>
      <c r="CC58">
        <v>154</v>
      </c>
      <c r="CD58">
        <v>6</v>
      </c>
      <c r="CE58">
        <v>366</v>
      </c>
      <c r="CF58">
        <v>163</v>
      </c>
      <c r="CG58">
        <v>580</v>
      </c>
      <c r="CH58">
        <v>232</v>
      </c>
      <c r="CI58">
        <v>1.06</v>
      </c>
      <c r="CJ58">
        <v>0.38</v>
      </c>
      <c r="CK58" t="str">
        <f>IF(O58=" "," ",VLOOKUP(AA58,Mapping!$A:$C,2,FALSE))</f>
        <v>AVL</v>
      </c>
      <c r="CL58" t="str">
        <f>IF(O58=" "," ",VLOOKUP(AA58,Mapping!$A:$C,3,FALSE))</f>
        <v>Aston Villa</v>
      </c>
      <c r="CM58" s="5">
        <f t="shared" si="0"/>
        <v>0</v>
      </c>
      <c r="CN58" s="5">
        <f t="shared" si="1"/>
        <v>0</v>
      </c>
      <c r="CO58">
        <f t="shared" si="2"/>
        <v>4.5</v>
      </c>
      <c r="CP58" s="4">
        <f t="shared" si="3"/>
        <v>0.44444444444444442</v>
      </c>
      <c r="CQ58">
        <f t="shared" si="4"/>
        <v>0</v>
      </c>
    </row>
    <row r="59" spans="1:95" x14ac:dyDescent="0.35">
      <c r="A59">
        <v>75</v>
      </c>
      <c r="B59" s="1" t="s">
        <v>88</v>
      </c>
      <c r="C59">
        <v>248164</v>
      </c>
      <c r="D59" s="1" t="s">
        <v>88</v>
      </c>
      <c r="E59" s="1" t="s">
        <v>88</v>
      </c>
      <c r="F59" s="1">
        <v>0</v>
      </c>
      <c r="G59" s="1" t="s">
        <v>88</v>
      </c>
      <c r="H59" s="1" t="s">
        <v>88</v>
      </c>
      <c r="I59">
        <v>1</v>
      </c>
      <c r="J59">
        <v>0</v>
      </c>
      <c r="K59" s="1" t="s">
        <v>88</v>
      </c>
      <c r="L59" s="1" t="s">
        <v>88</v>
      </c>
      <c r="M59" s="1" t="s">
        <v>286</v>
      </c>
      <c r="N59">
        <v>0</v>
      </c>
      <c r="O59">
        <v>57</v>
      </c>
      <c r="P59" s="1" t="s">
        <v>88</v>
      </c>
      <c r="Q59" s="1" t="s">
        <v>287</v>
      </c>
      <c r="R59" s="2">
        <v>45127.402071145836</v>
      </c>
      <c r="S59" s="4">
        <v>40</v>
      </c>
      <c r="T59" s="1" t="s">
        <v>288</v>
      </c>
      <c r="U59">
        <v>0</v>
      </c>
      <c r="V59" s="1" t="s">
        <v>289</v>
      </c>
      <c r="W59">
        <v>0</v>
      </c>
      <c r="X59" s="1" t="s">
        <v>88</v>
      </c>
      <c r="Y59" s="1" t="s">
        <v>88</v>
      </c>
      <c r="Z59" s="1" t="s">
        <v>189</v>
      </c>
      <c r="AA59">
        <v>2</v>
      </c>
      <c r="AB59">
        <v>7</v>
      </c>
      <c r="AC59">
        <v>2</v>
      </c>
      <c r="AD59" s="5">
        <v>0</v>
      </c>
      <c r="AE59" s="5">
        <v>0</v>
      </c>
      <c r="AF59" s="5">
        <v>0</v>
      </c>
      <c r="AG59" s="5">
        <v>0</v>
      </c>
      <c r="AH59">
        <v>0</v>
      </c>
      <c r="AI59">
        <v>0</v>
      </c>
      <c r="AJ59" s="1" t="s">
        <v>289</v>
      </c>
      <c r="AK59">
        <v>10</v>
      </c>
      <c r="AL59">
        <v>6</v>
      </c>
      <c r="AM59">
        <v>8</v>
      </c>
      <c r="AN59">
        <v>11</v>
      </c>
      <c r="AO59">
        <v>1</v>
      </c>
      <c r="AP59">
        <v>1</v>
      </c>
      <c r="AQ59">
        <v>1</v>
      </c>
      <c r="AR59">
        <v>1</v>
      </c>
      <c r="AS59">
        <v>5</v>
      </c>
      <c r="AT59">
        <v>1</v>
      </c>
      <c r="AU59">
        <v>11</v>
      </c>
      <c r="AV59">
        <v>13</v>
      </c>
      <c r="AW59">
        <v>6</v>
      </c>
      <c r="AX59">
        <v>0</v>
      </c>
      <c r="AY59">
        <v>0</v>
      </c>
      <c r="AZ59">
        <v>0</v>
      </c>
      <c r="BA59">
        <v>0</v>
      </c>
      <c r="BB59">
        <v>31</v>
      </c>
      <c r="BC59">
        <v>0</v>
      </c>
      <c r="BD59">
        <v>0</v>
      </c>
      <c r="BE59">
        <v>0</v>
      </c>
      <c r="BF59">
        <v>0</v>
      </c>
      <c r="BG59">
        <v>439</v>
      </c>
      <c r="BH59">
        <v>57</v>
      </c>
      <c r="BI59">
        <v>430</v>
      </c>
      <c r="BJ59">
        <v>48</v>
      </c>
      <c r="BK59">
        <v>415</v>
      </c>
      <c r="BL59">
        <v>39</v>
      </c>
      <c r="BM59">
        <v>441</v>
      </c>
      <c r="BN59">
        <v>57</v>
      </c>
      <c r="BO59">
        <v>2</v>
      </c>
      <c r="BP59" s="1" t="s">
        <v>88</v>
      </c>
      <c r="BQ59">
        <v>1</v>
      </c>
      <c r="BR59" s="1" t="s">
        <v>88</v>
      </c>
      <c r="BS59">
        <v>2</v>
      </c>
      <c r="BT59" s="1" t="s">
        <v>88</v>
      </c>
      <c r="BU59">
        <v>0.17</v>
      </c>
      <c r="BV59">
        <v>3.54</v>
      </c>
      <c r="BW59">
        <v>0.1</v>
      </c>
      <c r="BX59">
        <v>0.27</v>
      </c>
      <c r="BY59">
        <v>3.6</v>
      </c>
      <c r="BZ59">
        <v>9</v>
      </c>
      <c r="CA59">
        <v>589</v>
      </c>
      <c r="CB59">
        <v>67</v>
      </c>
      <c r="CC59">
        <v>74</v>
      </c>
      <c r="CD59">
        <v>38</v>
      </c>
      <c r="CE59">
        <v>446</v>
      </c>
      <c r="CF59">
        <v>57</v>
      </c>
      <c r="CG59">
        <v>597</v>
      </c>
      <c r="CH59">
        <v>71</v>
      </c>
      <c r="CI59">
        <v>1.06</v>
      </c>
      <c r="CJ59">
        <v>0.38</v>
      </c>
      <c r="CK59" t="str">
        <f>IF(O59=" "," ",VLOOKUP(AA59,Mapping!$A:$C,2,FALSE))</f>
        <v>AVL</v>
      </c>
      <c r="CL59" t="str">
        <f>IF(O59=" "," ",VLOOKUP(AA59,Mapping!$A:$C,3,FALSE))</f>
        <v>Aston Villa</v>
      </c>
      <c r="CM59" s="5">
        <f t="shared" si="0"/>
        <v>0</v>
      </c>
      <c r="CN59" s="5">
        <f t="shared" si="1"/>
        <v>0</v>
      </c>
      <c r="CO59">
        <f t="shared" si="2"/>
        <v>4</v>
      </c>
      <c r="CP59" s="4">
        <f t="shared" si="3"/>
        <v>0.5</v>
      </c>
      <c r="CQ59">
        <f t="shared" si="4"/>
        <v>0</v>
      </c>
    </row>
    <row r="60" spans="1:95" x14ac:dyDescent="0.35">
      <c r="A60">
        <v>75</v>
      </c>
      <c r="B60" s="1" t="s">
        <v>88</v>
      </c>
      <c r="C60">
        <v>166989</v>
      </c>
      <c r="D60" s="1" t="s">
        <v>88</v>
      </c>
      <c r="E60" s="1" t="s">
        <v>88</v>
      </c>
      <c r="F60" s="1">
        <v>0</v>
      </c>
      <c r="G60" s="1" t="s">
        <v>88</v>
      </c>
      <c r="H60" s="1" t="s">
        <v>88</v>
      </c>
      <c r="I60">
        <v>3</v>
      </c>
      <c r="J60">
        <v>1.7</v>
      </c>
      <c r="K60" s="1" t="s">
        <v>88</v>
      </c>
      <c r="L60" s="1" t="s">
        <v>88</v>
      </c>
      <c r="M60" s="1" t="s">
        <v>290</v>
      </c>
      <c r="N60">
        <v>0</v>
      </c>
      <c r="O60">
        <v>58</v>
      </c>
      <c r="P60" s="1" t="s">
        <v>88</v>
      </c>
      <c r="Q60" s="1" t="s">
        <v>287</v>
      </c>
      <c r="R60" s="2">
        <v>45127.402071145836</v>
      </c>
      <c r="S60" s="4">
        <v>60</v>
      </c>
      <c r="T60" s="1" t="s">
        <v>291</v>
      </c>
      <c r="U60">
        <v>2.8</v>
      </c>
      <c r="V60" s="1" t="s">
        <v>292</v>
      </c>
      <c r="W60">
        <v>1.3</v>
      </c>
      <c r="X60" s="1" t="s">
        <v>88</v>
      </c>
      <c r="Y60" s="1" t="s">
        <v>88</v>
      </c>
      <c r="Z60" s="1" t="s">
        <v>97</v>
      </c>
      <c r="AA60">
        <v>2</v>
      </c>
      <c r="AB60">
        <v>7</v>
      </c>
      <c r="AC60">
        <v>86</v>
      </c>
      <c r="AD60" s="5">
        <v>0</v>
      </c>
      <c r="AE60" s="5">
        <v>0</v>
      </c>
      <c r="AF60" s="5">
        <v>0</v>
      </c>
      <c r="AG60" s="5">
        <v>0</v>
      </c>
      <c r="AH60">
        <v>0</v>
      </c>
      <c r="AI60">
        <v>14.3</v>
      </c>
      <c r="AJ60" s="1" t="s">
        <v>292</v>
      </c>
      <c r="AK60">
        <v>2341</v>
      </c>
      <c r="AL60">
        <v>3</v>
      </c>
      <c r="AM60">
        <v>3</v>
      </c>
      <c r="AN60">
        <v>6</v>
      </c>
      <c r="AO60">
        <v>49</v>
      </c>
      <c r="AP60">
        <v>1</v>
      </c>
      <c r="AQ60">
        <v>1</v>
      </c>
      <c r="AR60">
        <v>1</v>
      </c>
      <c r="AS60">
        <v>4</v>
      </c>
      <c r="AT60">
        <v>1</v>
      </c>
      <c r="AU60">
        <v>11</v>
      </c>
      <c r="AV60">
        <v>6</v>
      </c>
      <c r="AW60">
        <v>461</v>
      </c>
      <c r="AX60">
        <v>541.79999999999995</v>
      </c>
      <c r="AY60">
        <v>486.9</v>
      </c>
      <c r="AZ60">
        <v>191</v>
      </c>
      <c r="BA60">
        <v>122.1</v>
      </c>
      <c r="BB60">
        <v>27</v>
      </c>
      <c r="BC60">
        <v>2.5</v>
      </c>
      <c r="BD60">
        <v>2.99</v>
      </c>
      <c r="BE60">
        <v>5.49</v>
      </c>
      <c r="BF60">
        <v>45.82</v>
      </c>
      <c r="BG60">
        <v>88</v>
      </c>
      <c r="BH60">
        <v>40</v>
      </c>
      <c r="BI60">
        <v>57</v>
      </c>
      <c r="BJ60">
        <v>48</v>
      </c>
      <c r="BK60">
        <v>153</v>
      </c>
      <c r="BL60">
        <v>99</v>
      </c>
      <c r="BM60">
        <v>87</v>
      </c>
      <c r="BN60">
        <v>61</v>
      </c>
      <c r="BO60">
        <v>2</v>
      </c>
      <c r="BP60" s="1" t="s">
        <v>88</v>
      </c>
      <c r="BQ60">
        <v>1</v>
      </c>
      <c r="BR60" s="1" t="s">
        <v>88</v>
      </c>
      <c r="BS60">
        <v>2</v>
      </c>
      <c r="BT60" s="1" t="s">
        <v>88</v>
      </c>
      <c r="BU60">
        <v>0.1</v>
      </c>
      <c r="BV60">
        <v>3.54</v>
      </c>
      <c r="BW60">
        <v>0.11</v>
      </c>
      <c r="BX60">
        <v>0.21</v>
      </c>
      <c r="BY60">
        <v>1.76</v>
      </c>
      <c r="BZ60">
        <v>1.88</v>
      </c>
      <c r="CA60">
        <v>65</v>
      </c>
      <c r="CB60">
        <v>38</v>
      </c>
      <c r="CC60">
        <v>545</v>
      </c>
      <c r="CD60">
        <v>216</v>
      </c>
      <c r="CE60">
        <v>173</v>
      </c>
      <c r="CF60">
        <v>70</v>
      </c>
      <c r="CG60">
        <v>156</v>
      </c>
      <c r="CH60">
        <v>53</v>
      </c>
      <c r="CI60">
        <v>1.04</v>
      </c>
      <c r="CJ60">
        <v>0.23</v>
      </c>
      <c r="CK60" t="str">
        <f>IF(O60=" "," ",VLOOKUP(AA60,Mapping!$A:$C,2,FALSE))</f>
        <v>AVL</v>
      </c>
      <c r="CL60" t="str">
        <f>IF(O60=" "," ",VLOOKUP(AA60,Mapping!$A:$C,3,FALSE))</f>
        <v>Aston Villa</v>
      </c>
      <c r="CM60" s="5">
        <f t="shared" si="0"/>
        <v>0</v>
      </c>
      <c r="CN60" s="5">
        <f t="shared" si="1"/>
        <v>0</v>
      </c>
      <c r="CO60">
        <f t="shared" si="2"/>
        <v>6</v>
      </c>
      <c r="CP60" s="4">
        <f t="shared" si="3"/>
        <v>14.333333333333334</v>
      </c>
      <c r="CQ60">
        <f t="shared" si="4"/>
        <v>0</v>
      </c>
    </row>
    <row r="61" spans="1:95" x14ac:dyDescent="0.35">
      <c r="A61">
        <v>75</v>
      </c>
      <c r="B61" s="1" t="s">
        <v>88</v>
      </c>
      <c r="C61">
        <v>110504</v>
      </c>
      <c r="D61" s="1" t="s">
        <v>88</v>
      </c>
      <c r="E61" s="1" t="s">
        <v>88</v>
      </c>
      <c r="F61" s="1">
        <v>0</v>
      </c>
      <c r="G61" s="1" t="s">
        <v>88</v>
      </c>
      <c r="H61" s="1" t="s">
        <v>88</v>
      </c>
      <c r="I61">
        <v>3</v>
      </c>
      <c r="J61">
        <v>1.1000000000000001</v>
      </c>
      <c r="K61" s="1" t="s">
        <v>88</v>
      </c>
      <c r="L61" s="1" t="s">
        <v>88</v>
      </c>
      <c r="M61" s="1" t="s">
        <v>293</v>
      </c>
      <c r="N61">
        <v>0</v>
      </c>
      <c r="O61">
        <v>59</v>
      </c>
      <c r="P61" s="1" t="s">
        <v>88</v>
      </c>
      <c r="Q61" s="1" t="s">
        <v>287</v>
      </c>
      <c r="R61" s="2">
        <v>45127.402071145836</v>
      </c>
      <c r="S61" s="4">
        <v>50</v>
      </c>
      <c r="T61" s="1" t="s">
        <v>294</v>
      </c>
      <c r="U61">
        <v>2.5</v>
      </c>
      <c r="V61" s="1" t="s">
        <v>295</v>
      </c>
      <c r="W61">
        <v>0.1</v>
      </c>
      <c r="X61" s="1" t="s">
        <v>88</v>
      </c>
      <c r="Y61" s="1" t="s">
        <v>88</v>
      </c>
      <c r="Z61" s="1" t="s">
        <v>97</v>
      </c>
      <c r="AA61">
        <v>2</v>
      </c>
      <c r="AB61">
        <v>7</v>
      </c>
      <c r="AC61">
        <v>20</v>
      </c>
      <c r="AD61" s="5">
        <v>0</v>
      </c>
      <c r="AE61" s="5">
        <v>0</v>
      </c>
      <c r="AF61" s="5">
        <v>0</v>
      </c>
      <c r="AG61" s="5">
        <v>0</v>
      </c>
      <c r="AH61">
        <v>0</v>
      </c>
      <c r="AI61">
        <v>4</v>
      </c>
      <c r="AJ61" s="1" t="s">
        <v>296</v>
      </c>
      <c r="AK61">
        <v>226</v>
      </c>
      <c r="AL61">
        <v>2</v>
      </c>
      <c r="AM61">
        <v>3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11</v>
      </c>
      <c r="AV61">
        <v>1</v>
      </c>
      <c r="AW61">
        <v>57</v>
      </c>
      <c r="AX61">
        <v>82</v>
      </c>
      <c r="AY61">
        <v>30.7</v>
      </c>
      <c r="AZ61">
        <v>79</v>
      </c>
      <c r="BA61">
        <v>19</v>
      </c>
      <c r="BB61">
        <v>1</v>
      </c>
      <c r="BC61">
        <v>0.75</v>
      </c>
      <c r="BD61">
        <v>0.12</v>
      </c>
      <c r="BE61">
        <v>0.87</v>
      </c>
      <c r="BF61">
        <v>1.65</v>
      </c>
      <c r="BG61">
        <v>315</v>
      </c>
      <c r="BH61">
        <v>141</v>
      </c>
      <c r="BI61">
        <v>306</v>
      </c>
      <c r="BJ61">
        <v>155</v>
      </c>
      <c r="BK61">
        <v>245</v>
      </c>
      <c r="BL61">
        <v>127</v>
      </c>
      <c r="BM61">
        <v>316</v>
      </c>
      <c r="BN61">
        <v>145</v>
      </c>
      <c r="BO61">
        <v>2</v>
      </c>
      <c r="BP61" s="1" t="s">
        <v>88</v>
      </c>
      <c r="BQ61">
        <v>1</v>
      </c>
      <c r="BR61" s="1" t="s">
        <v>88</v>
      </c>
      <c r="BS61">
        <v>2</v>
      </c>
      <c r="BT61" s="1" t="s">
        <v>88</v>
      </c>
      <c r="BU61">
        <v>0.3</v>
      </c>
      <c r="BV61">
        <v>3.54</v>
      </c>
      <c r="BW61">
        <v>0.05</v>
      </c>
      <c r="BX61">
        <v>0.35</v>
      </c>
      <c r="BY61">
        <v>0.66</v>
      </c>
      <c r="BZ61">
        <v>0.4</v>
      </c>
      <c r="CA61">
        <v>185</v>
      </c>
      <c r="CB61">
        <v>119</v>
      </c>
      <c r="CC61">
        <v>357</v>
      </c>
      <c r="CD61">
        <v>94</v>
      </c>
      <c r="CE61">
        <v>200</v>
      </c>
      <c r="CF61">
        <v>78</v>
      </c>
      <c r="CG61">
        <v>515</v>
      </c>
      <c r="CH61">
        <v>181</v>
      </c>
      <c r="CI61">
        <v>0.4</v>
      </c>
      <c r="CJ61">
        <v>0.4</v>
      </c>
      <c r="CK61" t="str">
        <f>IF(O61=" "," ",VLOOKUP(AA61,Mapping!$A:$C,2,FALSE))</f>
        <v>AVL</v>
      </c>
      <c r="CL61" t="str">
        <f>IF(O61=" "," ",VLOOKUP(AA61,Mapping!$A:$C,3,FALSE))</f>
        <v>Aston Villa</v>
      </c>
      <c r="CM61" s="5">
        <f t="shared" si="0"/>
        <v>0</v>
      </c>
      <c r="CN61" s="5">
        <f t="shared" si="1"/>
        <v>0</v>
      </c>
      <c r="CO61">
        <f t="shared" si="2"/>
        <v>5</v>
      </c>
      <c r="CP61" s="4">
        <f t="shared" si="3"/>
        <v>4</v>
      </c>
      <c r="CQ61">
        <f t="shared" si="4"/>
        <v>0</v>
      </c>
    </row>
    <row r="62" spans="1:95" x14ac:dyDescent="0.35">
      <c r="A62">
        <v>75</v>
      </c>
      <c r="B62" s="1" t="s">
        <v>88</v>
      </c>
      <c r="C62">
        <v>178301</v>
      </c>
      <c r="D62" s="1" t="s">
        <v>88</v>
      </c>
      <c r="E62" s="1" t="s">
        <v>88</v>
      </c>
      <c r="F62" s="1">
        <v>0</v>
      </c>
      <c r="G62" s="1" t="s">
        <v>88</v>
      </c>
      <c r="H62" s="1" t="s">
        <v>88</v>
      </c>
      <c r="I62">
        <v>4</v>
      </c>
      <c r="J62">
        <v>2</v>
      </c>
      <c r="K62" s="1" t="s">
        <v>88</v>
      </c>
      <c r="L62" s="1" t="s">
        <v>88</v>
      </c>
      <c r="M62" s="1" t="s">
        <v>297</v>
      </c>
      <c r="N62">
        <v>0</v>
      </c>
      <c r="O62">
        <v>60</v>
      </c>
      <c r="P62" s="1" t="s">
        <v>88</v>
      </c>
      <c r="Q62" s="1" t="s">
        <v>287</v>
      </c>
      <c r="R62" s="2">
        <v>45127.402071145836</v>
      </c>
      <c r="S62" s="4">
        <v>80</v>
      </c>
      <c r="T62" s="1" t="s">
        <v>298</v>
      </c>
      <c r="U62">
        <v>4.7</v>
      </c>
      <c r="V62" s="1" t="s">
        <v>299</v>
      </c>
      <c r="W62">
        <v>23.5</v>
      </c>
      <c r="X62" s="1" t="s">
        <v>88</v>
      </c>
      <c r="Y62" s="1" t="s">
        <v>88</v>
      </c>
      <c r="Z62" s="1" t="s">
        <v>97</v>
      </c>
      <c r="AA62">
        <v>2</v>
      </c>
      <c r="AB62">
        <v>7</v>
      </c>
      <c r="AC62">
        <v>175</v>
      </c>
      <c r="AD62" s="5">
        <v>0</v>
      </c>
      <c r="AE62" s="5">
        <v>0</v>
      </c>
      <c r="AF62" s="5">
        <v>0</v>
      </c>
      <c r="AG62" s="5">
        <v>0</v>
      </c>
      <c r="AH62">
        <v>0</v>
      </c>
      <c r="AI62">
        <v>21.9</v>
      </c>
      <c r="AJ62" s="1" t="s">
        <v>299</v>
      </c>
      <c r="AK62">
        <v>3129</v>
      </c>
      <c r="AL62">
        <v>15</v>
      </c>
      <c r="AM62">
        <v>8</v>
      </c>
      <c r="AN62">
        <v>13</v>
      </c>
      <c r="AO62">
        <v>40</v>
      </c>
      <c r="AP62">
        <v>1</v>
      </c>
      <c r="AQ62">
        <v>1</v>
      </c>
      <c r="AR62">
        <v>1</v>
      </c>
      <c r="AS62">
        <v>4</v>
      </c>
      <c r="AT62">
        <v>1</v>
      </c>
      <c r="AU62">
        <v>11</v>
      </c>
      <c r="AV62">
        <v>25</v>
      </c>
      <c r="AW62">
        <v>550</v>
      </c>
      <c r="AX62">
        <v>837.6</v>
      </c>
      <c r="AY62">
        <v>420.3</v>
      </c>
      <c r="AZ62">
        <v>1308</v>
      </c>
      <c r="BA62">
        <v>256.7</v>
      </c>
      <c r="BB62">
        <v>36</v>
      </c>
      <c r="BC62">
        <v>16.149999999999999</v>
      </c>
      <c r="BD62">
        <v>2.66</v>
      </c>
      <c r="BE62">
        <v>18.809999999999999</v>
      </c>
      <c r="BF62">
        <v>46.65</v>
      </c>
      <c r="BG62">
        <v>20</v>
      </c>
      <c r="BH62">
        <v>4</v>
      </c>
      <c r="BI62">
        <v>71</v>
      </c>
      <c r="BJ62">
        <v>4</v>
      </c>
      <c r="BK62">
        <v>6</v>
      </c>
      <c r="BL62">
        <v>4</v>
      </c>
      <c r="BM62">
        <v>15</v>
      </c>
      <c r="BN62">
        <v>4</v>
      </c>
      <c r="BO62">
        <v>2</v>
      </c>
      <c r="BP62" s="1" t="s">
        <v>88</v>
      </c>
      <c r="BQ62">
        <v>1</v>
      </c>
      <c r="BR62" s="1" t="s">
        <v>88</v>
      </c>
      <c r="BS62">
        <v>1</v>
      </c>
      <c r="BT62" s="1" t="s">
        <v>88</v>
      </c>
      <c r="BU62">
        <v>0.46</v>
      </c>
      <c r="BV62">
        <v>3.54</v>
      </c>
      <c r="BW62">
        <v>0.08</v>
      </c>
      <c r="BX62">
        <v>0.54</v>
      </c>
      <c r="BY62">
        <v>1.34</v>
      </c>
      <c r="BZ62">
        <v>1.1499999999999999</v>
      </c>
      <c r="CA62">
        <v>13</v>
      </c>
      <c r="CB62">
        <v>5</v>
      </c>
      <c r="CC62">
        <v>604</v>
      </c>
      <c r="CD62">
        <v>74</v>
      </c>
      <c r="CE62">
        <v>16</v>
      </c>
      <c r="CF62">
        <v>6</v>
      </c>
      <c r="CG62">
        <v>14</v>
      </c>
      <c r="CH62">
        <v>2</v>
      </c>
      <c r="CI62">
        <v>1.04</v>
      </c>
      <c r="CJ62">
        <v>0.37</v>
      </c>
      <c r="CK62" t="str">
        <f>IF(O62=" "," ",VLOOKUP(AA62,Mapping!$A:$C,2,FALSE))</f>
        <v>AVL</v>
      </c>
      <c r="CL62" t="str">
        <f>IF(O62=" "," ",VLOOKUP(AA62,Mapping!$A:$C,3,FALSE))</f>
        <v>Aston Villa</v>
      </c>
      <c r="CM62" s="5">
        <f t="shared" si="0"/>
        <v>0</v>
      </c>
      <c r="CN62" s="5">
        <f t="shared" si="1"/>
        <v>0</v>
      </c>
      <c r="CO62">
        <f t="shared" si="2"/>
        <v>8</v>
      </c>
      <c r="CP62" s="4">
        <f t="shared" si="3"/>
        <v>21.875</v>
      </c>
      <c r="CQ62">
        <f t="shared" si="4"/>
        <v>0</v>
      </c>
    </row>
    <row r="63" spans="1:95" x14ac:dyDescent="0.35">
      <c r="A63">
        <v>75</v>
      </c>
      <c r="B63" s="1" t="s">
        <v>88</v>
      </c>
      <c r="C63">
        <v>213345</v>
      </c>
      <c r="D63" s="1" t="s">
        <v>88</v>
      </c>
      <c r="E63" s="1" t="s">
        <v>88</v>
      </c>
      <c r="F63" s="1">
        <v>0</v>
      </c>
      <c r="G63" s="1" t="s">
        <v>88</v>
      </c>
      <c r="H63" s="1" t="s">
        <v>88</v>
      </c>
      <c r="I63">
        <v>4</v>
      </c>
      <c r="J63">
        <v>0</v>
      </c>
      <c r="K63" s="1" t="s">
        <v>88</v>
      </c>
      <c r="L63" s="1" t="s">
        <v>88</v>
      </c>
      <c r="M63" s="1" t="s">
        <v>300</v>
      </c>
      <c r="N63">
        <v>0</v>
      </c>
      <c r="O63">
        <v>61</v>
      </c>
      <c r="P63" s="1" t="s">
        <v>88</v>
      </c>
      <c r="Q63" s="1" t="s">
        <v>301</v>
      </c>
      <c r="R63" s="2">
        <v>45138.338999675929</v>
      </c>
      <c r="S63" s="4">
        <v>50</v>
      </c>
      <c r="T63" s="1" t="s">
        <v>302</v>
      </c>
      <c r="U63">
        <v>0</v>
      </c>
      <c r="V63" s="1" t="s">
        <v>303</v>
      </c>
      <c r="W63">
        <v>0</v>
      </c>
      <c r="X63" s="1" t="s">
        <v>88</v>
      </c>
      <c r="Y63" s="1" t="s">
        <v>88</v>
      </c>
      <c r="Z63" s="1" t="s">
        <v>189</v>
      </c>
      <c r="AA63">
        <v>2</v>
      </c>
      <c r="AB63">
        <v>7</v>
      </c>
      <c r="AC63">
        <v>175</v>
      </c>
      <c r="AD63" s="5">
        <v>0</v>
      </c>
      <c r="AE63" s="5">
        <v>0</v>
      </c>
      <c r="AF63" s="5">
        <v>0</v>
      </c>
      <c r="AG63" s="5">
        <v>0</v>
      </c>
      <c r="AH63">
        <v>0</v>
      </c>
      <c r="AI63">
        <v>0</v>
      </c>
      <c r="AJ63" s="1" t="s">
        <v>300</v>
      </c>
      <c r="AK63">
        <v>3129</v>
      </c>
      <c r="AL63">
        <v>15</v>
      </c>
      <c r="AM63">
        <v>8</v>
      </c>
      <c r="AN63">
        <v>13</v>
      </c>
      <c r="AO63">
        <v>40</v>
      </c>
      <c r="AP63">
        <v>1</v>
      </c>
      <c r="AQ63">
        <v>1</v>
      </c>
      <c r="AR63">
        <v>1</v>
      </c>
      <c r="AS63">
        <v>4</v>
      </c>
      <c r="AT63">
        <v>1</v>
      </c>
      <c r="AU63">
        <v>11</v>
      </c>
      <c r="AV63">
        <v>25</v>
      </c>
      <c r="AW63">
        <v>550</v>
      </c>
      <c r="AX63">
        <v>0</v>
      </c>
      <c r="AY63">
        <v>0</v>
      </c>
      <c r="AZ63">
        <v>0</v>
      </c>
      <c r="BA63">
        <v>0</v>
      </c>
      <c r="BB63">
        <v>36</v>
      </c>
      <c r="BC63">
        <v>0</v>
      </c>
      <c r="BD63">
        <v>0</v>
      </c>
      <c r="BE63">
        <v>0</v>
      </c>
      <c r="BF63">
        <v>0</v>
      </c>
      <c r="BG63">
        <v>581</v>
      </c>
      <c r="BH63">
        <v>59</v>
      </c>
      <c r="BI63">
        <v>580</v>
      </c>
      <c r="BJ63">
        <v>59</v>
      </c>
      <c r="BK63">
        <v>578</v>
      </c>
      <c r="BL63">
        <v>60</v>
      </c>
      <c r="BM63">
        <v>582</v>
      </c>
      <c r="BN63">
        <v>60</v>
      </c>
      <c r="BO63">
        <v>2</v>
      </c>
      <c r="BP63" s="1" t="s">
        <v>88</v>
      </c>
      <c r="BQ63">
        <v>1</v>
      </c>
      <c r="BR63" s="1" t="s">
        <v>88</v>
      </c>
      <c r="BS63">
        <v>1</v>
      </c>
      <c r="BT63" s="1" t="s">
        <v>88</v>
      </c>
      <c r="BU63">
        <v>0.46</v>
      </c>
      <c r="BV63">
        <v>3.54</v>
      </c>
      <c r="BW63">
        <v>0.08</v>
      </c>
      <c r="BX63">
        <v>0.54</v>
      </c>
      <c r="BY63">
        <v>1.34</v>
      </c>
      <c r="BZ63">
        <v>1.1499999999999999</v>
      </c>
      <c r="CA63">
        <v>239</v>
      </c>
      <c r="CB63">
        <v>46</v>
      </c>
      <c r="CC63">
        <v>411</v>
      </c>
      <c r="CD63">
        <v>25</v>
      </c>
      <c r="CE63">
        <v>582</v>
      </c>
      <c r="CF63">
        <v>60</v>
      </c>
      <c r="CG63">
        <v>563</v>
      </c>
      <c r="CH63">
        <v>76</v>
      </c>
      <c r="CI63">
        <v>1.04</v>
      </c>
      <c r="CJ63">
        <v>0.37</v>
      </c>
      <c r="CK63" t="str">
        <f>IF(O63=" "," ",VLOOKUP(AA63,Mapping!$A:$C,2,FALSE))</f>
        <v>AVL</v>
      </c>
      <c r="CL63" t="str">
        <f>IF(O63=" "," ",VLOOKUP(AA63,Mapping!$A:$C,3,FALSE))</f>
        <v>Aston Villa</v>
      </c>
      <c r="CM63" s="5">
        <f t="shared" si="0"/>
        <v>0</v>
      </c>
      <c r="CN63" s="5">
        <f t="shared" si="1"/>
        <v>0</v>
      </c>
      <c r="CO63">
        <f t="shared" si="2"/>
        <v>5</v>
      </c>
      <c r="CP63" s="4">
        <f t="shared" si="3"/>
        <v>35</v>
      </c>
      <c r="CQ63">
        <f t="shared" si="4"/>
        <v>0</v>
      </c>
    </row>
    <row r="64" spans="1:95" x14ac:dyDescent="0.35">
      <c r="A64">
        <v>75</v>
      </c>
      <c r="B64" s="1" t="s">
        <v>88</v>
      </c>
      <c r="C64">
        <v>244954</v>
      </c>
      <c r="D64" s="1" t="s">
        <v>88</v>
      </c>
      <c r="E64" s="1" t="s">
        <v>88</v>
      </c>
      <c r="F64" s="1">
        <v>0</v>
      </c>
      <c r="G64" s="1" t="s">
        <v>88</v>
      </c>
      <c r="H64" s="1" t="s">
        <v>88</v>
      </c>
      <c r="I64">
        <v>2</v>
      </c>
      <c r="J64">
        <v>1.5</v>
      </c>
      <c r="K64" s="1" t="s">
        <v>88</v>
      </c>
      <c r="L64" s="1" t="s">
        <v>88</v>
      </c>
      <c r="M64" s="1" t="s">
        <v>304</v>
      </c>
      <c r="N64">
        <v>0</v>
      </c>
      <c r="O64">
        <v>584</v>
      </c>
      <c r="P64" s="1" t="s">
        <v>88</v>
      </c>
      <c r="Q64" s="1" t="s">
        <v>301</v>
      </c>
      <c r="R64" s="2">
        <v>45138.338999675929</v>
      </c>
      <c r="S64" s="4">
        <v>45</v>
      </c>
      <c r="T64" s="1" t="s">
        <v>305</v>
      </c>
      <c r="U64">
        <v>0</v>
      </c>
      <c r="V64" s="1" t="s">
        <v>306</v>
      </c>
      <c r="W64">
        <v>3.3</v>
      </c>
      <c r="X64" s="1" t="s">
        <v>88</v>
      </c>
      <c r="Y64" s="1" t="s">
        <v>88</v>
      </c>
      <c r="Z64" s="1" t="s">
        <v>97</v>
      </c>
      <c r="AA64">
        <v>2</v>
      </c>
      <c r="AB64">
        <v>7</v>
      </c>
      <c r="AC64">
        <v>175</v>
      </c>
      <c r="AD64" s="5">
        <v>0</v>
      </c>
      <c r="AE64" s="5">
        <v>0</v>
      </c>
      <c r="AF64" s="5">
        <v>0</v>
      </c>
      <c r="AG64" s="5">
        <v>0</v>
      </c>
      <c r="AH64">
        <v>0</v>
      </c>
      <c r="AI64">
        <v>0</v>
      </c>
      <c r="AJ64" s="1" t="s">
        <v>304</v>
      </c>
      <c r="AK64">
        <v>3129</v>
      </c>
      <c r="AL64">
        <v>15</v>
      </c>
      <c r="AM64">
        <v>8</v>
      </c>
      <c r="AN64">
        <v>13</v>
      </c>
      <c r="AO64">
        <v>40</v>
      </c>
      <c r="AP64">
        <v>1</v>
      </c>
      <c r="AQ64">
        <v>1</v>
      </c>
      <c r="AR64">
        <v>1</v>
      </c>
      <c r="AS64">
        <v>4</v>
      </c>
      <c r="AT64">
        <v>1</v>
      </c>
      <c r="AU64">
        <v>11</v>
      </c>
      <c r="AV64">
        <v>25</v>
      </c>
      <c r="AW64">
        <v>550</v>
      </c>
      <c r="AX64">
        <v>0</v>
      </c>
      <c r="AY64">
        <v>0</v>
      </c>
      <c r="AZ64">
        <v>0</v>
      </c>
      <c r="BA64">
        <v>0</v>
      </c>
      <c r="BB64">
        <v>36</v>
      </c>
      <c r="BC64">
        <v>0</v>
      </c>
      <c r="BD64">
        <v>0</v>
      </c>
      <c r="BE64">
        <v>0</v>
      </c>
      <c r="BF64">
        <v>0</v>
      </c>
      <c r="BG64">
        <v>515</v>
      </c>
      <c r="BH64">
        <v>199</v>
      </c>
      <c r="BI64">
        <v>513</v>
      </c>
      <c r="BJ64">
        <v>199</v>
      </c>
      <c r="BK64">
        <v>505</v>
      </c>
      <c r="BL64">
        <v>198</v>
      </c>
      <c r="BM64">
        <v>517</v>
      </c>
      <c r="BN64">
        <v>199</v>
      </c>
      <c r="BO64">
        <v>2</v>
      </c>
      <c r="BP64" s="1" t="s">
        <v>88</v>
      </c>
      <c r="BQ64">
        <v>1</v>
      </c>
      <c r="BR64" s="1" t="s">
        <v>88</v>
      </c>
      <c r="BS64">
        <v>1</v>
      </c>
      <c r="BT64" s="1" t="s">
        <v>88</v>
      </c>
      <c r="BU64">
        <v>0.46</v>
      </c>
      <c r="BV64">
        <v>3.54</v>
      </c>
      <c r="BW64">
        <v>0.08</v>
      </c>
      <c r="BX64">
        <v>0.54</v>
      </c>
      <c r="BY64">
        <v>1.34</v>
      </c>
      <c r="BZ64">
        <v>1.1499999999999999</v>
      </c>
      <c r="CA64">
        <v>450</v>
      </c>
      <c r="CB64">
        <v>133</v>
      </c>
      <c r="CC64">
        <v>254</v>
      </c>
      <c r="CD64">
        <v>156</v>
      </c>
      <c r="CE64">
        <v>519</v>
      </c>
      <c r="CF64">
        <v>199</v>
      </c>
      <c r="CG64">
        <v>97</v>
      </c>
      <c r="CH64">
        <v>33</v>
      </c>
      <c r="CI64">
        <v>1.04</v>
      </c>
      <c r="CJ64">
        <v>0.37</v>
      </c>
      <c r="CK64" t="str">
        <f>IF(O64=" "," ",VLOOKUP(AA64,Mapping!$A:$C,2,FALSE))</f>
        <v>AVL</v>
      </c>
      <c r="CL64" t="str">
        <f>IF(O64=" "," ",VLOOKUP(AA64,Mapping!$A:$C,3,FALSE))</f>
        <v>Aston Villa</v>
      </c>
      <c r="CM64" s="5">
        <f t="shared" si="0"/>
        <v>0</v>
      </c>
      <c r="CN64" s="5">
        <f t="shared" si="1"/>
        <v>0</v>
      </c>
      <c r="CO64">
        <f t="shared" si="2"/>
        <v>4.5</v>
      </c>
      <c r="CP64" s="4">
        <f t="shared" si="3"/>
        <v>38.888888888888886</v>
      </c>
      <c r="CQ64">
        <f t="shared" si="4"/>
        <v>0</v>
      </c>
    </row>
    <row r="65" spans="1:95" x14ac:dyDescent="0.35">
      <c r="A65">
        <v>75</v>
      </c>
      <c r="B65" s="1" t="s">
        <v>88</v>
      </c>
      <c r="C65">
        <v>243557</v>
      </c>
      <c r="D65" s="1" t="s">
        <v>88</v>
      </c>
      <c r="E65" s="1" t="s">
        <v>88</v>
      </c>
      <c r="F65" s="1">
        <v>0</v>
      </c>
      <c r="G65" s="1" t="s">
        <v>88</v>
      </c>
      <c r="H65" s="1" t="s">
        <v>88</v>
      </c>
      <c r="I65">
        <v>3</v>
      </c>
      <c r="J65">
        <v>1.8</v>
      </c>
      <c r="K65" s="1" t="s">
        <v>88</v>
      </c>
      <c r="L65" s="1" t="s">
        <v>88</v>
      </c>
      <c r="M65" s="1" t="s">
        <v>307</v>
      </c>
      <c r="N65">
        <v>0</v>
      </c>
      <c r="O65">
        <v>599</v>
      </c>
      <c r="P65" s="1" t="s">
        <v>88</v>
      </c>
      <c r="Q65" s="1" t="s">
        <v>301</v>
      </c>
      <c r="R65" s="2">
        <v>45138.338999675929</v>
      </c>
      <c r="S65" s="4">
        <v>65</v>
      </c>
      <c r="T65" s="1" t="s">
        <v>308</v>
      </c>
      <c r="U65">
        <v>0</v>
      </c>
      <c r="V65" s="1" t="s">
        <v>309</v>
      </c>
      <c r="W65">
        <v>6.7</v>
      </c>
      <c r="X65" s="1" t="s">
        <v>88</v>
      </c>
      <c r="Y65" s="1" t="s">
        <v>88</v>
      </c>
      <c r="Z65" s="1" t="s">
        <v>97</v>
      </c>
      <c r="AA65">
        <v>2</v>
      </c>
      <c r="AB65">
        <v>7</v>
      </c>
      <c r="AC65">
        <v>175</v>
      </c>
      <c r="AD65" s="5">
        <v>0</v>
      </c>
      <c r="AE65" s="5">
        <v>0</v>
      </c>
      <c r="AF65" s="5">
        <v>0</v>
      </c>
      <c r="AG65" s="5">
        <v>0</v>
      </c>
      <c r="AH65">
        <v>0</v>
      </c>
      <c r="AI65">
        <v>0</v>
      </c>
      <c r="AJ65" s="1" t="s">
        <v>309</v>
      </c>
      <c r="AK65">
        <v>3129</v>
      </c>
      <c r="AL65">
        <v>15</v>
      </c>
      <c r="AM65">
        <v>8</v>
      </c>
      <c r="AN65">
        <v>13</v>
      </c>
      <c r="AO65">
        <v>40</v>
      </c>
      <c r="AP65">
        <v>1</v>
      </c>
      <c r="AQ65">
        <v>1</v>
      </c>
      <c r="AR65">
        <v>1</v>
      </c>
      <c r="AS65">
        <v>4</v>
      </c>
      <c r="AT65">
        <v>1</v>
      </c>
      <c r="AU65">
        <v>11</v>
      </c>
      <c r="AV65">
        <v>25</v>
      </c>
      <c r="AW65">
        <v>550</v>
      </c>
      <c r="AX65">
        <v>0</v>
      </c>
      <c r="AY65">
        <v>0</v>
      </c>
      <c r="AZ65">
        <v>0</v>
      </c>
      <c r="BA65">
        <v>0</v>
      </c>
      <c r="BB65">
        <v>36</v>
      </c>
      <c r="BC65">
        <v>0</v>
      </c>
      <c r="BD65">
        <v>0</v>
      </c>
      <c r="BE65">
        <v>0</v>
      </c>
      <c r="BF65">
        <v>0</v>
      </c>
      <c r="BG65">
        <v>611</v>
      </c>
      <c r="BH65">
        <v>260</v>
      </c>
      <c r="BI65">
        <v>611</v>
      </c>
      <c r="BJ65">
        <v>260</v>
      </c>
      <c r="BK65">
        <v>611</v>
      </c>
      <c r="BL65">
        <v>260</v>
      </c>
      <c r="BM65">
        <v>611</v>
      </c>
      <c r="BN65">
        <v>260</v>
      </c>
      <c r="BO65">
        <v>2</v>
      </c>
      <c r="BP65" s="1" t="s">
        <v>88</v>
      </c>
      <c r="BQ65">
        <v>1</v>
      </c>
      <c r="BR65" s="1" t="s">
        <v>88</v>
      </c>
      <c r="BS65">
        <v>1</v>
      </c>
      <c r="BT65" s="1" t="s">
        <v>88</v>
      </c>
      <c r="BU65">
        <v>0.46</v>
      </c>
      <c r="BV65">
        <v>3.54</v>
      </c>
      <c r="BW65">
        <v>0.08</v>
      </c>
      <c r="BX65">
        <v>0.54</v>
      </c>
      <c r="BY65">
        <v>1.34</v>
      </c>
      <c r="BZ65">
        <v>1.1499999999999999</v>
      </c>
      <c r="CA65">
        <v>52</v>
      </c>
      <c r="CB65">
        <v>31</v>
      </c>
      <c r="CC65">
        <v>573</v>
      </c>
      <c r="CD65">
        <v>234</v>
      </c>
      <c r="CE65">
        <v>611</v>
      </c>
      <c r="CF65">
        <v>260</v>
      </c>
      <c r="CG65">
        <v>59</v>
      </c>
      <c r="CH65">
        <v>17</v>
      </c>
      <c r="CI65">
        <v>1.04</v>
      </c>
      <c r="CJ65">
        <v>0.37</v>
      </c>
      <c r="CK65" t="str">
        <f>IF(O65=" "," ",VLOOKUP(AA65,Mapping!$A:$C,2,FALSE))</f>
        <v>AVL</v>
      </c>
      <c r="CL65" t="str">
        <f>IF(O65=" "," ",VLOOKUP(AA65,Mapping!$A:$C,3,FALSE))</f>
        <v>Aston Villa</v>
      </c>
      <c r="CM65" s="5">
        <f t="shared" si="0"/>
        <v>0</v>
      </c>
      <c r="CN65" s="5">
        <f t="shared" si="1"/>
        <v>0</v>
      </c>
      <c r="CO65">
        <f t="shared" si="2"/>
        <v>6.5</v>
      </c>
      <c r="CP65" s="4">
        <f t="shared" si="3"/>
        <v>26.923076923076923</v>
      </c>
      <c r="CQ65">
        <f t="shared" si="4"/>
        <v>0</v>
      </c>
    </row>
    <row r="66" spans="1:95" x14ac:dyDescent="0.35">
      <c r="A66">
        <v>75</v>
      </c>
      <c r="B66" s="1" t="s">
        <v>88</v>
      </c>
      <c r="C66">
        <v>444180</v>
      </c>
      <c r="D66" s="1" t="s">
        <v>88</v>
      </c>
      <c r="E66" s="1" t="s">
        <v>88</v>
      </c>
      <c r="F66" s="1">
        <v>0</v>
      </c>
      <c r="G66" s="1" t="s">
        <v>88</v>
      </c>
      <c r="H66" s="1" t="s">
        <v>88</v>
      </c>
      <c r="I66">
        <v>3</v>
      </c>
      <c r="J66">
        <v>1.6</v>
      </c>
      <c r="K66" s="1" t="s">
        <v>88</v>
      </c>
      <c r="L66" s="1" t="s">
        <v>88</v>
      </c>
      <c r="M66" s="1" t="s">
        <v>310</v>
      </c>
      <c r="N66">
        <v>0</v>
      </c>
      <c r="O66">
        <v>62</v>
      </c>
      <c r="P66" s="1" t="s">
        <v>88</v>
      </c>
      <c r="Q66" s="1" t="s">
        <v>301</v>
      </c>
      <c r="R66" s="2">
        <v>45138.338999675929</v>
      </c>
      <c r="S66" s="4">
        <v>50</v>
      </c>
      <c r="T66" s="1" t="s">
        <v>311</v>
      </c>
      <c r="U66">
        <v>2</v>
      </c>
      <c r="V66" s="1" t="s">
        <v>312</v>
      </c>
      <c r="W66">
        <v>0.2</v>
      </c>
      <c r="X66" s="1" t="s">
        <v>88</v>
      </c>
      <c r="Y66" s="1" t="s">
        <v>88</v>
      </c>
      <c r="Z66" s="1" t="s">
        <v>97</v>
      </c>
      <c r="AA66">
        <v>3</v>
      </c>
      <c r="AB66">
        <v>91</v>
      </c>
      <c r="AC66">
        <v>61</v>
      </c>
      <c r="AD66" s="5">
        <v>0</v>
      </c>
      <c r="AE66" s="5">
        <v>0</v>
      </c>
      <c r="AF66" s="5">
        <v>0</v>
      </c>
      <c r="AG66" s="5">
        <v>0</v>
      </c>
      <c r="AH66">
        <v>0</v>
      </c>
      <c r="AI66">
        <v>12.2</v>
      </c>
      <c r="AJ66" s="1" t="s">
        <v>312</v>
      </c>
      <c r="AK66">
        <v>1241</v>
      </c>
      <c r="AL66">
        <v>3</v>
      </c>
      <c r="AM66">
        <v>1</v>
      </c>
      <c r="AN66">
        <v>2</v>
      </c>
      <c r="AO66">
        <v>29</v>
      </c>
      <c r="AP66">
        <v>1</v>
      </c>
      <c r="AQ66">
        <v>1</v>
      </c>
      <c r="AR66">
        <v>1</v>
      </c>
      <c r="AS66">
        <v>2</v>
      </c>
      <c r="AT66">
        <v>1</v>
      </c>
      <c r="AU66">
        <v>11</v>
      </c>
      <c r="AV66">
        <v>4</v>
      </c>
      <c r="AW66">
        <v>193</v>
      </c>
      <c r="AX66">
        <v>308.60000000000002</v>
      </c>
      <c r="AY66">
        <v>209.3</v>
      </c>
      <c r="AZ66">
        <v>263</v>
      </c>
      <c r="BA66">
        <v>78.099999999999994</v>
      </c>
      <c r="BB66">
        <v>11</v>
      </c>
      <c r="BC66">
        <v>1.69</v>
      </c>
      <c r="BD66">
        <v>1.1000000000000001</v>
      </c>
      <c r="BE66">
        <v>2.79</v>
      </c>
      <c r="BF66">
        <v>26.14</v>
      </c>
      <c r="BG66">
        <v>186</v>
      </c>
      <c r="BH66">
        <v>86</v>
      </c>
      <c r="BI66">
        <v>146</v>
      </c>
      <c r="BJ66">
        <v>97</v>
      </c>
      <c r="BK66">
        <v>120</v>
      </c>
      <c r="BL66">
        <v>77</v>
      </c>
      <c r="BM66">
        <v>158</v>
      </c>
      <c r="BN66">
        <v>91</v>
      </c>
      <c r="BO66">
        <v>3</v>
      </c>
      <c r="BP66" s="1" t="s">
        <v>88</v>
      </c>
      <c r="BQ66">
        <v>2</v>
      </c>
      <c r="BR66" s="1" t="s">
        <v>88</v>
      </c>
      <c r="BS66">
        <v>1</v>
      </c>
      <c r="BT66" s="1" t="s">
        <v>88</v>
      </c>
      <c r="BU66">
        <v>0.12</v>
      </c>
      <c r="BV66">
        <v>3.54</v>
      </c>
      <c r="BW66">
        <v>0.08</v>
      </c>
      <c r="BX66">
        <v>0.2</v>
      </c>
      <c r="BY66">
        <v>1.9</v>
      </c>
      <c r="BZ66">
        <v>2.1</v>
      </c>
      <c r="CA66">
        <v>274</v>
      </c>
      <c r="CB66">
        <v>176</v>
      </c>
      <c r="CC66">
        <v>446</v>
      </c>
      <c r="CD66">
        <v>151</v>
      </c>
      <c r="CE66">
        <v>265</v>
      </c>
      <c r="CF66">
        <v>107</v>
      </c>
      <c r="CG66">
        <v>412</v>
      </c>
      <c r="CH66">
        <v>133</v>
      </c>
      <c r="CI66">
        <v>0.8</v>
      </c>
      <c r="CJ66">
        <v>0.15</v>
      </c>
      <c r="CK66" t="str">
        <f>IF(O66=" "," ",VLOOKUP(AA66,Mapping!$A:$C,2,FALSE))</f>
        <v>BOU</v>
      </c>
      <c r="CL66" t="str">
        <f>IF(O66=" "," ",VLOOKUP(AA66,Mapping!$A:$C,3,FALSE))</f>
        <v>Bournemouth</v>
      </c>
      <c r="CM66" s="5">
        <f t="shared" ref="CM66:CM129" si="5">AD66-AF66</f>
        <v>0</v>
      </c>
      <c r="CN66" s="5">
        <f t="shared" ref="CN66:CN129" si="6">AE66-AG66</f>
        <v>0</v>
      </c>
      <c r="CO66">
        <f t="shared" ref="CO66:CO129" si="7">S66/10</f>
        <v>5</v>
      </c>
      <c r="CP66" s="4">
        <f t="shared" ref="CP66:CP129" si="8">AC66/CO66</f>
        <v>12.2</v>
      </c>
      <c r="CQ66">
        <f t="shared" ref="CQ66:CQ129" si="9">F66/10</f>
        <v>0</v>
      </c>
    </row>
    <row r="67" spans="1:95" x14ac:dyDescent="0.35">
      <c r="A67">
        <v>75</v>
      </c>
      <c r="B67" s="1" t="s">
        <v>88</v>
      </c>
      <c r="C67">
        <v>168991</v>
      </c>
      <c r="D67" s="1" t="s">
        <v>88</v>
      </c>
      <c r="E67" s="1" t="s">
        <v>88</v>
      </c>
      <c r="F67" s="1">
        <v>0</v>
      </c>
      <c r="G67" s="1" t="s">
        <v>88</v>
      </c>
      <c r="H67" s="1" t="s">
        <v>88</v>
      </c>
      <c r="I67">
        <v>3</v>
      </c>
      <c r="J67">
        <v>2</v>
      </c>
      <c r="K67" s="1" t="s">
        <v>88</v>
      </c>
      <c r="L67" s="1" t="s">
        <v>88</v>
      </c>
      <c r="M67" s="1" t="s">
        <v>313</v>
      </c>
      <c r="N67">
        <v>0</v>
      </c>
      <c r="O67">
        <v>63</v>
      </c>
      <c r="P67" s="1" t="s">
        <v>88</v>
      </c>
      <c r="Q67" s="1" t="s">
        <v>301</v>
      </c>
      <c r="R67" s="2">
        <v>45138.338999675929</v>
      </c>
      <c r="S67" s="4">
        <v>55</v>
      </c>
      <c r="T67" s="1" t="s">
        <v>314</v>
      </c>
      <c r="U67">
        <v>3.5</v>
      </c>
      <c r="V67" s="1" t="s">
        <v>315</v>
      </c>
      <c r="W67">
        <v>0.9</v>
      </c>
      <c r="X67" s="1" t="s">
        <v>88</v>
      </c>
      <c r="Y67" s="1" t="s">
        <v>88</v>
      </c>
      <c r="Z67" s="1" t="s">
        <v>97</v>
      </c>
      <c r="AA67">
        <v>3</v>
      </c>
      <c r="AB67">
        <v>91</v>
      </c>
      <c r="AC67">
        <v>126</v>
      </c>
      <c r="AD67" s="5">
        <v>0</v>
      </c>
      <c r="AE67" s="5">
        <v>0</v>
      </c>
      <c r="AF67" s="5">
        <v>0</v>
      </c>
      <c r="AG67" s="5">
        <v>0</v>
      </c>
      <c r="AH67">
        <v>0</v>
      </c>
      <c r="AI67">
        <v>22.9</v>
      </c>
      <c r="AJ67" s="1" t="s">
        <v>315</v>
      </c>
      <c r="AK67">
        <v>2766</v>
      </c>
      <c r="AL67">
        <v>7</v>
      </c>
      <c r="AM67">
        <v>2</v>
      </c>
      <c r="AN67">
        <v>9</v>
      </c>
      <c r="AO67">
        <v>54</v>
      </c>
      <c r="AP67">
        <v>1</v>
      </c>
      <c r="AQ67">
        <v>1</v>
      </c>
      <c r="AR67">
        <v>1</v>
      </c>
      <c r="AS67">
        <v>5</v>
      </c>
      <c r="AT67">
        <v>1</v>
      </c>
      <c r="AU67">
        <v>11</v>
      </c>
      <c r="AV67">
        <v>14</v>
      </c>
      <c r="AW67">
        <v>475</v>
      </c>
      <c r="AX67">
        <v>637.4</v>
      </c>
      <c r="AY67">
        <v>401.1</v>
      </c>
      <c r="AZ67">
        <v>445</v>
      </c>
      <c r="BA67">
        <v>148.4</v>
      </c>
      <c r="BB67">
        <v>34</v>
      </c>
      <c r="BC67">
        <v>4.5999999999999996</v>
      </c>
      <c r="BD67">
        <v>2.56</v>
      </c>
      <c r="BE67">
        <v>7.16</v>
      </c>
      <c r="BF67">
        <v>49.46</v>
      </c>
      <c r="BG67">
        <v>63</v>
      </c>
      <c r="BH67">
        <v>28</v>
      </c>
      <c r="BI67">
        <v>78</v>
      </c>
      <c r="BJ67">
        <v>62</v>
      </c>
      <c r="BK67">
        <v>65</v>
      </c>
      <c r="BL67">
        <v>47</v>
      </c>
      <c r="BM67">
        <v>62</v>
      </c>
      <c r="BN67">
        <v>46</v>
      </c>
      <c r="BO67">
        <v>5</v>
      </c>
      <c r="BP67" s="1" t="s">
        <v>88</v>
      </c>
      <c r="BQ67">
        <v>1</v>
      </c>
      <c r="BR67" s="1" t="s">
        <v>88</v>
      </c>
      <c r="BS67">
        <v>1</v>
      </c>
      <c r="BT67" s="1" t="s">
        <v>88</v>
      </c>
      <c r="BU67">
        <v>0.15</v>
      </c>
      <c r="BV67">
        <v>3.54</v>
      </c>
      <c r="BW67">
        <v>0.08</v>
      </c>
      <c r="BX67">
        <v>0.23</v>
      </c>
      <c r="BY67">
        <v>1.61</v>
      </c>
      <c r="BZ67">
        <v>1.76</v>
      </c>
      <c r="CA67">
        <v>104</v>
      </c>
      <c r="CB67">
        <v>64</v>
      </c>
      <c r="CC67">
        <v>493</v>
      </c>
      <c r="CD67">
        <v>183</v>
      </c>
      <c r="CE67">
        <v>97</v>
      </c>
      <c r="CF67">
        <v>41</v>
      </c>
      <c r="CG67">
        <v>187</v>
      </c>
      <c r="CH67">
        <v>62</v>
      </c>
      <c r="CI67">
        <v>1.1100000000000001</v>
      </c>
      <c r="CJ67">
        <v>0.28999999999999998</v>
      </c>
      <c r="CK67" t="str">
        <f>IF(O67=" "," ",VLOOKUP(AA67,Mapping!$A:$C,2,FALSE))</f>
        <v>BOU</v>
      </c>
      <c r="CL67" t="str">
        <f>IF(O67=" "," ",VLOOKUP(AA67,Mapping!$A:$C,3,FALSE))</f>
        <v>Bournemouth</v>
      </c>
      <c r="CM67" s="5">
        <f t="shared" si="5"/>
        <v>0</v>
      </c>
      <c r="CN67" s="5">
        <f t="shared" si="6"/>
        <v>0</v>
      </c>
      <c r="CO67">
        <f t="shared" si="7"/>
        <v>5.5</v>
      </c>
      <c r="CP67" s="4">
        <f t="shared" si="8"/>
        <v>22.90909090909091</v>
      </c>
      <c r="CQ67">
        <f t="shared" si="9"/>
        <v>0</v>
      </c>
    </row>
    <row r="68" spans="1:95" x14ac:dyDescent="0.35">
      <c r="A68">
        <v>75</v>
      </c>
      <c r="B68" s="1" t="s">
        <v>88</v>
      </c>
      <c r="C68">
        <v>111317</v>
      </c>
      <c r="D68" s="1" t="s">
        <v>88</v>
      </c>
      <c r="E68" s="1" t="s">
        <v>88</v>
      </c>
      <c r="F68" s="1">
        <v>0</v>
      </c>
      <c r="G68" s="1" t="s">
        <v>88</v>
      </c>
      <c r="H68" s="1" t="s">
        <v>88</v>
      </c>
      <c r="I68">
        <v>3</v>
      </c>
      <c r="J68">
        <v>1.6</v>
      </c>
      <c r="K68" s="1" t="s">
        <v>88</v>
      </c>
      <c r="L68" s="1" t="s">
        <v>88</v>
      </c>
      <c r="M68" s="1" t="s">
        <v>316</v>
      </c>
      <c r="N68">
        <v>0</v>
      </c>
      <c r="O68">
        <v>64</v>
      </c>
      <c r="P68" s="1" t="s">
        <v>88</v>
      </c>
      <c r="Q68" s="1" t="s">
        <v>301</v>
      </c>
      <c r="R68" s="2">
        <v>45138.338999675929</v>
      </c>
      <c r="S68" s="4">
        <v>50</v>
      </c>
      <c r="T68" s="1" t="s">
        <v>317</v>
      </c>
      <c r="U68">
        <v>0.8</v>
      </c>
      <c r="V68" s="1" t="s">
        <v>318</v>
      </c>
      <c r="W68">
        <v>0.1</v>
      </c>
      <c r="X68" s="1" t="s">
        <v>88</v>
      </c>
      <c r="Y68" s="1" t="s">
        <v>88</v>
      </c>
      <c r="Z68" s="1" t="s">
        <v>97</v>
      </c>
      <c r="AA68">
        <v>3</v>
      </c>
      <c r="AB68">
        <v>91</v>
      </c>
      <c r="AC68">
        <v>5</v>
      </c>
      <c r="AD68" s="5">
        <v>0</v>
      </c>
      <c r="AE68" s="5">
        <v>0</v>
      </c>
      <c r="AF68" s="5">
        <v>0</v>
      </c>
      <c r="AG68" s="5">
        <v>0</v>
      </c>
      <c r="AH68">
        <v>0</v>
      </c>
      <c r="AI68">
        <v>1</v>
      </c>
      <c r="AJ68" s="1" t="s">
        <v>318</v>
      </c>
      <c r="AK68">
        <v>170</v>
      </c>
      <c r="AL68">
        <v>7</v>
      </c>
      <c r="AM68">
        <v>2</v>
      </c>
      <c r="AN68">
        <v>9</v>
      </c>
      <c r="AO68">
        <v>4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11</v>
      </c>
      <c r="AV68">
        <v>14</v>
      </c>
      <c r="AW68">
        <v>7</v>
      </c>
      <c r="AX68">
        <v>17.600000000000001</v>
      </c>
      <c r="AY68">
        <v>28.8</v>
      </c>
      <c r="AZ68">
        <v>42</v>
      </c>
      <c r="BA68">
        <v>8.6999999999999993</v>
      </c>
      <c r="BB68">
        <v>2</v>
      </c>
      <c r="BC68">
        <v>0.33</v>
      </c>
      <c r="BD68">
        <v>0.2</v>
      </c>
      <c r="BE68">
        <v>0.53</v>
      </c>
      <c r="BF68">
        <v>4.4000000000000004</v>
      </c>
      <c r="BG68">
        <v>360</v>
      </c>
      <c r="BH68">
        <v>162</v>
      </c>
      <c r="BI68">
        <v>309</v>
      </c>
      <c r="BJ68">
        <v>157</v>
      </c>
      <c r="BK68">
        <v>294</v>
      </c>
      <c r="BL68">
        <v>148</v>
      </c>
      <c r="BM68">
        <v>343</v>
      </c>
      <c r="BN68">
        <v>158</v>
      </c>
      <c r="BO68">
        <v>5</v>
      </c>
      <c r="BP68" s="1" t="s">
        <v>88</v>
      </c>
      <c r="BQ68">
        <v>1</v>
      </c>
      <c r="BR68" s="1" t="s">
        <v>88</v>
      </c>
      <c r="BS68">
        <v>1</v>
      </c>
      <c r="BT68" s="1" t="s">
        <v>88</v>
      </c>
      <c r="BU68">
        <v>0.17</v>
      </c>
      <c r="BV68">
        <v>3.54</v>
      </c>
      <c r="BW68">
        <v>0.11</v>
      </c>
      <c r="BX68">
        <v>0.28000000000000003</v>
      </c>
      <c r="BY68">
        <v>2.33</v>
      </c>
      <c r="BZ68">
        <v>2.12</v>
      </c>
      <c r="CA68">
        <v>186</v>
      </c>
      <c r="CB68">
        <v>120</v>
      </c>
      <c r="CC68">
        <v>358</v>
      </c>
      <c r="CD68">
        <v>95</v>
      </c>
      <c r="CE68">
        <v>394</v>
      </c>
      <c r="CF68">
        <v>185</v>
      </c>
      <c r="CG68">
        <v>456</v>
      </c>
      <c r="CH68">
        <v>152</v>
      </c>
      <c r="CI68">
        <v>1.06</v>
      </c>
      <c r="CJ68">
        <v>0.28999999999999998</v>
      </c>
      <c r="CK68" t="str">
        <f>IF(O68=" "," ",VLOOKUP(AA68,Mapping!$A:$C,2,FALSE))</f>
        <v>BOU</v>
      </c>
      <c r="CL68" t="str">
        <f>IF(O68=" "," ",VLOOKUP(AA68,Mapping!$A:$C,3,FALSE))</f>
        <v>Bournemouth</v>
      </c>
      <c r="CM68" s="5">
        <f t="shared" si="5"/>
        <v>0</v>
      </c>
      <c r="CN68" s="5">
        <f t="shared" si="6"/>
        <v>0</v>
      </c>
      <c r="CO68">
        <f t="shared" si="7"/>
        <v>5</v>
      </c>
      <c r="CP68" s="4">
        <f t="shared" si="8"/>
        <v>1</v>
      </c>
      <c r="CQ68">
        <f t="shared" si="9"/>
        <v>0</v>
      </c>
    </row>
    <row r="69" spans="1:95" x14ac:dyDescent="0.35">
      <c r="A69">
        <v>75</v>
      </c>
      <c r="B69" s="1" t="s">
        <v>88</v>
      </c>
      <c r="C69">
        <v>158499</v>
      </c>
      <c r="D69" s="1" t="s">
        <v>88</v>
      </c>
      <c r="E69" s="1" t="s">
        <v>88</v>
      </c>
      <c r="F69" s="1">
        <v>0</v>
      </c>
      <c r="G69" s="1" t="s">
        <v>88</v>
      </c>
      <c r="H69" s="1" t="s">
        <v>88</v>
      </c>
      <c r="I69">
        <v>3</v>
      </c>
      <c r="J69">
        <v>1.2</v>
      </c>
      <c r="K69" s="1" t="s">
        <v>88</v>
      </c>
      <c r="L69" s="1" t="s">
        <v>88</v>
      </c>
      <c r="M69" s="1" t="s">
        <v>319</v>
      </c>
      <c r="N69">
        <v>0</v>
      </c>
      <c r="O69">
        <v>65</v>
      </c>
      <c r="P69" s="1" t="s">
        <v>88</v>
      </c>
      <c r="Q69" s="1" t="s">
        <v>120</v>
      </c>
      <c r="R69" s="2">
        <v>45145.020895810187</v>
      </c>
      <c r="S69" s="4">
        <v>50</v>
      </c>
      <c r="T69" s="1" t="s">
        <v>320</v>
      </c>
      <c r="U69">
        <v>2</v>
      </c>
      <c r="V69" s="1" t="s">
        <v>321</v>
      </c>
      <c r="W69">
        <v>0</v>
      </c>
      <c r="X69" s="1" t="s">
        <v>88</v>
      </c>
      <c r="Y69" s="1" t="s">
        <v>88</v>
      </c>
      <c r="Z69" s="1" t="s">
        <v>93</v>
      </c>
      <c r="AA69">
        <v>3</v>
      </c>
      <c r="AB69">
        <v>91</v>
      </c>
      <c r="AC69">
        <v>64</v>
      </c>
      <c r="AD69" s="5">
        <v>0</v>
      </c>
      <c r="AE69" s="5">
        <v>0</v>
      </c>
      <c r="AF69" s="5">
        <v>0</v>
      </c>
      <c r="AG69" s="5">
        <v>0</v>
      </c>
      <c r="AH69">
        <v>0</v>
      </c>
      <c r="AI69">
        <v>12.8</v>
      </c>
      <c r="AJ69" s="1" t="s">
        <v>321</v>
      </c>
      <c r="AK69">
        <v>1825</v>
      </c>
      <c r="AL69">
        <v>1</v>
      </c>
      <c r="AM69">
        <v>2</v>
      </c>
      <c r="AN69">
        <v>3</v>
      </c>
      <c r="AO69">
        <v>35</v>
      </c>
      <c r="AP69">
        <v>1</v>
      </c>
      <c r="AQ69">
        <v>1</v>
      </c>
      <c r="AR69">
        <v>1</v>
      </c>
      <c r="AS69">
        <v>2</v>
      </c>
      <c r="AT69">
        <v>1</v>
      </c>
      <c r="AU69">
        <v>11</v>
      </c>
      <c r="AV69">
        <v>2</v>
      </c>
      <c r="AW69">
        <v>225</v>
      </c>
      <c r="AX69">
        <v>284.2</v>
      </c>
      <c r="AY69">
        <v>423.5</v>
      </c>
      <c r="AZ69">
        <v>402</v>
      </c>
      <c r="BA69">
        <v>111.1</v>
      </c>
      <c r="BB69">
        <v>22</v>
      </c>
      <c r="BC69">
        <v>2.89</v>
      </c>
      <c r="BD69">
        <v>2.0699999999999998</v>
      </c>
      <c r="BE69">
        <v>4.96</v>
      </c>
      <c r="BF69">
        <v>30.87</v>
      </c>
      <c r="BG69">
        <v>202</v>
      </c>
      <c r="BH69">
        <v>91</v>
      </c>
      <c r="BI69">
        <v>68</v>
      </c>
      <c r="BJ69">
        <v>56</v>
      </c>
      <c r="BK69">
        <v>79</v>
      </c>
      <c r="BL69">
        <v>56</v>
      </c>
      <c r="BM69">
        <v>99</v>
      </c>
      <c r="BN69">
        <v>66</v>
      </c>
      <c r="BO69">
        <v>5</v>
      </c>
      <c r="BP69" s="1" t="s">
        <v>88</v>
      </c>
      <c r="BQ69">
        <v>1</v>
      </c>
      <c r="BR69" s="1" t="s">
        <v>88</v>
      </c>
      <c r="BS69">
        <v>1</v>
      </c>
      <c r="BT69" s="1" t="s">
        <v>88</v>
      </c>
      <c r="BU69">
        <v>0.14000000000000001</v>
      </c>
      <c r="BV69">
        <v>3.54</v>
      </c>
      <c r="BW69">
        <v>0.1</v>
      </c>
      <c r="BX69">
        <v>0.24</v>
      </c>
      <c r="BY69">
        <v>1.52</v>
      </c>
      <c r="BZ69">
        <v>1.73</v>
      </c>
      <c r="CA69">
        <v>205</v>
      </c>
      <c r="CB69">
        <v>132</v>
      </c>
      <c r="CC69">
        <v>377</v>
      </c>
      <c r="CD69">
        <v>107</v>
      </c>
      <c r="CE69">
        <v>262</v>
      </c>
      <c r="CF69">
        <v>104</v>
      </c>
      <c r="CG69">
        <v>559</v>
      </c>
      <c r="CH69">
        <v>213</v>
      </c>
      <c r="CI69">
        <v>1.08</v>
      </c>
      <c r="CJ69">
        <v>0.15</v>
      </c>
      <c r="CK69" t="str">
        <f>IF(O69=" "," ",VLOOKUP(AA69,Mapping!$A:$C,2,FALSE))</f>
        <v>BOU</v>
      </c>
      <c r="CL69" t="str">
        <f>IF(O69=" "," ",VLOOKUP(AA69,Mapping!$A:$C,3,FALSE))</f>
        <v>Bournemouth</v>
      </c>
      <c r="CM69" s="5">
        <f t="shared" si="5"/>
        <v>0</v>
      </c>
      <c r="CN69" s="5">
        <f t="shared" si="6"/>
        <v>0</v>
      </c>
      <c r="CO69">
        <f t="shared" si="7"/>
        <v>5</v>
      </c>
      <c r="CP69" s="4">
        <f t="shared" si="8"/>
        <v>12.8</v>
      </c>
      <c r="CQ69">
        <f t="shared" si="9"/>
        <v>0</v>
      </c>
    </row>
    <row r="70" spans="1:95" x14ac:dyDescent="0.35">
      <c r="A70">
        <v>75</v>
      </c>
      <c r="B70" s="1" t="s">
        <v>88</v>
      </c>
      <c r="C70">
        <v>155408</v>
      </c>
      <c r="D70" s="1" t="s">
        <v>88</v>
      </c>
      <c r="E70" s="1" t="s">
        <v>88</v>
      </c>
      <c r="F70" s="1">
        <v>0</v>
      </c>
      <c r="G70" s="1" t="s">
        <v>88</v>
      </c>
      <c r="H70" s="1" t="s">
        <v>88</v>
      </c>
      <c r="I70">
        <v>3</v>
      </c>
      <c r="J70">
        <v>1.6</v>
      </c>
      <c r="K70" s="1" t="s">
        <v>88</v>
      </c>
      <c r="L70" s="1" t="s">
        <v>88</v>
      </c>
      <c r="M70" s="1" t="s">
        <v>322</v>
      </c>
      <c r="N70">
        <v>0</v>
      </c>
      <c r="O70">
        <v>66</v>
      </c>
      <c r="P70" s="1" t="s">
        <v>88</v>
      </c>
      <c r="Q70" s="1" t="s">
        <v>120</v>
      </c>
      <c r="R70" s="2">
        <v>45145.020895810187</v>
      </c>
      <c r="S70" s="4">
        <v>50</v>
      </c>
      <c r="T70" s="1" t="s">
        <v>323</v>
      </c>
      <c r="U70">
        <v>1.8</v>
      </c>
      <c r="V70" s="1" t="s">
        <v>324</v>
      </c>
      <c r="W70">
        <v>0</v>
      </c>
      <c r="X70" s="1" t="s">
        <v>88</v>
      </c>
      <c r="Y70" s="1" t="s">
        <v>88</v>
      </c>
      <c r="Z70" s="1" t="s">
        <v>97</v>
      </c>
      <c r="AA70">
        <v>3</v>
      </c>
      <c r="AB70">
        <v>91</v>
      </c>
      <c r="AC70">
        <v>51</v>
      </c>
      <c r="AD70" s="5">
        <v>0</v>
      </c>
      <c r="AE70" s="5">
        <v>0</v>
      </c>
      <c r="AF70" s="5">
        <v>0</v>
      </c>
      <c r="AG70" s="5">
        <v>0</v>
      </c>
      <c r="AH70">
        <v>0</v>
      </c>
      <c r="AI70">
        <v>10.199999999999999</v>
      </c>
      <c r="AJ70" s="1" t="s">
        <v>325</v>
      </c>
      <c r="AK70">
        <v>1712</v>
      </c>
      <c r="AL70">
        <v>1</v>
      </c>
      <c r="AM70">
        <v>2</v>
      </c>
      <c r="AN70">
        <v>3</v>
      </c>
      <c r="AO70">
        <v>39</v>
      </c>
      <c r="AP70">
        <v>1</v>
      </c>
      <c r="AQ70">
        <v>1</v>
      </c>
      <c r="AR70">
        <v>1</v>
      </c>
      <c r="AS70">
        <v>4</v>
      </c>
      <c r="AT70">
        <v>1</v>
      </c>
      <c r="AU70">
        <v>11</v>
      </c>
      <c r="AV70">
        <v>1</v>
      </c>
      <c r="AW70">
        <v>280</v>
      </c>
      <c r="AX70">
        <v>313</v>
      </c>
      <c r="AY70">
        <v>352.5</v>
      </c>
      <c r="AZ70">
        <v>45</v>
      </c>
      <c r="BA70">
        <v>71.2</v>
      </c>
      <c r="BB70">
        <v>18</v>
      </c>
      <c r="BC70">
        <v>0.24</v>
      </c>
      <c r="BD70">
        <v>2.2999999999999998</v>
      </c>
      <c r="BE70">
        <v>2.54</v>
      </c>
      <c r="BF70">
        <v>32.090000000000003</v>
      </c>
      <c r="BG70">
        <v>183</v>
      </c>
      <c r="BH70">
        <v>84</v>
      </c>
      <c r="BI70">
        <v>93</v>
      </c>
      <c r="BJ70">
        <v>70</v>
      </c>
      <c r="BK70">
        <v>290</v>
      </c>
      <c r="BL70">
        <v>146</v>
      </c>
      <c r="BM70">
        <v>183</v>
      </c>
      <c r="BN70">
        <v>96</v>
      </c>
      <c r="BO70">
        <v>5</v>
      </c>
      <c r="BP70" s="1" t="s">
        <v>88</v>
      </c>
      <c r="BQ70">
        <v>1</v>
      </c>
      <c r="BR70" s="1" t="s">
        <v>88</v>
      </c>
      <c r="BS70">
        <v>1</v>
      </c>
      <c r="BT70" s="1" t="s">
        <v>88</v>
      </c>
      <c r="BU70">
        <v>0.01</v>
      </c>
      <c r="BV70">
        <v>3.54</v>
      </c>
      <c r="BW70">
        <v>0.12</v>
      </c>
      <c r="BX70">
        <v>0.13</v>
      </c>
      <c r="BY70">
        <v>1.69</v>
      </c>
      <c r="BZ70">
        <v>2.0499999999999998</v>
      </c>
      <c r="CA70">
        <v>203</v>
      </c>
      <c r="CB70">
        <v>130</v>
      </c>
      <c r="CC70">
        <v>375</v>
      </c>
      <c r="CD70">
        <v>105</v>
      </c>
      <c r="CE70">
        <v>286</v>
      </c>
      <c r="CF70">
        <v>121</v>
      </c>
      <c r="CG70">
        <v>576</v>
      </c>
      <c r="CH70">
        <v>228</v>
      </c>
      <c r="CI70">
        <v>0.95</v>
      </c>
      <c r="CJ70">
        <v>0.16</v>
      </c>
      <c r="CK70" t="str">
        <f>IF(O70=" "," ",VLOOKUP(AA70,Mapping!$A:$C,2,FALSE))</f>
        <v>BOU</v>
      </c>
      <c r="CL70" t="str">
        <f>IF(O70=" "," ",VLOOKUP(AA70,Mapping!$A:$C,3,FALSE))</f>
        <v>Bournemouth</v>
      </c>
      <c r="CM70" s="5">
        <f t="shared" si="5"/>
        <v>0</v>
      </c>
      <c r="CN70" s="5">
        <f t="shared" si="6"/>
        <v>0</v>
      </c>
      <c r="CO70">
        <f t="shared" si="7"/>
        <v>5</v>
      </c>
      <c r="CP70" s="4">
        <f t="shared" si="8"/>
        <v>10.199999999999999</v>
      </c>
      <c r="CQ70">
        <f t="shared" si="9"/>
        <v>0</v>
      </c>
    </row>
    <row r="71" spans="1:95" x14ac:dyDescent="0.35">
      <c r="A71">
        <v>75</v>
      </c>
      <c r="B71" s="1" t="s">
        <v>88</v>
      </c>
      <c r="C71">
        <v>244085</v>
      </c>
      <c r="D71" s="1" t="s">
        <v>88</v>
      </c>
      <c r="E71" s="1" t="s">
        <v>88</v>
      </c>
      <c r="F71" s="1">
        <v>0</v>
      </c>
      <c r="G71" s="1" t="s">
        <v>88</v>
      </c>
      <c r="H71" s="1" t="s">
        <v>88</v>
      </c>
      <c r="I71">
        <v>3</v>
      </c>
      <c r="J71">
        <v>0</v>
      </c>
      <c r="K71" s="1" t="s">
        <v>88</v>
      </c>
      <c r="L71" s="1" t="s">
        <v>88</v>
      </c>
      <c r="M71" s="1" t="s">
        <v>326</v>
      </c>
      <c r="N71">
        <v>0</v>
      </c>
      <c r="O71">
        <v>67</v>
      </c>
      <c r="P71" s="1" t="s">
        <v>88</v>
      </c>
      <c r="Q71" s="1" t="s">
        <v>327</v>
      </c>
      <c r="R71" s="2">
        <v>45124.305973692128</v>
      </c>
      <c r="S71" s="4">
        <v>45</v>
      </c>
      <c r="T71" s="1" t="s">
        <v>328</v>
      </c>
      <c r="U71">
        <v>1</v>
      </c>
      <c r="V71" s="1" t="s">
        <v>329</v>
      </c>
      <c r="W71">
        <v>0</v>
      </c>
      <c r="X71" s="1" t="s">
        <v>88</v>
      </c>
      <c r="Y71" s="1" t="s">
        <v>88</v>
      </c>
      <c r="Z71" s="1" t="s">
        <v>189</v>
      </c>
      <c r="AA71">
        <v>3</v>
      </c>
      <c r="AB71">
        <v>91</v>
      </c>
      <c r="AC71">
        <v>6</v>
      </c>
      <c r="AD71" s="5">
        <v>0</v>
      </c>
      <c r="AE71" s="5">
        <v>0</v>
      </c>
      <c r="AF71" s="5">
        <v>0</v>
      </c>
      <c r="AG71" s="5">
        <v>0</v>
      </c>
      <c r="AH71">
        <v>0</v>
      </c>
      <c r="AI71">
        <v>1.3</v>
      </c>
      <c r="AJ71" s="1" t="s">
        <v>326</v>
      </c>
      <c r="AK71">
        <v>104</v>
      </c>
      <c r="AL71">
        <v>1</v>
      </c>
      <c r="AM71">
        <v>2</v>
      </c>
      <c r="AN71">
        <v>3</v>
      </c>
      <c r="AO71">
        <v>2</v>
      </c>
      <c r="AP71">
        <v>1</v>
      </c>
      <c r="AQ71">
        <v>1</v>
      </c>
      <c r="AR71">
        <v>1</v>
      </c>
      <c r="AS71">
        <v>4</v>
      </c>
      <c r="AT71">
        <v>1</v>
      </c>
      <c r="AU71">
        <v>11</v>
      </c>
      <c r="AV71">
        <v>1</v>
      </c>
      <c r="AW71">
        <v>20</v>
      </c>
      <c r="AX71">
        <v>31.8</v>
      </c>
      <c r="AY71">
        <v>52.3</v>
      </c>
      <c r="AZ71">
        <v>28</v>
      </c>
      <c r="BA71">
        <v>11.3</v>
      </c>
      <c r="BB71">
        <v>18</v>
      </c>
      <c r="BC71">
        <v>0.16</v>
      </c>
      <c r="BD71">
        <v>0.21</v>
      </c>
      <c r="BE71">
        <v>0.37</v>
      </c>
      <c r="BF71">
        <v>2.2799999999999998</v>
      </c>
      <c r="BG71">
        <v>352</v>
      </c>
      <c r="BH71">
        <v>157</v>
      </c>
      <c r="BI71">
        <v>286</v>
      </c>
      <c r="BJ71">
        <v>151</v>
      </c>
      <c r="BK71">
        <v>308</v>
      </c>
      <c r="BL71">
        <v>154</v>
      </c>
      <c r="BM71">
        <v>337</v>
      </c>
      <c r="BN71">
        <v>156</v>
      </c>
      <c r="BO71">
        <v>5</v>
      </c>
      <c r="BP71" s="1" t="s">
        <v>88</v>
      </c>
      <c r="BQ71">
        <v>1</v>
      </c>
      <c r="BR71" s="1" t="s">
        <v>88</v>
      </c>
      <c r="BS71">
        <v>1</v>
      </c>
      <c r="BT71" s="1" t="s">
        <v>88</v>
      </c>
      <c r="BU71">
        <v>0.14000000000000001</v>
      </c>
      <c r="BV71">
        <v>3.54</v>
      </c>
      <c r="BW71">
        <v>0.18</v>
      </c>
      <c r="BX71">
        <v>0.32</v>
      </c>
      <c r="BY71">
        <v>1.97</v>
      </c>
      <c r="BZ71">
        <v>1.73</v>
      </c>
      <c r="CA71">
        <v>446</v>
      </c>
      <c r="CB71">
        <v>221</v>
      </c>
      <c r="CC71">
        <v>250</v>
      </c>
      <c r="CD71">
        <v>28</v>
      </c>
      <c r="CE71">
        <v>370</v>
      </c>
      <c r="CF71">
        <v>167</v>
      </c>
      <c r="CG71">
        <v>605</v>
      </c>
      <c r="CH71">
        <v>252</v>
      </c>
      <c r="CI71">
        <v>0.95</v>
      </c>
      <c r="CJ71">
        <v>0.16</v>
      </c>
      <c r="CK71" t="str">
        <f>IF(O71=" "," ",VLOOKUP(AA71,Mapping!$A:$C,2,FALSE))</f>
        <v>BOU</v>
      </c>
      <c r="CL71" t="str">
        <f>IF(O71=" "," ",VLOOKUP(AA71,Mapping!$A:$C,3,FALSE))</f>
        <v>Bournemouth</v>
      </c>
      <c r="CM71" s="5">
        <f t="shared" si="5"/>
        <v>0</v>
      </c>
      <c r="CN71" s="5">
        <f t="shared" si="6"/>
        <v>0</v>
      </c>
      <c r="CO71">
        <f t="shared" si="7"/>
        <v>4.5</v>
      </c>
      <c r="CP71" s="4">
        <f t="shared" si="8"/>
        <v>1.3333333333333333</v>
      </c>
      <c r="CQ71">
        <f t="shared" si="9"/>
        <v>0</v>
      </c>
    </row>
    <row r="72" spans="1:95" x14ac:dyDescent="0.35">
      <c r="A72">
        <v>25</v>
      </c>
      <c r="B72" s="1" t="s">
        <v>88</v>
      </c>
      <c r="C72">
        <v>81012</v>
      </c>
      <c r="D72" s="1" t="s">
        <v>88</v>
      </c>
      <c r="E72" s="1" t="s">
        <v>88</v>
      </c>
      <c r="F72" s="1">
        <v>0</v>
      </c>
      <c r="G72" s="1" t="s">
        <v>88</v>
      </c>
      <c r="H72" s="1" t="s">
        <v>88</v>
      </c>
      <c r="I72">
        <v>2</v>
      </c>
      <c r="J72">
        <v>0.5</v>
      </c>
      <c r="K72" s="1" t="s">
        <v>88</v>
      </c>
      <c r="L72" s="1" t="s">
        <v>88</v>
      </c>
      <c r="M72" s="1" t="s">
        <v>319</v>
      </c>
      <c r="N72">
        <v>0</v>
      </c>
      <c r="O72">
        <v>68</v>
      </c>
      <c r="P72" s="1" t="s">
        <v>88</v>
      </c>
      <c r="Q72" s="1" t="s">
        <v>330</v>
      </c>
      <c r="R72" s="2">
        <v>45145.020895995367</v>
      </c>
      <c r="S72" s="4">
        <v>45</v>
      </c>
      <c r="T72" s="1" t="s">
        <v>331</v>
      </c>
      <c r="U72">
        <v>1</v>
      </c>
      <c r="V72" s="1" t="s">
        <v>332</v>
      </c>
      <c r="W72">
        <v>0.1</v>
      </c>
      <c r="X72" s="1" t="s">
        <v>88</v>
      </c>
      <c r="Y72" s="1" t="s">
        <v>88</v>
      </c>
      <c r="Z72" s="1" t="s">
        <v>93</v>
      </c>
      <c r="AA72">
        <v>3</v>
      </c>
      <c r="AB72">
        <v>91</v>
      </c>
      <c r="AC72">
        <v>12</v>
      </c>
      <c r="AD72" s="5">
        <v>0</v>
      </c>
      <c r="AE72" s="5">
        <v>0</v>
      </c>
      <c r="AF72" s="5">
        <v>0</v>
      </c>
      <c r="AG72" s="5">
        <v>0</v>
      </c>
      <c r="AH72">
        <v>0</v>
      </c>
      <c r="AI72">
        <v>2.7</v>
      </c>
      <c r="AJ72" s="1" t="s">
        <v>332</v>
      </c>
      <c r="AK72">
        <v>527</v>
      </c>
      <c r="AL72">
        <v>1</v>
      </c>
      <c r="AM72">
        <v>2</v>
      </c>
      <c r="AN72">
        <v>3</v>
      </c>
      <c r="AO72">
        <v>11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11</v>
      </c>
      <c r="AV72">
        <v>1</v>
      </c>
      <c r="AW72">
        <v>63</v>
      </c>
      <c r="AX72">
        <v>66</v>
      </c>
      <c r="AY72">
        <v>26.7</v>
      </c>
      <c r="AZ72">
        <v>12</v>
      </c>
      <c r="BA72">
        <v>10.6</v>
      </c>
      <c r="BB72">
        <v>5</v>
      </c>
      <c r="BC72">
        <v>0</v>
      </c>
      <c r="BD72">
        <v>0.28999999999999998</v>
      </c>
      <c r="BE72">
        <v>0.28999999999999998</v>
      </c>
      <c r="BF72">
        <v>10.14</v>
      </c>
      <c r="BG72">
        <v>328</v>
      </c>
      <c r="BH72">
        <v>125</v>
      </c>
      <c r="BI72">
        <v>312</v>
      </c>
      <c r="BJ72">
        <v>117</v>
      </c>
      <c r="BK72">
        <v>327</v>
      </c>
      <c r="BL72">
        <v>125</v>
      </c>
      <c r="BM72">
        <v>340</v>
      </c>
      <c r="BN72">
        <v>125</v>
      </c>
      <c r="BO72">
        <v>5</v>
      </c>
      <c r="BP72" s="1" t="s">
        <v>88</v>
      </c>
      <c r="BQ72">
        <v>1</v>
      </c>
      <c r="BR72" s="1" t="s">
        <v>88</v>
      </c>
      <c r="BS72">
        <v>1</v>
      </c>
      <c r="BT72" s="1" t="s">
        <v>88</v>
      </c>
      <c r="BU72">
        <v>0.14000000000000001</v>
      </c>
      <c r="BV72">
        <v>3.54</v>
      </c>
      <c r="BW72">
        <v>0.05</v>
      </c>
      <c r="BX72">
        <v>0.05</v>
      </c>
      <c r="BY72">
        <v>1.73</v>
      </c>
      <c r="BZ72">
        <v>1.88</v>
      </c>
      <c r="CA72">
        <v>321</v>
      </c>
      <c r="CB72">
        <v>50</v>
      </c>
      <c r="CC72">
        <v>125</v>
      </c>
      <c r="CD72">
        <v>73</v>
      </c>
      <c r="CE72">
        <v>364</v>
      </c>
      <c r="CF72">
        <v>134</v>
      </c>
      <c r="CG72">
        <v>479</v>
      </c>
      <c r="CH72">
        <v>188</v>
      </c>
      <c r="CI72">
        <v>0.85</v>
      </c>
      <c r="CJ72">
        <v>0.16</v>
      </c>
      <c r="CK72" t="str">
        <f>IF(O72=" "," ",VLOOKUP(AA72,Mapping!$A:$C,2,FALSE))</f>
        <v>BOU</v>
      </c>
      <c r="CL72" t="str">
        <f>IF(O72=" "," ",VLOOKUP(AA72,Mapping!$A:$C,3,FALSE))</f>
        <v>Bournemouth</v>
      </c>
      <c r="CM72" s="5">
        <f t="shared" si="5"/>
        <v>0</v>
      </c>
      <c r="CN72" s="5">
        <f t="shared" si="6"/>
        <v>0</v>
      </c>
      <c r="CO72">
        <f t="shared" si="7"/>
        <v>4.5</v>
      </c>
      <c r="CP72" s="4">
        <f t="shared" si="8"/>
        <v>2.6666666666666665</v>
      </c>
      <c r="CQ72">
        <f t="shared" si="9"/>
        <v>0</v>
      </c>
    </row>
    <row r="73" spans="1:95" x14ac:dyDescent="0.35">
      <c r="A73">
        <v>25</v>
      </c>
      <c r="B73" s="1" t="s">
        <v>88</v>
      </c>
      <c r="C73">
        <v>463981</v>
      </c>
      <c r="D73" s="1" t="s">
        <v>88</v>
      </c>
      <c r="E73" s="1" t="s">
        <v>88</v>
      </c>
      <c r="F73" s="1">
        <v>0</v>
      </c>
      <c r="G73" s="1" t="s">
        <v>88</v>
      </c>
      <c r="H73" s="1" t="s">
        <v>88</v>
      </c>
      <c r="I73">
        <v>2</v>
      </c>
      <c r="J73">
        <v>1</v>
      </c>
      <c r="K73" s="1" t="s">
        <v>88</v>
      </c>
      <c r="L73" s="1" t="s">
        <v>88</v>
      </c>
      <c r="M73" s="1" t="s">
        <v>333</v>
      </c>
      <c r="N73">
        <v>0</v>
      </c>
      <c r="O73">
        <v>69</v>
      </c>
      <c r="P73" s="1" t="s">
        <v>88</v>
      </c>
      <c r="Q73" s="1" t="s">
        <v>330</v>
      </c>
      <c r="R73" s="2">
        <v>45145.020895995367</v>
      </c>
      <c r="S73" s="4">
        <v>40</v>
      </c>
      <c r="T73" s="1" t="s">
        <v>334</v>
      </c>
      <c r="U73">
        <v>0</v>
      </c>
      <c r="V73" s="1" t="s">
        <v>335</v>
      </c>
      <c r="W73">
        <v>0.3</v>
      </c>
      <c r="X73" s="1" t="s">
        <v>88</v>
      </c>
      <c r="Y73" s="1" t="s">
        <v>88</v>
      </c>
      <c r="Z73" s="1" t="s">
        <v>97</v>
      </c>
      <c r="AA73">
        <v>3</v>
      </c>
      <c r="AB73">
        <v>91</v>
      </c>
      <c r="AC73">
        <v>12</v>
      </c>
      <c r="AD73" s="5">
        <v>0</v>
      </c>
      <c r="AE73" s="5">
        <v>0</v>
      </c>
      <c r="AF73" s="5">
        <v>0</v>
      </c>
      <c r="AG73" s="5">
        <v>0</v>
      </c>
      <c r="AH73">
        <v>0</v>
      </c>
      <c r="AI73">
        <v>0</v>
      </c>
      <c r="AJ73" s="1" t="s">
        <v>335</v>
      </c>
      <c r="AK73">
        <v>527</v>
      </c>
      <c r="AL73">
        <v>1</v>
      </c>
      <c r="AM73">
        <v>2</v>
      </c>
      <c r="AN73">
        <v>3</v>
      </c>
      <c r="AO73">
        <v>11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11</v>
      </c>
      <c r="AV73">
        <v>1</v>
      </c>
      <c r="AW73">
        <v>63</v>
      </c>
      <c r="AX73">
        <v>0</v>
      </c>
      <c r="AY73">
        <v>0</v>
      </c>
      <c r="AZ73">
        <v>0</v>
      </c>
      <c r="BA73">
        <v>0</v>
      </c>
      <c r="BB73">
        <v>5</v>
      </c>
      <c r="BC73">
        <v>0</v>
      </c>
      <c r="BD73">
        <v>0</v>
      </c>
      <c r="BE73">
        <v>0</v>
      </c>
      <c r="BF73">
        <v>0</v>
      </c>
      <c r="BG73">
        <v>449</v>
      </c>
      <c r="BH73">
        <v>170</v>
      </c>
      <c r="BI73">
        <v>441</v>
      </c>
      <c r="BJ73">
        <v>170</v>
      </c>
      <c r="BK73">
        <v>426</v>
      </c>
      <c r="BL73">
        <v>169</v>
      </c>
      <c r="BM73">
        <v>451</v>
      </c>
      <c r="BN73">
        <v>170</v>
      </c>
      <c r="BO73">
        <v>5</v>
      </c>
      <c r="BP73" s="1" t="s">
        <v>88</v>
      </c>
      <c r="BQ73">
        <v>1</v>
      </c>
      <c r="BR73" s="1" t="s">
        <v>88</v>
      </c>
      <c r="BS73">
        <v>1</v>
      </c>
      <c r="BT73" s="1" t="s">
        <v>88</v>
      </c>
      <c r="BU73">
        <v>0.14000000000000001</v>
      </c>
      <c r="BV73">
        <v>3.54</v>
      </c>
      <c r="BW73">
        <v>0.05</v>
      </c>
      <c r="BX73">
        <v>0.05</v>
      </c>
      <c r="BY73">
        <v>1.73</v>
      </c>
      <c r="BZ73">
        <v>1.88</v>
      </c>
      <c r="CA73">
        <v>602</v>
      </c>
      <c r="CB73">
        <v>197</v>
      </c>
      <c r="CC73">
        <v>87</v>
      </c>
      <c r="CD73">
        <v>49</v>
      </c>
      <c r="CE73">
        <v>456</v>
      </c>
      <c r="CF73">
        <v>171</v>
      </c>
      <c r="CG73">
        <v>313</v>
      </c>
      <c r="CH73">
        <v>116</v>
      </c>
      <c r="CI73">
        <v>0.85</v>
      </c>
      <c r="CJ73">
        <v>0.16</v>
      </c>
      <c r="CK73" t="str">
        <f>IF(O73=" "," ",VLOOKUP(AA73,Mapping!$A:$C,2,FALSE))</f>
        <v>BOU</v>
      </c>
      <c r="CL73" t="str">
        <f>IF(O73=" "," ",VLOOKUP(AA73,Mapping!$A:$C,3,FALSE))</f>
        <v>Bournemouth</v>
      </c>
      <c r="CM73" s="5">
        <f t="shared" si="5"/>
        <v>0</v>
      </c>
      <c r="CN73" s="5">
        <f t="shared" si="6"/>
        <v>0</v>
      </c>
      <c r="CO73">
        <f t="shared" si="7"/>
        <v>4</v>
      </c>
      <c r="CP73" s="4">
        <f t="shared" si="8"/>
        <v>3</v>
      </c>
      <c r="CQ73">
        <f t="shared" si="9"/>
        <v>0</v>
      </c>
    </row>
    <row r="74" spans="1:95" x14ac:dyDescent="0.35">
      <c r="A74">
        <v>50</v>
      </c>
      <c r="B74" s="1" t="s">
        <v>88</v>
      </c>
      <c r="C74">
        <v>235530</v>
      </c>
      <c r="D74" s="1" t="s">
        <v>88</v>
      </c>
      <c r="E74" s="1" t="s">
        <v>88</v>
      </c>
      <c r="F74" s="1">
        <v>0</v>
      </c>
      <c r="G74" s="1" t="s">
        <v>88</v>
      </c>
      <c r="H74" s="1" t="s">
        <v>88</v>
      </c>
      <c r="I74">
        <v>2</v>
      </c>
      <c r="J74">
        <v>1</v>
      </c>
      <c r="K74" s="1" t="s">
        <v>88</v>
      </c>
      <c r="L74" s="1" t="s">
        <v>88</v>
      </c>
      <c r="M74" s="1" t="s">
        <v>336</v>
      </c>
      <c r="N74">
        <v>0</v>
      </c>
      <c r="O74">
        <v>70</v>
      </c>
      <c r="P74" s="1" t="s">
        <v>88</v>
      </c>
      <c r="Q74" s="1" t="s">
        <v>337</v>
      </c>
      <c r="R74" s="2">
        <v>45133.687546921297</v>
      </c>
      <c r="S74" s="4">
        <v>45</v>
      </c>
      <c r="T74" s="1" t="s">
        <v>338</v>
      </c>
      <c r="U74">
        <v>2.6</v>
      </c>
      <c r="V74" s="1" t="s">
        <v>339</v>
      </c>
      <c r="W74">
        <v>0</v>
      </c>
      <c r="X74" s="1" t="s">
        <v>88</v>
      </c>
      <c r="Y74" s="1" t="s">
        <v>88</v>
      </c>
      <c r="Z74" s="1" t="s">
        <v>93</v>
      </c>
      <c r="AA74">
        <v>3</v>
      </c>
      <c r="AB74">
        <v>91</v>
      </c>
      <c r="AC74">
        <v>60</v>
      </c>
      <c r="AD74" s="5">
        <v>0</v>
      </c>
      <c r="AE74" s="5">
        <v>0</v>
      </c>
      <c r="AF74" s="5">
        <v>0</v>
      </c>
      <c r="AG74" s="5">
        <v>0</v>
      </c>
      <c r="AH74">
        <v>0</v>
      </c>
      <c r="AI74">
        <v>13.3</v>
      </c>
      <c r="AJ74" s="1" t="s">
        <v>339</v>
      </c>
      <c r="AK74">
        <v>2040</v>
      </c>
      <c r="AL74">
        <v>1</v>
      </c>
      <c r="AM74">
        <v>2</v>
      </c>
      <c r="AN74">
        <v>5</v>
      </c>
      <c r="AO74">
        <v>38</v>
      </c>
      <c r="AP74">
        <v>1</v>
      </c>
      <c r="AQ74">
        <v>1</v>
      </c>
      <c r="AR74">
        <v>1</v>
      </c>
      <c r="AS74">
        <v>3</v>
      </c>
      <c r="AT74">
        <v>1</v>
      </c>
      <c r="AU74">
        <v>11</v>
      </c>
      <c r="AV74">
        <v>5</v>
      </c>
      <c r="AW74">
        <v>372</v>
      </c>
      <c r="AX74">
        <v>419.8</v>
      </c>
      <c r="AY74">
        <v>114</v>
      </c>
      <c r="AZ74">
        <v>26</v>
      </c>
      <c r="BA74">
        <v>56.3</v>
      </c>
      <c r="BB74">
        <v>23</v>
      </c>
      <c r="BC74">
        <v>0.17</v>
      </c>
      <c r="BD74">
        <v>0.7</v>
      </c>
      <c r="BE74">
        <v>0.87</v>
      </c>
      <c r="BF74">
        <v>35.92</v>
      </c>
      <c r="BG74">
        <v>134</v>
      </c>
      <c r="BH74">
        <v>47</v>
      </c>
      <c r="BI74">
        <v>217</v>
      </c>
      <c r="BJ74">
        <v>64</v>
      </c>
      <c r="BK74">
        <v>313</v>
      </c>
      <c r="BL74">
        <v>117</v>
      </c>
      <c r="BM74">
        <v>216</v>
      </c>
      <c r="BN74">
        <v>74</v>
      </c>
      <c r="BO74">
        <v>5</v>
      </c>
      <c r="BP74" s="1" t="s">
        <v>88</v>
      </c>
      <c r="BQ74">
        <v>1</v>
      </c>
      <c r="BR74" s="1" t="s">
        <v>88</v>
      </c>
      <c r="BS74">
        <v>1</v>
      </c>
      <c r="BT74" s="1" t="s">
        <v>88</v>
      </c>
      <c r="BU74">
        <v>0.01</v>
      </c>
      <c r="BV74">
        <v>3.54</v>
      </c>
      <c r="BW74">
        <v>0.03</v>
      </c>
      <c r="BX74">
        <v>0.04</v>
      </c>
      <c r="BY74">
        <v>1.58</v>
      </c>
      <c r="BZ74">
        <v>1.68</v>
      </c>
      <c r="CA74">
        <v>437</v>
      </c>
      <c r="CB74">
        <v>127</v>
      </c>
      <c r="CC74">
        <v>241</v>
      </c>
      <c r="CD74">
        <v>150</v>
      </c>
      <c r="CE74">
        <v>183</v>
      </c>
      <c r="CF74">
        <v>69</v>
      </c>
      <c r="CG74">
        <v>558</v>
      </c>
      <c r="CH74">
        <v>202</v>
      </c>
      <c r="CI74">
        <v>1.01</v>
      </c>
      <c r="CJ74">
        <v>0.22</v>
      </c>
      <c r="CK74" t="str">
        <f>IF(O74=" "," ",VLOOKUP(AA74,Mapping!$A:$C,2,FALSE))</f>
        <v>BOU</v>
      </c>
      <c r="CL74" t="str">
        <f>IF(O74=" "," ",VLOOKUP(AA74,Mapping!$A:$C,3,FALSE))</f>
        <v>Bournemouth</v>
      </c>
      <c r="CM74" s="5">
        <f t="shared" si="5"/>
        <v>0</v>
      </c>
      <c r="CN74" s="5">
        <f t="shared" si="6"/>
        <v>0</v>
      </c>
      <c r="CO74">
        <f t="shared" si="7"/>
        <v>4.5</v>
      </c>
      <c r="CP74" s="4">
        <f t="shared" si="8"/>
        <v>13.333333333333334</v>
      </c>
      <c r="CQ74">
        <f t="shared" si="9"/>
        <v>0</v>
      </c>
    </row>
    <row r="75" spans="1:95" x14ac:dyDescent="0.35">
      <c r="A75">
        <v>50</v>
      </c>
      <c r="B75" s="1" t="s">
        <v>88</v>
      </c>
      <c r="C75">
        <v>444183</v>
      </c>
      <c r="D75" s="1" t="s">
        <v>88</v>
      </c>
      <c r="E75" s="1" t="s">
        <v>88</v>
      </c>
      <c r="F75" s="1">
        <v>0</v>
      </c>
      <c r="G75" s="1" t="s">
        <v>88</v>
      </c>
      <c r="H75" s="1" t="s">
        <v>88</v>
      </c>
      <c r="I75">
        <v>3</v>
      </c>
      <c r="J75">
        <v>1</v>
      </c>
      <c r="K75" s="1" t="s">
        <v>88</v>
      </c>
      <c r="L75" s="1" t="s">
        <v>88</v>
      </c>
      <c r="M75" s="1" t="s">
        <v>340</v>
      </c>
      <c r="N75">
        <v>0</v>
      </c>
      <c r="O75">
        <v>71</v>
      </c>
      <c r="P75" s="1" t="s">
        <v>88</v>
      </c>
      <c r="Q75" s="1" t="s">
        <v>337</v>
      </c>
      <c r="R75" s="2">
        <v>45133.687546921297</v>
      </c>
      <c r="S75" s="4">
        <v>45</v>
      </c>
      <c r="T75" s="1" t="s">
        <v>341</v>
      </c>
      <c r="U75">
        <v>0</v>
      </c>
      <c r="V75" s="1" t="s">
        <v>342</v>
      </c>
      <c r="W75">
        <v>0.1</v>
      </c>
      <c r="X75" s="1" t="s">
        <v>88</v>
      </c>
      <c r="Y75" s="1" t="s">
        <v>88</v>
      </c>
      <c r="Z75" s="1" t="s">
        <v>97</v>
      </c>
      <c r="AA75">
        <v>3</v>
      </c>
      <c r="AB75">
        <v>91</v>
      </c>
      <c r="AC75">
        <v>60</v>
      </c>
      <c r="AD75" s="5">
        <v>0</v>
      </c>
      <c r="AE75" s="5">
        <v>0</v>
      </c>
      <c r="AF75" s="5">
        <v>0</v>
      </c>
      <c r="AG75" s="5">
        <v>0</v>
      </c>
      <c r="AH75">
        <v>0</v>
      </c>
      <c r="AI75">
        <v>0</v>
      </c>
      <c r="AJ75" s="1" t="s">
        <v>342</v>
      </c>
      <c r="AK75">
        <v>2040</v>
      </c>
      <c r="AL75">
        <v>1</v>
      </c>
      <c r="AM75">
        <v>2</v>
      </c>
      <c r="AN75">
        <v>5</v>
      </c>
      <c r="AO75">
        <v>38</v>
      </c>
      <c r="AP75">
        <v>1</v>
      </c>
      <c r="AQ75">
        <v>1</v>
      </c>
      <c r="AR75">
        <v>1</v>
      </c>
      <c r="AS75">
        <v>3</v>
      </c>
      <c r="AT75">
        <v>1</v>
      </c>
      <c r="AU75">
        <v>11</v>
      </c>
      <c r="AV75">
        <v>5</v>
      </c>
      <c r="AW75">
        <v>372</v>
      </c>
      <c r="AX75">
        <v>0</v>
      </c>
      <c r="AY75">
        <v>0</v>
      </c>
      <c r="AZ75">
        <v>0</v>
      </c>
      <c r="BA75">
        <v>0</v>
      </c>
      <c r="BB75">
        <v>23</v>
      </c>
      <c r="BC75">
        <v>0</v>
      </c>
      <c r="BD75">
        <v>0</v>
      </c>
      <c r="BE75">
        <v>0</v>
      </c>
      <c r="BF75">
        <v>0</v>
      </c>
      <c r="BG75">
        <v>527</v>
      </c>
      <c r="BH75">
        <v>206</v>
      </c>
      <c r="BI75">
        <v>525</v>
      </c>
      <c r="BJ75">
        <v>207</v>
      </c>
      <c r="BK75">
        <v>517</v>
      </c>
      <c r="BL75">
        <v>204</v>
      </c>
      <c r="BM75">
        <v>528</v>
      </c>
      <c r="BN75">
        <v>206</v>
      </c>
      <c r="BO75">
        <v>5</v>
      </c>
      <c r="BP75" s="1" t="s">
        <v>88</v>
      </c>
      <c r="BQ75">
        <v>1</v>
      </c>
      <c r="BR75" s="1" t="s">
        <v>88</v>
      </c>
      <c r="BS75">
        <v>1</v>
      </c>
      <c r="BT75" s="1" t="s">
        <v>88</v>
      </c>
      <c r="BU75">
        <v>0.01</v>
      </c>
      <c r="BV75">
        <v>3.54</v>
      </c>
      <c r="BW75">
        <v>0.03</v>
      </c>
      <c r="BX75">
        <v>0.04</v>
      </c>
      <c r="BY75">
        <v>1.58</v>
      </c>
      <c r="BZ75">
        <v>1.68</v>
      </c>
      <c r="CA75">
        <v>469</v>
      </c>
      <c r="CB75">
        <v>232</v>
      </c>
      <c r="CC75">
        <v>273</v>
      </c>
      <c r="CD75">
        <v>39</v>
      </c>
      <c r="CE75">
        <v>530</v>
      </c>
      <c r="CF75">
        <v>208</v>
      </c>
      <c r="CG75">
        <v>487</v>
      </c>
      <c r="CH75">
        <v>162</v>
      </c>
      <c r="CI75">
        <v>1.01</v>
      </c>
      <c r="CJ75">
        <v>0.22</v>
      </c>
      <c r="CK75" t="str">
        <f>IF(O75=" "," ",VLOOKUP(AA75,Mapping!$A:$C,2,FALSE))</f>
        <v>BOU</v>
      </c>
      <c r="CL75" t="str">
        <f>IF(O75=" "," ",VLOOKUP(AA75,Mapping!$A:$C,3,FALSE))</f>
        <v>Bournemouth</v>
      </c>
      <c r="CM75" s="5">
        <f t="shared" si="5"/>
        <v>0</v>
      </c>
      <c r="CN75" s="5">
        <f t="shared" si="6"/>
        <v>0</v>
      </c>
      <c r="CO75">
        <f t="shared" si="7"/>
        <v>4.5</v>
      </c>
      <c r="CP75" s="4">
        <f t="shared" si="8"/>
        <v>13.333333333333334</v>
      </c>
      <c r="CQ75">
        <f t="shared" si="9"/>
        <v>0</v>
      </c>
    </row>
    <row r="76" spans="1:95" x14ac:dyDescent="0.35">
      <c r="A76">
        <v>50</v>
      </c>
      <c r="B76" s="1" t="s">
        <v>88</v>
      </c>
      <c r="C76">
        <v>222683</v>
      </c>
      <c r="D76" s="1" t="s">
        <v>88</v>
      </c>
      <c r="E76" s="1" t="s">
        <v>88</v>
      </c>
      <c r="F76" s="1">
        <v>0</v>
      </c>
      <c r="G76" s="1" t="s">
        <v>88</v>
      </c>
      <c r="H76" s="1" t="s">
        <v>88</v>
      </c>
      <c r="I76">
        <v>3</v>
      </c>
      <c r="J76">
        <v>1.6</v>
      </c>
      <c r="K76" s="1" t="s">
        <v>88</v>
      </c>
      <c r="L76" s="1" t="s">
        <v>88</v>
      </c>
      <c r="M76" s="1" t="s">
        <v>343</v>
      </c>
      <c r="N76">
        <v>0</v>
      </c>
      <c r="O76">
        <v>72</v>
      </c>
      <c r="P76" s="1" t="s">
        <v>88</v>
      </c>
      <c r="Q76" s="1" t="s">
        <v>337</v>
      </c>
      <c r="R76" s="2">
        <v>45133.687546921297</v>
      </c>
      <c r="S76" s="4">
        <v>50</v>
      </c>
      <c r="T76" s="1" t="s">
        <v>344</v>
      </c>
      <c r="U76">
        <v>0</v>
      </c>
      <c r="V76" s="1" t="s">
        <v>345</v>
      </c>
      <c r="W76">
        <v>0.8</v>
      </c>
      <c r="X76" s="1" t="s">
        <v>88</v>
      </c>
      <c r="Y76" s="1" t="s">
        <v>88</v>
      </c>
      <c r="Z76" s="1" t="s">
        <v>97</v>
      </c>
      <c r="AA76">
        <v>3</v>
      </c>
      <c r="AB76">
        <v>91</v>
      </c>
      <c r="AC76">
        <v>60</v>
      </c>
      <c r="AD76" s="5">
        <v>0</v>
      </c>
      <c r="AE76" s="5">
        <v>0</v>
      </c>
      <c r="AF76" s="5">
        <v>0</v>
      </c>
      <c r="AG76" s="5">
        <v>0</v>
      </c>
      <c r="AH76">
        <v>0</v>
      </c>
      <c r="AI76">
        <v>0</v>
      </c>
      <c r="AJ76" s="1" t="s">
        <v>345</v>
      </c>
      <c r="AK76">
        <v>2040</v>
      </c>
      <c r="AL76">
        <v>1</v>
      </c>
      <c r="AM76">
        <v>2</v>
      </c>
      <c r="AN76">
        <v>5</v>
      </c>
      <c r="AO76">
        <v>38</v>
      </c>
      <c r="AP76">
        <v>1</v>
      </c>
      <c r="AQ76">
        <v>1</v>
      </c>
      <c r="AR76">
        <v>1</v>
      </c>
      <c r="AS76">
        <v>3</v>
      </c>
      <c r="AT76">
        <v>1</v>
      </c>
      <c r="AU76">
        <v>11</v>
      </c>
      <c r="AV76">
        <v>5</v>
      </c>
      <c r="AW76">
        <v>372</v>
      </c>
      <c r="AX76">
        <v>0</v>
      </c>
      <c r="AY76">
        <v>0</v>
      </c>
      <c r="AZ76">
        <v>0</v>
      </c>
      <c r="BA76">
        <v>0</v>
      </c>
      <c r="BB76">
        <v>23</v>
      </c>
      <c r="BC76">
        <v>0</v>
      </c>
      <c r="BD76">
        <v>0</v>
      </c>
      <c r="BE76">
        <v>0</v>
      </c>
      <c r="BF76">
        <v>0</v>
      </c>
      <c r="BG76">
        <v>586</v>
      </c>
      <c r="BH76">
        <v>249</v>
      </c>
      <c r="BI76">
        <v>585</v>
      </c>
      <c r="BJ76">
        <v>249</v>
      </c>
      <c r="BK76">
        <v>583</v>
      </c>
      <c r="BL76">
        <v>249</v>
      </c>
      <c r="BM76">
        <v>587</v>
      </c>
      <c r="BN76">
        <v>249</v>
      </c>
      <c r="BO76">
        <v>5</v>
      </c>
      <c r="BP76" s="1" t="s">
        <v>88</v>
      </c>
      <c r="BQ76">
        <v>1</v>
      </c>
      <c r="BR76" s="1" t="s">
        <v>88</v>
      </c>
      <c r="BS76">
        <v>1</v>
      </c>
      <c r="BT76" s="1" t="s">
        <v>88</v>
      </c>
      <c r="BU76">
        <v>0.01</v>
      </c>
      <c r="BV76">
        <v>3.54</v>
      </c>
      <c r="BW76">
        <v>0.03</v>
      </c>
      <c r="BX76">
        <v>0.04</v>
      </c>
      <c r="BY76">
        <v>1.58</v>
      </c>
      <c r="BZ76">
        <v>1.68</v>
      </c>
      <c r="CA76">
        <v>249</v>
      </c>
      <c r="CB76">
        <v>161</v>
      </c>
      <c r="CC76">
        <v>421</v>
      </c>
      <c r="CD76">
        <v>136</v>
      </c>
      <c r="CE76">
        <v>587</v>
      </c>
      <c r="CF76">
        <v>249</v>
      </c>
      <c r="CG76">
        <v>198</v>
      </c>
      <c r="CH76">
        <v>64</v>
      </c>
      <c r="CI76">
        <v>1.01</v>
      </c>
      <c r="CJ76">
        <v>0.22</v>
      </c>
      <c r="CK76" t="str">
        <f>IF(O76=" "," ",VLOOKUP(AA76,Mapping!$A:$C,2,FALSE))</f>
        <v>BOU</v>
      </c>
      <c r="CL76" t="str">
        <f>IF(O76=" "," ",VLOOKUP(AA76,Mapping!$A:$C,3,FALSE))</f>
        <v>Bournemouth</v>
      </c>
      <c r="CM76" s="5">
        <f t="shared" si="5"/>
        <v>0</v>
      </c>
      <c r="CN76" s="5">
        <f t="shared" si="6"/>
        <v>0</v>
      </c>
      <c r="CO76">
        <f t="shared" si="7"/>
        <v>5</v>
      </c>
      <c r="CP76" s="4">
        <f t="shared" si="8"/>
        <v>12</v>
      </c>
      <c r="CQ76">
        <f t="shared" si="9"/>
        <v>0</v>
      </c>
    </row>
    <row r="77" spans="1:95" x14ac:dyDescent="0.35">
      <c r="A77">
        <v>50</v>
      </c>
      <c r="B77" s="1" t="s">
        <v>88</v>
      </c>
      <c r="C77">
        <v>128309</v>
      </c>
      <c r="D77" s="1" t="s">
        <v>88</v>
      </c>
      <c r="E77" s="1" t="s">
        <v>88</v>
      </c>
      <c r="F77" s="1">
        <v>0</v>
      </c>
      <c r="G77" s="1" t="s">
        <v>88</v>
      </c>
      <c r="H77" s="1" t="s">
        <v>88</v>
      </c>
      <c r="I77">
        <v>3</v>
      </c>
      <c r="J77">
        <v>1.6</v>
      </c>
      <c r="K77" s="1" t="s">
        <v>88</v>
      </c>
      <c r="L77" s="1" t="s">
        <v>88</v>
      </c>
      <c r="M77" s="1" t="s">
        <v>346</v>
      </c>
      <c r="N77">
        <v>0</v>
      </c>
      <c r="O77">
        <v>73</v>
      </c>
      <c r="P77" s="1" t="s">
        <v>88</v>
      </c>
      <c r="Q77" s="1" t="s">
        <v>337</v>
      </c>
      <c r="R77" s="2">
        <v>45133.687546921297</v>
      </c>
      <c r="S77" s="4">
        <v>50</v>
      </c>
      <c r="T77" s="1" t="s">
        <v>347</v>
      </c>
      <c r="U77">
        <v>1</v>
      </c>
      <c r="V77" s="1" t="s">
        <v>348</v>
      </c>
      <c r="W77">
        <v>0</v>
      </c>
      <c r="X77" s="1" t="s">
        <v>88</v>
      </c>
      <c r="Y77" s="1" t="s">
        <v>88</v>
      </c>
      <c r="Z77" s="1" t="s">
        <v>97</v>
      </c>
      <c r="AA77">
        <v>3</v>
      </c>
      <c r="AB77">
        <v>91</v>
      </c>
      <c r="AC77">
        <v>2</v>
      </c>
      <c r="AD77" s="5">
        <v>0</v>
      </c>
      <c r="AE77" s="5">
        <v>0</v>
      </c>
      <c r="AF77" s="5">
        <v>0</v>
      </c>
      <c r="AG77" s="5">
        <v>0</v>
      </c>
      <c r="AH77">
        <v>0</v>
      </c>
      <c r="AI77">
        <v>0.4</v>
      </c>
      <c r="AJ77" s="1" t="s">
        <v>348</v>
      </c>
      <c r="AK77">
        <v>11</v>
      </c>
      <c r="AL77">
        <v>1</v>
      </c>
      <c r="AM77">
        <v>2</v>
      </c>
      <c r="AN77">
        <v>5</v>
      </c>
      <c r="AO77">
        <v>38</v>
      </c>
      <c r="AP77">
        <v>1</v>
      </c>
      <c r="AQ77">
        <v>1</v>
      </c>
      <c r="AR77">
        <v>1</v>
      </c>
      <c r="AS77">
        <v>3</v>
      </c>
      <c r="AT77">
        <v>1</v>
      </c>
      <c r="AU77">
        <v>11</v>
      </c>
      <c r="AV77">
        <v>5</v>
      </c>
      <c r="AW77">
        <v>6</v>
      </c>
      <c r="AX77">
        <v>0.2</v>
      </c>
      <c r="AY77">
        <v>0.3</v>
      </c>
      <c r="AZ77">
        <v>0</v>
      </c>
      <c r="BA77">
        <v>0.1</v>
      </c>
      <c r="BB77">
        <v>23</v>
      </c>
      <c r="BC77">
        <v>0</v>
      </c>
      <c r="BD77">
        <v>0.01</v>
      </c>
      <c r="BE77">
        <v>0.01</v>
      </c>
      <c r="BF77">
        <v>0.62</v>
      </c>
      <c r="BG77">
        <v>388</v>
      </c>
      <c r="BH77">
        <v>181</v>
      </c>
      <c r="BI77">
        <v>365</v>
      </c>
      <c r="BJ77">
        <v>181</v>
      </c>
      <c r="BK77">
        <v>559</v>
      </c>
      <c r="BL77">
        <v>234</v>
      </c>
      <c r="BM77">
        <v>390</v>
      </c>
      <c r="BN77">
        <v>181</v>
      </c>
      <c r="BO77">
        <v>5</v>
      </c>
      <c r="BP77" s="1" t="s">
        <v>88</v>
      </c>
      <c r="BQ77">
        <v>1</v>
      </c>
      <c r="BR77" s="1" t="s">
        <v>88</v>
      </c>
      <c r="BS77">
        <v>1</v>
      </c>
      <c r="BT77" s="1" t="s">
        <v>88</v>
      </c>
      <c r="BU77">
        <v>0.01</v>
      </c>
      <c r="BV77">
        <v>3.54</v>
      </c>
      <c r="BW77">
        <v>0.08</v>
      </c>
      <c r="BX77">
        <v>0.08</v>
      </c>
      <c r="BY77">
        <v>5.07</v>
      </c>
      <c r="BZ77">
        <v>1.68</v>
      </c>
      <c r="CA77">
        <v>192</v>
      </c>
      <c r="CB77">
        <v>123</v>
      </c>
      <c r="CC77">
        <v>364</v>
      </c>
      <c r="CD77">
        <v>98</v>
      </c>
      <c r="CE77">
        <v>383</v>
      </c>
      <c r="CF77">
        <v>179</v>
      </c>
      <c r="CG77">
        <v>593</v>
      </c>
      <c r="CH77">
        <v>244</v>
      </c>
      <c r="CI77">
        <v>1.01</v>
      </c>
      <c r="CJ77">
        <v>0.22</v>
      </c>
      <c r="CK77" t="str">
        <f>IF(O77=" "," ",VLOOKUP(AA77,Mapping!$A:$C,2,FALSE))</f>
        <v>BOU</v>
      </c>
      <c r="CL77" t="str">
        <f>IF(O77=" "," ",VLOOKUP(AA77,Mapping!$A:$C,3,FALSE))</f>
        <v>Bournemouth</v>
      </c>
      <c r="CM77" s="5">
        <f t="shared" si="5"/>
        <v>0</v>
      </c>
      <c r="CN77" s="5">
        <f t="shared" si="6"/>
        <v>0</v>
      </c>
      <c r="CO77">
        <f t="shared" si="7"/>
        <v>5</v>
      </c>
      <c r="CP77" s="4">
        <f t="shared" si="8"/>
        <v>0.4</v>
      </c>
      <c r="CQ77">
        <f t="shared" si="9"/>
        <v>0</v>
      </c>
    </row>
    <row r="78" spans="1:95" x14ac:dyDescent="0.35">
      <c r="A78">
        <v>50</v>
      </c>
      <c r="B78" s="1" t="s">
        <v>88</v>
      </c>
      <c r="C78">
        <v>133845</v>
      </c>
      <c r="D78" s="1" t="s">
        <v>88</v>
      </c>
      <c r="E78" s="1" t="s">
        <v>88</v>
      </c>
      <c r="F78" s="1">
        <v>0</v>
      </c>
      <c r="G78" s="1" t="s">
        <v>88</v>
      </c>
      <c r="H78" s="1" t="s">
        <v>88</v>
      </c>
      <c r="I78">
        <v>3</v>
      </c>
      <c r="J78">
        <v>1</v>
      </c>
      <c r="K78" s="1" t="s">
        <v>88</v>
      </c>
      <c r="L78" s="1" t="s">
        <v>88</v>
      </c>
      <c r="M78" s="1" t="s">
        <v>215</v>
      </c>
      <c r="N78">
        <v>0</v>
      </c>
      <c r="O78">
        <v>74</v>
      </c>
      <c r="P78" s="1" t="s">
        <v>88</v>
      </c>
      <c r="Q78" s="1" t="s">
        <v>337</v>
      </c>
      <c r="R78" s="2">
        <v>45133.687546921297</v>
      </c>
      <c r="S78" s="4">
        <v>45</v>
      </c>
      <c r="T78" s="1" t="s">
        <v>349</v>
      </c>
      <c r="U78">
        <v>1</v>
      </c>
      <c r="V78" s="1" t="s">
        <v>350</v>
      </c>
      <c r="W78">
        <v>0</v>
      </c>
      <c r="X78" s="1" t="s">
        <v>88</v>
      </c>
      <c r="Y78" s="1" t="s">
        <v>88</v>
      </c>
      <c r="Z78" s="1" t="s">
        <v>97</v>
      </c>
      <c r="AA78">
        <v>3</v>
      </c>
      <c r="AB78">
        <v>91</v>
      </c>
      <c r="AC78">
        <v>1</v>
      </c>
      <c r="AD78" s="5">
        <v>0</v>
      </c>
      <c r="AE78" s="5">
        <v>0</v>
      </c>
      <c r="AF78" s="5">
        <v>0</v>
      </c>
      <c r="AG78" s="5">
        <v>0</v>
      </c>
      <c r="AH78">
        <v>0</v>
      </c>
      <c r="AI78">
        <v>0.2</v>
      </c>
      <c r="AJ78" s="1" t="s">
        <v>350</v>
      </c>
      <c r="AK78">
        <v>8</v>
      </c>
      <c r="AL78">
        <v>1</v>
      </c>
      <c r="AM78">
        <v>2</v>
      </c>
      <c r="AN78">
        <v>5</v>
      </c>
      <c r="AO78">
        <v>1</v>
      </c>
      <c r="AP78">
        <v>1</v>
      </c>
      <c r="AQ78">
        <v>1</v>
      </c>
      <c r="AR78">
        <v>1</v>
      </c>
      <c r="AS78">
        <v>3</v>
      </c>
      <c r="AT78">
        <v>1</v>
      </c>
      <c r="AU78">
        <v>11</v>
      </c>
      <c r="AV78">
        <v>5</v>
      </c>
      <c r="AW78">
        <v>3</v>
      </c>
      <c r="AX78">
        <v>1.2</v>
      </c>
      <c r="AY78">
        <v>0</v>
      </c>
      <c r="AZ78">
        <v>0</v>
      </c>
      <c r="BA78">
        <v>0.1</v>
      </c>
      <c r="BB78">
        <v>23</v>
      </c>
      <c r="BC78">
        <v>0</v>
      </c>
      <c r="BD78">
        <v>0</v>
      </c>
      <c r="BE78">
        <v>0</v>
      </c>
      <c r="BF78">
        <v>0.28000000000000003</v>
      </c>
      <c r="BG78">
        <v>382</v>
      </c>
      <c r="BH78">
        <v>177</v>
      </c>
      <c r="BI78">
        <v>472</v>
      </c>
      <c r="BJ78">
        <v>187</v>
      </c>
      <c r="BK78">
        <v>461</v>
      </c>
      <c r="BL78">
        <v>181</v>
      </c>
      <c r="BM78">
        <v>388</v>
      </c>
      <c r="BN78">
        <v>179</v>
      </c>
      <c r="BO78">
        <v>5</v>
      </c>
      <c r="BP78" s="1" t="s">
        <v>88</v>
      </c>
      <c r="BQ78">
        <v>1</v>
      </c>
      <c r="BR78" s="1" t="s">
        <v>88</v>
      </c>
      <c r="BS78">
        <v>1</v>
      </c>
      <c r="BT78" s="1" t="s">
        <v>88</v>
      </c>
      <c r="BU78">
        <v>0.01</v>
      </c>
      <c r="BV78">
        <v>3.54</v>
      </c>
      <c r="BW78">
        <v>0.08</v>
      </c>
      <c r="BX78">
        <v>0.08</v>
      </c>
      <c r="BY78">
        <v>3.15</v>
      </c>
      <c r="BZ78">
        <v>11.25</v>
      </c>
      <c r="CA78">
        <v>351</v>
      </c>
      <c r="CB78">
        <v>200</v>
      </c>
      <c r="CC78">
        <v>155</v>
      </c>
      <c r="CD78">
        <v>7</v>
      </c>
      <c r="CE78">
        <v>367</v>
      </c>
      <c r="CF78">
        <v>164</v>
      </c>
      <c r="CG78">
        <v>551</v>
      </c>
      <c r="CH78">
        <v>208</v>
      </c>
      <c r="CI78">
        <v>1.01</v>
      </c>
      <c r="CJ78">
        <v>0.22</v>
      </c>
      <c r="CK78" t="str">
        <f>IF(O78=" "," ",VLOOKUP(AA78,Mapping!$A:$C,2,FALSE))</f>
        <v>BOU</v>
      </c>
      <c r="CL78" t="str">
        <f>IF(O78=" "," ",VLOOKUP(AA78,Mapping!$A:$C,3,FALSE))</f>
        <v>Bournemouth</v>
      </c>
      <c r="CM78" s="5">
        <f t="shared" si="5"/>
        <v>0</v>
      </c>
      <c r="CN78" s="5">
        <f t="shared" si="6"/>
        <v>0</v>
      </c>
      <c r="CO78">
        <f t="shared" si="7"/>
        <v>4.5</v>
      </c>
      <c r="CP78" s="4">
        <f t="shared" si="8"/>
        <v>0.22222222222222221</v>
      </c>
      <c r="CQ78">
        <f t="shared" si="9"/>
        <v>0</v>
      </c>
    </row>
    <row r="79" spans="1:95" x14ac:dyDescent="0.35">
      <c r="A79">
        <v>50</v>
      </c>
      <c r="B79" s="1" t="s">
        <v>88</v>
      </c>
      <c r="C79">
        <v>223911</v>
      </c>
      <c r="D79" s="1" t="s">
        <v>88</v>
      </c>
      <c r="E79" s="1" t="s">
        <v>88</v>
      </c>
      <c r="F79" s="1">
        <v>0</v>
      </c>
      <c r="G79" s="1" t="s">
        <v>88</v>
      </c>
      <c r="H79" s="1" t="s">
        <v>88</v>
      </c>
      <c r="I79">
        <v>2</v>
      </c>
      <c r="J79">
        <v>2</v>
      </c>
      <c r="K79" s="1" t="s">
        <v>88</v>
      </c>
      <c r="L79" s="1" t="s">
        <v>88</v>
      </c>
      <c r="M79" s="1" t="s">
        <v>351</v>
      </c>
      <c r="N79">
        <v>0</v>
      </c>
      <c r="O79">
        <v>75</v>
      </c>
      <c r="P79" s="1" t="s">
        <v>88</v>
      </c>
      <c r="Q79" s="1" t="s">
        <v>337</v>
      </c>
      <c r="R79" s="2">
        <v>45133.687546921297</v>
      </c>
      <c r="S79" s="4">
        <v>45</v>
      </c>
      <c r="T79" s="1" t="s">
        <v>352</v>
      </c>
      <c r="U79">
        <v>1.7</v>
      </c>
      <c r="V79" s="1" t="s">
        <v>353</v>
      </c>
      <c r="W79">
        <v>0.1</v>
      </c>
      <c r="X79" s="1" t="s">
        <v>88</v>
      </c>
      <c r="Y79" s="1" t="s">
        <v>88</v>
      </c>
      <c r="Z79" s="1" t="s">
        <v>97</v>
      </c>
      <c r="AA79">
        <v>3</v>
      </c>
      <c r="AB79">
        <v>91</v>
      </c>
      <c r="AC79">
        <v>43</v>
      </c>
      <c r="AD79" s="5">
        <v>0</v>
      </c>
      <c r="AE79" s="5">
        <v>0</v>
      </c>
      <c r="AF79" s="5">
        <v>0</v>
      </c>
      <c r="AG79" s="5">
        <v>0</v>
      </c>
      <c r="AH79">
        <v>0</v>
      </c>
      <c r="AI79">
        <v>9.6</v>
      </c>
      <c r="AJ79" s="1" t="s">
        <v>353</v>
      </c>
      <c r="AK79">
        <v>2197</v>
      </c>
      <c r="AL79">
        <v>1</v>
      </c>
      <c r="AM79">
        <v>2</v>
      </c>
      <c r="AN79">
        <v>5</v>
      </c>
      <c r="AO79">
        <v>52</v>
      </c>
      <c r="AP79">
        <v>2</v>
      </c>
      <c r="AQ79">
        <v>1</v>
      </c>
      <c r="AR79">
        <v>1</v>
      </c>
      <c r="AS79">
        <v>7</v>
      </c>
      <c r="AT79">
        <v>1</v>
      </c>
      <c r="AU79">
        <v>11</v>
      </c>
      <c r="AV79">
        <v>6</v>
      </c>
      <c r="AW79">
        <v>369</v>
      </c>
      <c r="AX79">
        <v>556.4</v>
      </c>
      <c r="AY79">
        <v>54.4</v>
      </c>
      <c r="AZ79">
        <v>134</v>
      </c>
      <c r="BA79">
        <v>74.400000000000006</v>
      </c>
      <c r="BB79">
        <v>24</v>
      </c>
      <c r="BC79">
        <v>0.96</v>
      </c>
      <c r="BD79">
        <v>0.55000000000000004</v>
      </c>
      <c r="BE79">
        <v>1.51</v>
      </c>
      <c r="BF79">
        <v>42.46</v>
      </c>
      <c r="BG79">
        <v>84</v>
      </c>
      <c r="BH79">
        <v>26</v>
      </c>
      <c r="BI79">
        <v>284</v>
      </c>
      <c r="BJ79">
        <v>101</v>
      </c>
      <c r="BK79">
        <v>190</v>
      </c>
      <c r="BL79">
        <v>44</v>
      </c>
      <c r="BM79">
        <v>171</v>
      </c>
      <c r="BN79">
        <v>48</v>
      </c>
      <c r="BO79">
        <v>5</v>
      </c>
      <c r="BP79" s="1" t="s">
        <v>88</v>
      </c>
      <c r="BQ79">
        <v>1</v>
      </c>
      <c r="BR79" s="1" t="s">
        <v>88</v>
      </c>
      <c r="BS79">
        <v>1</v>
      </c>
      <c r="BT79" s="1" t="s">
        <v>88</v>
      </c>
      <c r="BU79">
        <v>0.04</v>
      </c>
      <c r="BV79">
        <v>3.54</v>
      </c>
      <c r="BW79">
        <v>0.02</v>
      </c>
      <c r="BX79">
        <v>0.06</v>
      </c>
      <c r="BY79">
        <v>1.74</v>
      </c>
      <c r="BZ79">
        <v>2.13</v>
      </c>
      <c r="CA79">
        <v>423</v>
      </c>
      <c r="CB79">
        <v>119</v>
      </c>
      <c r="CC79">
        <v>227</v>
      </c>
      <c r="CD79">
        <v>142</v>
      </c>
      <c r="CE79">
        <v>295</v>
      </c>
      <c r="CF79">
        <v>111</v>
      </c>
      <c r="CG79">
        <v>459</v>
      </c>
      <c r="CH79">
        <v>178</v>
      </c>
      <c r="CI79">
        <v>0.98</v>
      </c>
      <c r="CJ79">
        <v>0.2</v>
      </c>
      <c r="CK79" t="str">
        <f>IF(O79=" "," ",VLOOKUP(AA79,Mapping!$A:$C,2,FALSE))</f>
        <v>BOU</v>
      </c>
      <c r="CL79" t="str">
        <f>IF(O79=" "," ",VLOOKUP(AA79,Mapping!$A:$C,3,FALSE))</f>
        <v>Bournemouth</v>
      </c>
      <c r="CM79" s="5">
        <f t="shared" si="5"/>
        <v>0</v>
      </c>
      <c r="CN79" s="5">
        <f t="shared" si="6"/>
        <v>0</v>
      </c>
      <c r="CO79">
        <f t="shared" si="7"/>
        <v>4.5</v>
      </c>
      <c r="CP79" s="4">
        <f t="shared" si="8"/>
        <v>9.5555555555555554</v>
      </c>
      <c r="CQ79">
        <f t="shared" si="9"/>
        <v>0</v>
      </c>
    </row>
    <row r="80" spans="1:95" x14ac:dyDescent="0.35">
      <c r="A80">
        <v>50</v>
      </c>
      <c r="B80" s="1" t="s">
        <v>88</v>
      </c>
      <c r="C80">
        <v>128340</v>
      </c>
      <c r="D80" s="1" t="s">
        <v>88</v>
      </c>
      <c r="E80" s="1" t="s">
        <v>88</v>
      </c>
      <c r="F80" s="1">
        <v>0</v>
      </c>
      <c r="G80" s="1" t="s">
        <v>88</v>
      </c>
      <c r="H80" s="1" t="s">
        <v>88</v>
      </c>
      <c r="I80">
        <v>4</v>
      </c>
      <c r="J80">
        <v>1.4</v>
      </c>
      <c r="K80" s="1" t="s">
        <v>88</v>
      </c>
      <c r="L80" s="1" t="s">
        <v>88</v>
      </c>
      <c r="M80" s="1" t="s">
        <v>354</v>
      </c>
      <c r="N80">
        <v>0</v>
      </c>
      <c r="O80">
        <v>76</v>
      </c>
      <c r="P80" s="1" t="s">
        <v>88</v>
      </c>
      <c r="Q80" s="1" t="s">
        <v>337</v>
      </c>
      <c r="R80" s="2">
        <v>45133.687546921297</v>
      </c>
      <c r="S80" s="4">
        <v>50</v>
      </c>
      <c r="T80" s="1" t="s">
        <v>355</v>
      </c>
      <c r="U80">
        <v>2.1</v>
      </c>
      <c r="V80" s="1" t="s">
        <v>356</v>
      </c>
      <c r="W80">
        <v>0.5</v>
      </c>
      <c r="X80" s="1" t="s">
        <v>88</v>
      </c>
      <c r="Y80" s="1" t="s">
        <v>88</v>
      </c>
      <c r="Z80" s="1" t="s">
        <v>97</v>
      </c>
      <c r="AA80">
        <v>3</v>
      </c>
      <c r="AB80">
        <v>91</v>
      </c>
      <c r="AC80">
        <v>57</v>
      </c>
      <c r="AD80" s="5">
        <v>0</v>
      </c>
      <c r="AE80" s="5">
        <v>0</v>
      </c>
      <c r="AF80" s="5">
        <v>0</v>
      </c>
      <c r="AG80" s="5">
        <v>0</v>
      </c>
      <c r="AH80">
        <v>0</v>
      </c>
      <c r="AI80">
        <v>11.4</v>
      </c>
      <c r="AJ80" s="1" t="s">
        <v>356</v>
      </c>
      <c r="AK80">
        <v>1269</v>
      </c>
      <c r="AL80">
        <v>4</v>
      </c>
      <c r="AM80">
        <v>2</v>
      </c>
      <c r="AN80">
        <v>3</v>
      </c>
      <c r="AO80">
        <v>34</v>
      </c>
      <c r="AP80">
        <v>2</v>
      </c>
      <c r="AQ80">
        <v>1</v>
      </c>
      <c r="AR80">
        <v>1</v>
      </c>
      <c r="AS80">
        <v>1</v>
      </c>
      <c r="AT80">
        <v>1</v>
      </c>
      <c r="AU80">
        <v>11</v>
      </c>
      <c r="AV80">
        <v>3</v>
      </c>
      <c r="AW80">
        <v>161</v>
      </c>
      <c r="AX80">
        <v>219.4</v>
      </c>
      <c r="AY80">
        <v>100.1</v>
      </c>
      <c r="AZ80">
        <v>280</v>
      </c>
      <c r="BA80">
        <v>59.5</v>
      </c>
      <c r="BB80">
        <v>12</v>
      </c>
      <c r="BC80">
        <v>4.18</v>
      </c>
      <c r="BD80">
        <v>0.5</v>
      </c>
      <c r="BE80">
        <v>4.68</v>
      </c>
      <c r="BF80">
        <v>25.51</v>
      </c>
      <c r="BG80">
        <v>236</v>
      </c>
      <c r="BH80">
        <v>22</v>
      </c>
      <c r="BI80">
        <v>237</v>
      </c>
      <c r="BJ80">
        <v>29</v>
      </c>
      <c r="BK80">
        <v>113</v>
      </c>
      <c r="BL80">
        <v>28</v>
      </c>
      <c r="BM80">
        <v>206</v>
      </c>
      <c r="BN80">
        <v>27</v>
      </c>
      <c r="BO80">
        <v>5</v>
      </c>
      <c r="BP80" s="1" t="s">
        <v>88</v>
      </c>
      <c r="BQ80">
        <v>1</v>
      </c>
      <c r="BR80" s="1" t="s">
        <v>88</v>
      </c>
      <c r="BS80">
        <v>1</v>
      </c>
      <c r="BT80" s="1" t="s">
        <v>88</v>
      </c>
      <c r="BU80">
        <v>0.3</v>
      </c>
      <c r="BV80">
        <v>3.54</v>
      </c>
      <c r="BW80">
        <v>0.04</v>
      </c>
      <c r="BX80">
        <v>0.34</v>
      </c>
      <c r="BY80">
        <v>1.81</v>
      </c>
      <c r="BZ80">
        <v>2.41</v>
      </c>
      <c r="CA80">
        <v>193</v>
      </c>
      <c r="CB80">
        <v>43</v>
      </c>
      <c r="CC80">
        <v>365</v>
      </c>
      <c r="CD80">
        <v>22</v>
      </c>
      <c r="CE80">
        <v>241</v>
      </c>
      <c r="CF80">
        <v>28</v>
      </c>
      <c r="CG80">
        <v>235</v>
      </c>
      <c r="CH80">
        <v>45</v>
      </c>
      <c r="CI80">
        <v>0.85</v>
      </c>
      <c r="CJ80">
        <v>0.21</v>
      </c>
      <c r="CK80" t="str">
        <f>IF(O80=" "," ",VLOOKUP(AA80,Mapping!$A:$C,2,FALSE))</f>
        <v>BOU</v>
      </c>
      <c r="CL80" t="str">
        <f>IF(O80=" "," ",VLOOKUP(AA80,Mapping!$A:$C,3,FALSE))</f>
        <v>Bournemouth</v>
      </c>
      <c r="CM80" s="5">
        <f t="shared" si="5"/>
        <v>0</v>
      </c>
      <c r="CN80" s="5">
        <f t="shared" si="6"/>
        <v>0</v>
      </c>
      <c r="CO80">
        <f t="shared" si="7"/>
        <v>5</v>
      </c>
      <c r="CP80" s="4">
        <f t="shared" si="8"/>
        <v>11.4</v>
      </c>
      <c r="CQ80">
        <f t="shared" si="9"/>
        <v>0</v>
      </c>
    </row>
    <row r="81" spans="1:95" x14ac:dyDescent="0.35">
      <c r="A81">
        <v>50</v>
      </c>
      <c r="B81" s="1" t="s">
        <v>88</v>
      </c>
      <c r="C81">
        <v>69752</v>
      </c>
      <c r="D81" s="1" t="s">
        <v>88</v>
      </c>
      <c r="E81" s="1" t="s">
        <v>88</v>
      </c>
      <c r="F81" s="1">
        <v>0</v>
      </c>
      <c r="G81" s="1" t="s">
        <v>88</v>
      </c>
      <c r="H81" s="1" t="s">
        <v>88</v>
      </c>
      <c r="I81">
        <v>1</v>
      </c>
      <c r="J81">
        <v>2.2999999999999998</v>
      </c>
      <c r="K81" s="1" t="s">
        <v>88</v>
      </c>
      <c r="L81" s="1" t="s">
        <v>88</v>
      </c>
      <c r="M81" s="1" t="s">
        <v>357</v>
      </c>
      <c r="N81">
        <v>0</v>
      </c>
      <c r="O81">
        <v>77</v>
      </c>
      <c r="P81" s="1" t="s">
        <v>88</v>
      </c>
      <c r="Q81" s="1" t="s">
        <v>337</v>
      </c>
      <c r="R81" s="2">
        <v>45133.687546921297</v>
      </c>
      <c r="S81" s="4">
        <v>45</v>
      </c>
      <c r="T81" s="1" t="s">
        <v>358</v>
      </c>
      <c r="U81">
        <v>3.4</v>
      </c>
      <c r="V81" s="1" t="s">
        <v>359</v>
      </c>
      <c r="W81">
        <v>0.8</v>
      </c>
      <c r="X81" s="1" t="s">
        <v>88</v>
      </c>
      <c r="Y81" s="1" t="s">
        <v>88</v>
      </c>
      <c r="Z81" s="1" t="s">
        <v>97</v>
      </c>
      <c r="AA81">
        <v>3</v>
      </c>
      <c r="AB81">
        <v>91</v>
      </c>
      <c r="AC81">
        <v>93</v>
      </c>
      <c r="AD81" s="5">
        <v>0</v>
      </c>
      <c r="AE81" s="5">
        <v>0</v>
      </c>
      <c r="AF81" s="5">
        <v>0</v>
      </c>
      <c r="AG81" s="5">
        <v>0</v>
      </c>
      <c r="AH81">
        <v>0</v>
      </c>
      <c r="AI81">
        <v>20.7</v>
      </c>
      <c r="AJ81" s="1" t="s">
        <v>360</v>
      </c>
      <c r="AK81">
        <v>2385</v>
      </c>
      <c r="AL81">
        <v>4</v>
      </c>
      <c r="AM81">
        <v>2</v>
      </c>
      <c r="AN81">
        <v>6</v>
      </c>
      <c r="AO81">
        <v>39</v>
      </c>
      <c r="AP81">
        <v>2</v>
      </c>
      <c r="AQ81">
        <v>1</v>
      </c>
      <c r="AR81">
        <v>1</v>
      </c>
      <c r="AS81">
        <v>4</v>
      </c>
      <c r="AT81">
        <v>1</v>
      </c>
      <c r="AU81">
        <v>100</v>
      </c>
      <c r="AV81">
        <v>9</v>
      </c>
      <c r="AW81">
        <v>510</v>
      </c>
      <c r="AX81">
        <v>727.6</v>
      </c>
      <c r="AY81">
        <v>0</v>
      </c>
      <c r="AZ81">
        <v>0</v>
      </c>
      <c r="BA81">
        <v>72.8</v>
      </c>
      <c r="BB81">
        <v>27</v>
      </c>
      <c r="BC81">
        <v>0</v>
      </c>
      <c r="BD81">
        <v>0.02</v>
      </c>
      <c r="BE81">
        <v>0.02</v>
      </c>
      <c r="BF81">
        <v>44.7</v>
      </c>
      <c r="BG81">
        <v>36</v>
      </c>
      <c r="BH81">
        <v>10</v>
      </c>
      <c r="BI81">
        <v>459</v>
      </c>
      <c r="BJ81">
        <v>57</v>
      </c>
      <c r="BK81">
        <v>445</v>
      </c>
      <c r="BL81">
        <v>49</v>
      </c>
      <c r="BM81">
        <v>178</v>
      </c>
      <c r="BN81">
        <v>11</v>
      </c>
      <c r="BO81">
        <v>5</v>
      </c>
      <c r="BP81" s="1" t="s">
        <v>88</v>
      </c>
      <c r="BQ81">
        <v>1</v>
      </c>
      <c r="BR81" s="1" t="s">
        <v>88</v>
      </c>
      <c r="BS81">
        <v>1</v>
      </c>
      <c r="BT81" s="1" t="s">
        <v>88</v>
      </c>
      <c r="BU81">
        <v>0.3</v>
      </c>
      <c r="BV81">
        <v>3.77</v>
      </c>
      <c r="BW81">
        <v>0.04</v>
      </c>
      <c r="BX81">
        <v>0.34</v>
      </c>
      <c r="BY81">
        <v>1.69</v>
      </c>
      <c r="BZ81">
        <v>1.47</v>
      </c>
      <c r="CA81">
        <v>316</v>
      </c>
      <c r="CB81">
        <v>16</v>
      </c>
      <c r="CC81">
        <v>120</v>
      </c>
      <c r="CD81">
        <v>48</v>
      </c>
      <c r="CE81">
        <v>101</v>
      </c>
      <c r="CF81">
        <v>20</v>
      </c>
      <c r="CG81">
        <v>193</v>
      </c>
      <c r="CH81">
        <v>28</v>
      </c>
      <c r="CI81">
        <v>1.02</v>
      </c>
      <c r="CJ81">
        <v>0.23</v>
      </c>
      <c r="CK81" t="str">
        <f>IF(O81=" "," ",VLOOKUP(AA81,Mapping!$A:$C,2,FALSE))</f>
        <v>BOU</v>
      </c>
      <c r="CL81" t="str">
        <f>IF(O81=" "," ",VLOOKUP(AA81,Mapping!$A:$C,3,FALSE))</f>
        <v>Bournemouth</v>
      </c>
      <c r="CM81" s="5">
        <f t="shared" si="5"/>
        <v>0</v>
      </c>
      <c r="CN81" s="5">
        <f t="shared" si="6"/>
        <v>0</v>
      </c>
      <c r="CO81">
        <f t="shared" si="7"/>
        <v>4.5</v>
      </c>
      <c r="CP81" s="4">
        <f t="shared" si="8"/>
        <v>20.666666666666668</v>
      </c>
      <c r="CQ81">
        <f t="shared" si="9"/>
        <v>0</v>
      </c>
    </row>
    <row r="82" spans="1:95" x14ac:dyDescent="0.35">
      <c r="A82">
        <v>50</v>
      </c>
      <c r="B82" s="1" t="s">
        <v>88</v>
      </c>
      <c r="C82">
        <v>533463</v>
      </c>
      <c r="D82" s="1" t="s">
        <v>88</v>
      </c>
      <c r="E82" s="1" t="s">
        <v>88</v>
      </c>
      <c r="F82" s="1">
        <v>0</v>
      </c>
      <c r="G82" s="1" t="s">
        <v>88</v>
      </c>
      <c r="H82" s="1" t="s">
        <v>88</v>
      </c>
      <c r="I82">
        <v>3</v>
      </c>
      <c r="J82">
        <v>1.6</v>
      </c>
      <c r="K82" s="1" t="s">
        <v>88</v>
      </c>
      <c r="L82" s="1" t="s">
        <v>88</v>
      </c>
      <c r="M82" s="1" t="s">
        <v>361</v>
      </c>
      <c r="N82">
        <v>0</v>
      </c>
      <c r="O82">
        <v>78</v>
      </c>
      <c r="P82" s="1" t="s">
        <v>88</v>
      </c>
      <c r="Q82" s="1" t="s">
        <v>337</v>
      </c>
      <c r="R82" s="2">
        <v>45133.687546921297</v>
      </c>
      <c r="S82" s="4">
        <v>50</v>
      </c>
      <c r="T82" s="1" t="s">
        <v>362</v>
      </c>
      <c r="U82">
        <v>2.6</v>
      </c>
      <c r="V82" s="1" t="s">
        <v>363</v>
      </c>
      <c r="W82">
        <v>0.1</v>
      </c>
      <c r="X82" s="1" t="s">
        <v>88</v>
      </c>
      <c r="Y82" s="1" t="s">
        <v>88</v>
      </c>
      <c r="Z82" s="1" t="s">
        <v>97</v>
      </c>
      <c r="AA82">
        <v>3</v>
      </c>
      <c r="AB82">
        <v>91</v>
      </c>
      <c r="AC82">
        <v>49</v>
      </c>
      <c r="AD82" s="5">
        <v>0</v>
      </c>
      <c r="AE82" s="5">
        <v>0</v>
      </c>
      <c r="AF82" s="5">
        <v>0</v>
      </c>
      <c r="AG82" s="5">
        <v>0</v>
      </c>
      <c r="AH82">
        <v>0</v>
      </c>
      <c r="AI82">
        <v>9.8000000000000007</v>
      </c>
      <c r="AJ82" s="1" t="s">
        <v>364</v>
      </c>
      <c r="AK82">
        <v>1239</v>
      </c>
      <c r="AL82">
        <v>1</v>
      </c>
      <c r="AM82">
        <v>3</v>
      </c>
      <c r="AN82">
        <v>1</v>
      </c>
      <c r="AO82">
        <v>23</v>
      </c>
      <c r="AP82">
        <v>2</v>
      </c>
      <c r="AQ82">
        <v>1</v>
      </c>
      <c r="AR82">
        <v>1</v>
      </c>
      <c r="AS82">
        <v>1</v>
      </c>
      <c r="AT82">
        <v>1</v>
      </c>
      <c r="AU82">
        <v>100</v>
      </c>
      <c r="AV82">
        <v>4</v>
      </c>
      <c r="AW82">
        <v>163</v>
      </c>
      <c r="AX82">
        <v>280.8</v>
      </c>
      <c r="AY82">
        <v>262.5</v>
      </c>
      <c r="AZ82">
        <v>283</v>
      </c>
      <c r="BA82">
        <v>82.5</v>
      </c>
      <c r="BB82">
        <v>15</v>
      </c>
      <c r="BC82">
        <v>3.52</v>
      </c>
      <c r="BD82">
        <v>1.68</v>
      </c>
      <c r="BE82">
        <v>5.2</v>
      </c>
      <c r="BF82">
        <v>25.86</v>
      </c>
      <c r="BG82">
        <v>204</v>
      </c>
      <c r="BH82">
        <v>92</v>
      </c>
      <c r="BI82">
        <v>121</v>
      </c>
      <c r="BJ82">
        <v>84</v>
      </c>
      <c r="BK82">
        <v>112</v>
      </c>
      <c r="BL82">
        <v>74</v>
      </c>
      <c r="BM82">
        <v>148</v>
      </c>
      <c r="BN82">
        <v>88</v>
      </c>
      <c r="BO82">
        <v>5</v>
      </c>
      <c r="BP82" s="1" t="s">
        <v>88</v>
      </c>
      <c r="BQ82">
        <v>1</v>
      </c>
      <c r="BR82" s="1" t="s">
        <v>88</v>
      </c>
      <c r="BS82">
        <v>1</v>
      </c>
      <c r="BT82" s="1" t="s">
        <v>88</v>
      </c>
      <c r="BU82">
        <v>0.26</v>
      </c>
      <c r="BV82">
        <v>3.77</v>
      </c>
      <c r="BW82">
        <v>0.12</v>
      </c>
      <c r="BX82">
        <v>0.38</v>
      </c>
      <c r="BY82">
        <v>1.88</v>
      </c>
      <c r="BZ82">
        <v>1.67</v>
      </c>
      <c r="CA82">
        <v>293</v>
      </c>
      <c r="CB82">
        <v>189</v>
      </c>
      <c r="CC82">
        <v>465</v>
      </c>
      <c r="CD82">
        <v>164</v>
      </c>
      <c r="CE82">
        <v>190</v>
      </c>
      <c r="CF82">
        <v>75</v>
      </c>
      <c r="CG82">
        <v>514</v>
      </c>
      <c r="CH82">
        <v>180</v>
      </c>
      <c r="CI82">
        <v>1.0900000000000001</v>
      </c>
      <c r="CJ82">
        <v>7.0000000000000007E-2</v>
      </c>
      <c r="CK82" t="str">
        <f>IF(O82=" "," ",VLOOKUP(AA82,Mapping!$A:$C,2,FALSE))</f>
        <v>BOU</v>
      </c>
      <c r="CL82" t="str">
        <f>IF(O82=" "," ",VLOOKUP(AA82,Mapping!$A:$C,3,FALSE))</f>
        <v>Bournemouth</v>
      </c>
      <c r="CM82" s="5">
        <f t="shared" si="5"/>
        <v>0</v>
      </c>
      <c r="CN82" s="5">
        <f t="shared" si="6"/>
        <v>0</v>
      </c>
      <c r="CO82">
        <f t="shared" si="7"/>
        <v>5</v>
      </c>
      <c r="CP82" s="4">
        <f t="shared" si="8"/>
        <v>9.8000000000000007</v>
      </c>
      <c r="CQ82">
        <f t="shared" si="9"/>
        <v>0</v>
      </c>
    </row>
    <row r="83" spans="1:95" x14ac:dyDescent="0.35">
      <c r="A83">
        <v>50</v>
      </c>
      <c r="B83" s="1" t="s">
        <v>88</v>
      </c>
      <c r="C83">
        <v>156687</v>
      </c>
      <c r="D83" s="1" t="s">
        <v>88</v>
      </c>
      <c r="E83" s="1" t="s">
        <v>88</v>
      </c>
      <c r="F83" s="1">
        <v>0</v>
      </c>
      <c r="G83" s="1" t="s">
        <v>88</v>
      </c>
      <c r="H83" s="1" t="s">
        <v>88</v>
      </c>
      <c r="I83">
        <v>3</v>
      </c>
      <c r="J83">
        <v>0</v>
      </c>
      <c r="K83" s="1" t="s">
        <v>88</v>
      </c>
      <c r="L83" s="1" t="s">
        <v>88</v>
      </c>
      <c r="M83" s="1" t="s">
        <v>365</v>
      </c>
      <c r="N83">
        <v>0</v>
      </c>
      <c r="O83">
        <v>79</v>
      </c>
      <c r="P83" s="1" t="s">
        <v>88</v>
      </c>
      <c r="Q83" s="1" t="s">
        <v>366</v>
      </c>
      <c r="R83" s="2">
        <v>45118.415518553244</v>
      </c>
      <c r="S83" s="4">
        <v>45</v>
      </c>
      <c r="T83" s="1" t="s">
        <v>367</v>
      </c>
      <c r="U83">
        <v>1.3</v>
      </c>
      <c r="V83" s="1" t="s">
        <v>368</v>
      </c>
      <c r="W83">
        <v>0</v>
      </c>
      <c r="X83" s="1" t="s">
        <v>88</v>
      </c>
      <c r="Y83" s="1" t="s">
        <v>88</v>
      </c>
      <c r="Z83" s="1" t="s">
        <v>189</v>
      </c>
      <c r="AA83">
        <v>3</v>
      </c>
      <c r="AB83">
        <v>91</v>
      </c>
      <c r="AC83">
        <v>9</v>
      </c>
      <c r="AD83" s="5">
        <v>0</v>
      </c>
      <c r="AE83" s="5">
        <v>0</v>
      </c>
      <c r="AF83" s="5">
        <v>0</v>
      </c>
      <c r="AG83" s="5">
        <v>0</v>
      </c>
      <c r="AH83">
        <v>0</v>
      </c>
      <c r="AI83">
        <v>2</v>
      </c>
      <c r="AJ83" s="1" t="s">
        <v>368</v>
      </c>
      <c r="AK83">
        <v>282</v>
      </c>
      <c r="AL83">
        <v>1</v>
      </c>
      <c r="AM83">
        <v>3</v>
      </c>
      <c r="AN83">
        <v>1</v>
      </c>
      <c r="AO83">
        <v>10</v>
      </c>
      <c r="AP83">
        <v>2</v>
      </c>
      <c r="AQ83">
        <v>1</v>
      </c>
      <c r="AR83">
        <v>1</v>
      </c>
      <c r="AS83">
        <v>1</v>
      </c>
      <c r="AT83">
        <v>1</v>
      </c>
      <c r="AU83">
        <v>100</v>
      </c>
      <c r="AV83">
        <v>4</v>
      </c>
      <c r="AW83">
        <v>32</v>
      </c>
      <c r="AX83">
        <v>21</v>
      </c>
      <c r="AY83">
        <v>6.4</v>
      </c>
      <c r="AZ83">
        <v>9</v>
      </c>
      <c r="BA83">
        <v>3.7</v>
      </c>
      <c r="BB83">
        <v>3</v>
      </c>
      <c r="BC83">
        <v>0.05</v>
      </c>
      <c r="BD83">
        <v>0.02</v>
      </c>
      <c r="BE83">
        <v>7.0000000000000007E-2</v>
      </c>
      <c r="BF83">
        <v>5.92</v>
      </c>
      <c r="BG83">
        <v>358</v>
      </c>
      <c r="BH83">
        <v>161</v>
      </c>
      <c r="BI83">
        <v>343</v>
      </c>
      <c r="BJ83">
        <v>169</v>
      </c>
      <c r="BK83">
        <v>332</v>
      </c>
      <c r="BL83">
        <v>164</v>
      </c>
      <c r="BM83">
        <v>363</v>
      </c>
      <c r="BN83">
        <v>165</v>
      </c>
      <c r="BO83">
        <v>5</v>
      </c>
      <c r="BP83" s="1" t="s">
        <v>88</v>
      </c>
      <c r="BQ83">
        <v>1</v>
      </c>
      <c r="BR83" s="1" t="s">
        <v>88</v>
      </c>
      <c r="BS83">
        <v>1</v>
      </c>
      <c r="BT83" s="1" t="s">
        <v>88</v>
      </c>
      <c r="BU83">
        <v>0.02</v>
      </c>
      <c r="BV83">
        <v>3.77</v>
      </c>
      <c r="BW83">
        <v>0.01</v>
      </c>
      <c r="BX83">
        <v>0.03</v>
      </c>
      <c r="BY83">
        <v>1.89</v>
      </c>
      <c r="BZ83">
        <v>3.19</v>
      </c>
      <c r="CA83">
        <v>358</v>
      </c>
      <c r="CB83">
        <v>203</v>
      </c>
      <c r="CC83">
        <v>162</v>
      </c>
      <c r="CD83">
        <v>10</v>
      </c>
      <c r="CE83">
        <v>341</v>
      </c>
      <c r="CF83">
        <v>151</v>
      </c>
      <c r="CG83">
        <v>614</v>
      </c>
      <c r="CH83">
        <v>260</v>
      </c>
      <c r="CI83">
        <v>0.96</v>
      </c>
      <c r="CJ83">
        <v>0.32</v>
      </c>
      <c r="CK83" t="str">
        <f>IF(O83=" "," ",VLOOKUP(AA83,Mapping!$A:$C,2,FALSE))</f>
        <v>BOU</v>
      </c>
      <c r="CL83" t="str">
        <f>IF(O83=" "," ",VLOOKUP(AA83,Mapping!$A:$C,3,FALSE))</f>
        <v>Bournemouth</v>
      </c>
      <c r="CM83" s="5">
        <f t="shared" si="5"/>
        <v>0</v>
      </c>
      <c r="CN83" s="5">
        <f t="shared" si="6"/>
        <v>0</v>
      </c>
      <c r="CO83">
        <f t="shared" si="7"/>
        <v>4.5</v>
      </c>
      <c r="CP83" s="4">
        <f t="shared" si="8"/>
        <v>2</v>
      </c>
      <c r="CQ83">
        <f t="shared" si="9"/>
        <v>0</v>
      </c>
    </row>
    <row r="84" spans="1:95" x14ac:dyDescent="0.35">
      <c r="A84">
        <v>50</v>
      </c>
      <c r="B84" s="1" t="s">
        <v>88</v>
      </c>
      <c r="C84">
        <v>32259</v>
      </c>
      <c r="D84" s="1" t="s">
        <v>88</v>
      </c>
      <c r="E84" s="1" t="s">
        <v>88</v>
      </c>
      <c r="F84" s="1">
        <v>0</v>
      </c>
      <c r="G84" s="1" t="s">
        <v>88</v>
      </c>
      <c r="H84" s="1" t="s">
        <v>88</v>
      </c>
      <c r="I84">
        <v>1</v>
      </c>
      <c r="J84">
        <v>1</v>
      </c>
      <c r="K84" s="1" t="s">
        <v>88</v>
      </c>
      <c r="L84" s="1" t="s">
        <v>88</v>
      </c>
      <c r="M84" s="1" t="s">
        <v>369</v>
      </c>
      <c r="N84">
        <v>0</v>
      </c>
      <c r="O84">
        <v>80</v>
      </c>
      <c r="P84" s="1" t="s">
        <v>88</v>
      </c>
      <c r="Q84" s="1" t="s">
        <v>366</v>
      </c>
      <c r="R84" s="2">
        <v>45118.415518553244</v>
      </c>
      <c r="S84" s="4">
        <v>40</v>
      </c>
      <c r="T84" s="1" t="s">
        <v>370</v>
      </c>
      <c r="U84">
        <v>0</v>
      </c>
      <c r="V84" s="1" t="s">
        <v>371</v>
      </c>
      <c r="W84">
        <v>0.6</v>
      </c>
      <c r="X84" s="1" t="s">
        <v>88</v>
      </c>
      <c r="Y84" s="1" t="s">
        <v>88</v>
      </c>
      <c r="Z84" s="1" t="s">
        <v>97</v>
      </c>
      <c r="AA84">
        <v>3</v>
      </c>
      <c r="AB84">
        <v>91</v>
      </c>
      <c r="AC84">
        <v>9</v>
      </c>
      <c r="AD84" s="5">
        <v>0</v>
      </c>
      <c r="AE84" s="5">
        <v>0</v>
      </c>
      <c r="AF84" s="5">
        <v>0</v>
      </c>
      <c r="AG84" s="5">
        <v>0</v>
      </c>
      <c r="AH84">
        <v>0</v>
      </c>
      <c r="AI84">
        <v>0</v>
      </c>
      <c r="AJ84" s="1" t="s">
        <v>371</v>
      </c>
      <c r="AK84">
        <v>282</v>
      </c>
      <c r="AL84">
        <v>1</v>
      </c>
      <c r="AM84">
        <v>3</v>
      </c>
      <c r="AN84">
        <v>1</v>
      </c>
      <c r="AO84">
        <v>10</v>
      </c>
      <c r="AP84">
        <v>2</v>
      </c>
      <c r="AQ84">
        <v>1</v>
      </c>
      <c r="AR84">
        <v>1</v>
      </c>
      <c r="AS84">
        <v>1</v>
      </c>
      <c r="AT84">
        <v>1</v>
      </c>
      <c r="AU84">
        <v>100</v>
      </c>
      <c r="AV84">
        <v>4</v>
      </c>
      <c r="AW84">
        <v>32</v>
      </c>
      <c r="AX84">
        <v>0</v>
      </c>
      <c r="AY84">
        <v>0</v>
      </c>
      <c r="AZ84">
        <v>0</v>
      </c>
      <c r="BA84">
        <v>0</v>
      </c>
      <c r="BB84">
        <v>3</v>
      </c>
      <c r="BC84">
        <v>0</v>
      </c>
      <c r="BD84">
        <v>0</v>
      </c>
      <c r="BE84">
        <v>0</v>
      </c>
      <c r="BF84">
        <v>0</v>
      </c>
      <c r="BG84">
        <v>392</v>
      </c>
      <c r="BH84">
        <v>33</v>
      </c>
      <c r="BI84">
        <v>374</v>
      </c>
      <c r="BJ84">
        <v>15</v>
      </c>
      <c r="BK84">
        <v>356</v>
      </c>
      <c r="BL84">
        <v>6</v>
      </c>
      <c r="BM84">
        <v>394</v>
      </c>
      <c r="BN84">
        <v>33</v>
      </c>
      <c r="BO84">
        <v>5</v>
      </c>
      <c r="BP84" s="1" t="s">
        <v>88</v>
      </c>
      <c r="BQ84">
        <v>1</v>
      </c>
      <c r="BR84" s="1" t="s">
        <v>88</v>
      </c>
      <c r="BS84">
        <v>1</v>
      </c>
      <c r="BT84" s="1" t="s">
        <v>88</v>
      </c>
      <c r="BU84">
        <v>0.02</v>
      </c>
      <c r="BV84">
        <v>3.77</v>
      </c>
      <c r="BW84">
        <v>0.01</v>
      </c>
      <c r="BX84">
        <v>0.03</v>
      </c>
      <c r="BY84">
        <v>1.89</v>
      </c>
      <c r="BZ84">
        <v>3.19</v>
      </c>
      <c r="CA84">
        <v>520</v>
      </c>
      <c r="CB84">
        <v>34</v>
      </c>
      <c r="CC84">
        <v>5</v>
      </c>
      <c r="CD84">
        <v>5</v>
      </c>
      <c r="CE84">
        <v>399</v>
      </c>
      <c r="CF84">
        <v>33</v>
      </c>
      <c r="CG84">
        <v>216</v>
      </c>
      <c r="CH84">
        <v>33</v>
      </c>
      <c r="CI84">
        <v>0.96</v>
      </c>
      <c r="CJ84">
        <v>0.32</v>
      </c>
      <c r="CK84" t="str">
        <f>IF(O84=" "," ",VLOOKUP(AA84,Mapping!$A:$C,2,FALSE))</f>
        <v>BOU</v>
      </c>
      <c r="CL84" t="str">
        <f>IF(O84=" "," ",VLOOKUP(AA84,Mapping!$A:$C,3,FALSE))</f>
        <v>Bournemouth</v>
      </c>
      <c r="CM84" s="5">
        <f t="shared" si="5"/>
        <v>0</v>
      </c>
      <c r="CN84" s="5">
        <f t="shared" si="6"/>
        <v>0</v>
      </c>
      <c r="CO84">
        <f t="shared" si="7"/>
        <v>4</v>
      </c>
      <c r="CP84" s="4">
        <f t="shared" si="8"/>
        <v>2.25</v>
      </c>
      <c r="CQ84">
        <f t="shared" si="9"/>
        <v>0</v>
      </c>
    </row>
    <row r="85" spans="1:95" x14ac:dyDescent="0.35">
      <c r="A85">
        <v>50</v>
      </c>
      <c r="B85" s="1" t="s">
        <v>88</v>
      </c>
      <c r="C85">
        <v>156685</v>
      </c>
      <c r="D85" s="1" t="s">
        <v>88</v>
      </c>
      <c r="E85" s="1" t="s">
        <v>88</v>
      </c>
      <c r="F85" s="1">
        <v>0</v>
      </c>
      <c r="G85" s="1" t="s">
        <v>88</v>
      </c>
      <c r="H85" s="1" t="s">
        <v>88</v>
      </c>
      <c r="I85">
        <v>3</v>
      </c>
      <c r="J85">
        <v>1.6</v>
      </c>
      <c r="K85" s="1" t="s">
        <v>88</v>
      </c>
      <c r="L85" s="1" t="s">
        <v>88</v>
      </c>
      <c r="M85" s="1" t="s">
        <v>372</v>
      </c>
      <c r="N85">
        <v>0</v>
      </c>
      <c r="O85">
        <v>81</v>
      </c>
      <c r="P85" s="1" t="s">
        <v>88</v>
      </c>
      <c r="Q85" s="1" t="s">
        <v>366</v>
      </c>
      <c r="R85" s="2">
        <v>45118.415518553244</v>
      </c>
      <c r="S85" s="4">
        <v>50</v>
      </c>
      <c r="T85" s="1" t="s">
        <v>373</v>
      </c>
      <c r="U85">
        <v>1.6</v>
      </c>
      <c r="V85" s="1" t="s">
        <v>374</v>
      </c>
      <c r="W85">
        <v>0</v>
      </c>
      <c r="X85" s="1" t="s">
        <v>88</v>
      </c>
      <c r="Y85" s="1" t="s">
        <v>88</v>
      </c>
      <c r="Z85" s="1" t="s">
        <v>97</v>
      </c>
      <c r="AA85">
        <v>3</v>
      </c>
      <c r="AB85">
        <v>91</v>
      </c>
      <c r="AC85">
        <v>33</v>
      </c>
      <c r="AD85" s="5">
        <v>0</v>
      </c>
      <c r="AE85" s="5">
        <v>0</v>
      </c>
      <c r="AF85" s="5">
        <v>0</v>
      </c>
      <c r="AG85" s="5">
        <v>0</v>
      </c>
      <c r="AH85">
        <v>0</v>
      </c>
      <c r="AI85">
        <v>6.6</v>
      </c>
      <c r="AJ85" s="1" t="s">
        <v>374</v>
      </c>
      <c r="AK85">
        <v>1010</v>
      </c>
      <c r="AL85">
        <v>1</v>
      </c>
      <c r="AM85">
        <v>1</v>
      </c>
      <c r="AN85">
        <v>3</v>
      </c>
      <c r="AO85">
        <v>15</v>
      </c>
      <c r="AP85">
        <v>2</v>
      </c>
      <c r="AQ85">
        <v>1</v>
      </c>
      <c r="AR85">
        <v>1</v>
      </c>
      <c r="AS85">
        <v>1</v>
      </c>
      <c r="AT85">
        <v>1</v>
      </c>
      <c r="AU85">
        <v>100</v>
      </c>
      <c r="AV85">
        <v>4</v>
      </c>
      <c r="AW85">
        <v>167</v>
      </c>
      <c r="AX85">
        <v>127.4</v>
      </c>
      <c r="AY85">
        <v>153.30000000000001</v>
      </c>
      <c r="AZ85">
        <v>27</v>
      </c>
      <c r="BA85">
        <v>30.6</v>
      </c>
      <c r="BB85">
        <v>12</v>
      </c>
      <c r="BC85">
        <v>0.16</v>
      </c>
      <c r="BD85">
        <v>1.47</v>
      </c>
      <c r="BE85">
        <v>1.63</v>
      </c>
      <c r="BF85">
        <v>17.29</v>
      </c>
      <c r="BG85">
        <v>288</v>
      </c>
      <c r="BH85">
        <v>125</v>
      </c>
      <c r="BI85">
        <v>181</v>
      </c>
      <c r="BJ85">
        <v>113</v>
      </c>
      <c r="BK85">
        <v>310</v>
      </c>
      <c r="BL85">
        <v>155</v>
      </c>
      <c r="BM85">
        <v>288</v>
      </c>
      <c r="BN85">
        <v>135</v>
      </c>
      <c r="BO85">
        <v>2</v>
      </c>
      <c r="BP85" s="1" t="s">
        <v>88</v>
      </c>
      <c r="BQ85">
        <v>4</v>
      </c>
      <c r="BR85" s="1" t="s">
        <v>88</v>
      </c>
      <c r="BS85">
        <v>1</v>
      </c>
      <c r="BT85" s="1" t="s">
        <v>88</v>
      </c>
      <c r="BU85">
        <v>0.01</v>
      </c>
      <c r="BV85">
        <v>3.77</v>
      </c>
      <c r="BW85">
        <v>0.13</v>
      </c>
      <c r="BX85">
        <v>0.14000000000000001</v>
      </c>
      <c r="BY85">
        <v>1.54</v>
      </c>
      <c r="BZ85">
        <v>1.34</v>
      </c>
      <c r="CA85">
        <v>204</v>
      </c>
      <c r="CB85">
        <v>131</v>
      </c>
      <c r="CC85">
        <v>376</v>
      </c>
      <c r="CD85">
        <v>106</v>
      </c>
      <c r="CE85">
        <v>308</v>
      </c>
      <c r="CF85">
        <v>132</v>
      </c>
      <c r="CG85">
        <v>592</v>
      </c>
      <c r="CH85">
        <v>243</v>
      </c>
      <c r="CI85">
        <v>1.07</v>
      </c>
      <c r="CJ85">
        <v>0.27</v>
      </c>
      <c r="CK85" t="str">
        <f>IF(O85=" "," ",VLOOKUP(AA85,Mapping!$A:$C,2,FALSE))</f>
        <v>BOU</v>
      </c>
      <c r="CL85" t="str">
        <f>IF(O85=" "," ",VLOOKUP(AA85,Mapping!$A:$C,3,FALSE))</f>
        <v>Bournemouth</v>
      </c>
      <c r="CM85" s="5">
        <f t="shared" si="5"/>
        <v>0</v>
      </c>
      <c r="CN85" s="5">
        <f t="shared" si="6"/>
        <v>0</v>
      </c>
      <c r="CO85">
        <f t="shared" si="7"/>
        <v>5</v>
      </c>
      <c r="CP85" s="4">
        <f t="shared" si="8"/>
        <v>6.6</v>
      </c>
      <c r="CQ85">
        <f t="shared" si="9"/>
        <v>0</v>
      </c>
    </row>
    <row r="86" spans="1:95" x14ac:dyDescent="0.35">
      <c r="A86">
        <v>25</v>
      </c>
      <c r="B86" s="1" t="s">
        <v>88</v>
      </c>
      <c r="C86">
        <v>437730</v>
      </c>
      <c r="D86" s="1" t="s">
        <v>88</v>
      </c>
      <c r="E86" s="1" t="s">
        <v>88</v>
      </c>
      <c r="F86" s="1">
        <v>0</v>
      </c>
      <c r="G86" s="1" t="s">
        <v>88</v>
      </c>
      <c r="H86" s="1" t="s">
        <v>88</v>
      </c>
      <c r="I86">
        <v>4</v>
      </c>
      <c r="J86">
        <v>0.2</v>
      </c>
      <c r="K86" s="1" t="s">
        <v>88</v>
      </c>
      <c r="L86" s="1" t="s">
        <v>88</v>
      </c>
      <c r="M86" s="1" t="s">
        <v>375</v>
      </c>
      <c r="N86">
        <v>0</v>
      </c>
      <c r="O86">
        <v>82</v>
      </c>
      <c r="P86" s="1" t="s">
        <v>88</v>
      </c>
      <c r="Q86" s="1" t="s">
        <v>376</v>
      </c>
      <c r="R86" s="2">
        <v>45145.020896284725</v>
      </c>
      <c r="S86" s="4">
        <v>45</v>
      </c>
      <c r="T86" s="1" t="s">
        <v>377</v>
      </c>
      <c r="U86">
        <v>1.6</v>
      </c>
      <c r="V86" s="1" t="s">
        <v>378</v>
      </c>
      <c r="W86">
        <v>1.7</v>
      </c>
      <c r="X86" s="1" t="s">
        <v>88</v>
      </c>
      <c r="Y86" s="1" t="s">
        <v>88</v>
      </c>
      <c r="Z86" s="1" t="s">
        <v>93</v>
      </c>
      <c r="AA86">
        <v>3</v>
      </c>
      <c r="AB86">
        <v>91</v>
      </c>
      <c r="AC86">
        <v>18</v>
      </c>
      <c r="AD86" s="5">
        <v>0</v>
      </c>
      <c r="AE86" s="5">
        <v>0</v>
      </c>
      <c r="AF86" s="5">
        <v>0</v>
      </c>
      <c r="AG86" s="5">
        <v>0</v>
      </c>
      <c r="AH86">
        <v>0</v>
      </c>
      <c r="AI86">
        <v>4</v>
      </c>
      <c r="AJ86" s="1" t="s">
        <v>378</v>
      </c>
      <c r="AK86">
        <v>250</v>
      </c>
      <c r="AL86">
        <v>1</v>
      </c>
      <c r="AM86">
        <v>1</v>
      </c>
      <c r="AN86">
        <v>3</v>
      </c>
      <c r="AO86">
        <v>6</v>
      </c>
      <c r="AP86">
        <v>2</v>
      </c>
      <c r="AQ86">
        <v>1</v>
      </c>
      <c r="AR86">
        <v>1</v>
      </c>
      <c r="AS86">
        <v>1</v>
      </c>
      <c r="AT86">
        <v>1</v>
      </c>
      <c r="AU86">
        <v>100</v>
      </c>
      <c r="AV86">
        <v>1</v>
      </c>
      <c r="AW86">
        <v>56</v>
      </c>
      <c r="AX86">
        <v>50</v>
      </c>
      <c r="AY86">
        <v>26.5</v>
      </c>
      <c r="AZ86">
        <v>32</v>
      </c>
      <c r="BA86">
        <v>10.7</v>
      </c>
      <c r="BB86">
        <v>2</v>
      </c>
      <c r="BC86">
        <v>0.36</v>
      </c>
      <c r="BD86">
        <v>0.02</v>
      </c>
      <c r="BE86">
        <v>0.38</v>
      </c>
      <c r="BF86">
        <v>7.7</v>
      </c>
      <c r="BG86">
        <v>342</v>
      </c>
      <c r="BH86">
        <v>37</v>
      </c>
      <c r="BI86">
        <v>313</v>
      </c>
      <c r="BJ86">
        <v>37</v>
      </c>
      <c r="BK86">
        <v>303</v>
      </c>
      <c r="BL86">
        <v>39</v>
      </c>
      <c r="BM86">
        <v>339</v>
      </c>
      <c r="BN86">
        <v>38</v>
      </c>
      <c r="BO86">
        <v>2</v>
      </c>
      <c r="BP86" s="1" t="s">
        <v>88</v>
      </c>
      <c r="BQ86">
        <v>4</v>
      </c>
      <c r="BR86" s="1" t="s">
        <v>88</v>
      </c>
      <c r="BS86">
        <v>1</v>
      </c>
      <c r="BT86" s="1" t="s">
        <v>88</v>
      </c>
      <c r="BU86">
        <v>0.13</v>
      </c>
      <c r="BV86">
        <v>3.77</v>
      </c>
      <c r="BW86">
        <v>0.01</v>
      </c>
      <c r="BX86">
        <v>0.14000000000000001</v>
      </c>
      <c r="BY86">
        <v>2.77</v>
      </c>
      <c r="BZ86">
        <v>2.16</v>
      </c>
      <c r="CA86">
        <v>465</v>
      </c>
      <c r="CB86">
        <v>72</v>
      </c>
      <c r="CC86">
        <v>269</v>
      </c>
      <c r="CD86">
        <v>14</v>
      </c>
      <c r="CE86">
        <v>306</v>
      </c>
      <c r="CF86">
        <v>34</v>
      </c>
      <c r="CG86">
        <v>135</v>
      </c>
      <c r="CH86">
        <v>27</v>
      </c>
      <c r="CI86">
        <v>0.72</v>
      </c>
      <c r="CJ86">
        <v>0.27</v>
      </c>
      <c r="CK86" t="str">
        <f>IF(O86=" "," ",VLOOKUP(AA86,Mapping!$A:$C,2,FALSE))</f>
        <v>BOU</v>
      </c>
      <c r="CL86" t="str">
        <f>IF(O86=" "," ",VLOOKUP(AA86,Mapping!$A:$C,3,FALSE))</f>
        <v>Bournemouth</v>
      </c>
      <c r="CM86" s="5">
        <f t="shared" si="5"/>
        <v>0</v>
      </c>
      <c r="CN86" s="5">
        <f t="shared" si="6"/>
        <v>0</v>
      </c>
      <c r="CO86">
        <f t="shared" si="7"/>
        <v>4.5</v>
      </c>
      <c r="CP86" s="4">
        <f t="shared" si="8"/>
        <v>4</v>
      </c>
      <c r="CQ86">
        <f t="shared" si="9"/>
        <v>0</v>
      </c>
    </row>
    <row r="87" spans="1:95" x14ac:dyDescent="0.35">
      <c r="A87">
        <v>25</v>
      </c>
      <c r="B87" s="1" t="s">
        <v>88</v>
      </c>
      <c r="C87">
        <v>221466</v>
      </c>
      <c r="D87" s="1" t="s">
        <v>88</v>
      </c>
      <c r="E87" s="1" t="s">
        <v>88</v>
      </c>
      <c r="F87" s="1">
        <v>0</v>
      </c>
      <c r="G87" s="1" t="s">
        <v>88</v>
      </c>
      <c r="H87" s="1" t="s">
        <v>88</v>
      </c>
      <c r="I87">
        <v>2</v>
      </c>
      <c r="J87">
        <v>2</v>
      </c>
      <c r="K87" s="1" t="s">
        <v>88</v>
      </c>
      <c r="L87" s="1" t="s">
        <v>88</v>
      </c>
      <c r="M87" s="1" t="s">
        <v>379</v>
      </c>
      <c r="N87">
        <v>0</v>
      </c>
      <c r="O87">
        <v>83</v>
      </c>
      <c r="P87" s="1" t="s">
        <v>88</v>
      </c>
      <c r="Q87" s="1" t="s">
        <v>376</v>
      </c>
      <c r="R87" s="2">
        <v>45145.020896284725</v>
      </c>
      <c r="S87" s="4">
        <v>45</v>
      </c>
      <c r="T87" s="1" t="s">
        <v>380</v>
      </c>
      <c r="U87">
        <v>2.2000000000000002</v>
      </c>
      <c r="V87" s="1" t="s">
        <v>381</v>
      </c>
      <c r="W87">
        <v>0.2</v>
      </c>
      <c r="X87" s="1" t="s">
        <v>88</v>
      </c>
      <c r="Y87" s="1" t="s">
        <v>88</v>
      </c>
      <c r="Z87" s="1" t="s">
        <v>97</v>
      </c>
      <c r="AA87">
        <v>3</v>
      </c>
      <c r="AB87">
        <v>91</v>
      </c>
      <c r="AC87">
        <v>69</v>
      </c>
      <c r="AD87" s="5">
        <v>0</v>
      </c>
      <c r="AE87" s="5">
        <v>0</v>
      </c>
      <c r="AF87" s="5">
        <v>0</v>
      </c>
      <c r="AG87" s="5">
        <v>0</v>
      </c>
      <c r="AH87">
        <v>0</v>
      </c>
      <c r="AI87">
        <v>15.3</v>
      </c>
      <c r="AJ87" s="1" t="s">
        <v>381</v>
      </c>
      <c r="AK87">
        <v>2489</v>
      </c>
      <c r="AL87">
        <v>2</v>
      </c>
      <c r="AM87">
        <v>1</v>
      </c>
      <c r="AN87">
        <v>5</v>
      </c>
      <c r="AO87">
        <v>55</v>
      </c>
      <c r="AP87">
        <v>2</v>
      </c>
      <c r="AQ87">
        <v>1</v>
      </c>
      <c r="AR87">
        <v>1</v>
      </c>
      <c r="AS87">
        <v>7</v>
      </c>
      <c r="AT87">
        <v>1</v>
      </c>
      <c r="AU87">
        <v>100</v>
      </c>
      <c r="AV87">
        <v>5</v>
      </c>
      <c r="AW87">
        <v>462</v>
      </c>
      <c r="AX87">
        <v>602.20000000000005</v>
      </c>
      <c r="AY87">
        <v>79.099999999999994</v>
      </c>
      <c r="AZ87">
        <v>113</v>
      </c>
      <c r="BA87">
        <v>79.599999999999994</v>
      </c>
      <c r="BB87">
        <v>29</v>
      </c>
      <c r="BC87">
        <v>1.66</v>
      </c>
      <c r="BD87">
        <v>0.35</v>
      </c>
      <c r="BE87">
        <v>2.0099999999999998</v>
      </c>
      <c r="BF87">
        <v>47.62</v>
      </c>
      <c r="BG87">
        <v>72</v>
      </c>
      <c r="BH87">
        <v>19</v>
      </c>
      <c r="BI87">
        <v>258</v>
      </c>
      <c r="BJ87">
        <v>89</v>
      </c>
      <c r="BK87">
        <v>211</v>
      </c>
      <c r="BL87">
        <v>61</v>
      </c>
      <c r="BM87">
        <v>156</v>
      </c>
      <c r="BN87">
        <v>39</v>
      </c>
      <c r="BO87">
        <v>2</v>
      </c>
      <c r="BP87" s="1" t="s">
        <v>88</v>
      </c>
      <c r="BQ87">
        <v>4</v>
      </c>
      <c r="BR87" s="1" t="s">
        <v>88</v>
      </c>
      <c r="BS87">
        <v>1</v>
      </c>
      <c r="BT87" s="1" t="s">
        <v>88</v>
      </c>
      <c r="BU87">
        <v>0.06</v>
      </c>
      <c r="BV87">
        <v>3.77</v>
      </c>
      <c r="BW87">
        <v>0.01</v>
      </c>
      <c r="BX87">
        <v>7.0000000000000007E-2</v>
      </c>
      <c r="BY87">
        <v>1.72</v>
      </c>
      <c r="BZ87">
        <v>1.99</v>
      </c>
      <c r="CA87">
        <v>415</v>
      </c>
      <c r="CB87">
        <v>113</v>
      </c>
      <c r="CC87">
        <v>219</v>
      </c>
      <c r="CD87">
        <v>136</v>
      </c>
      <c r="CE87">
        <v>222</v>
      </c>
      <c r="CF87">
        <v>84</v>
      </c>
      <c r="CG87">
        <v>386</v>
      </c>
      <c r="CH87">
        <v>147</v>
      </c>
      <c r="CI87">
        <v>1.05</v>
      </c>
      <c r="CJ87">
        <v>0.18</v>
      </c>
      <c r="CK87" t="str">
        <f>IF(O87=" "," ",VLOOKUP(AA87,Mapping!$A:$C,2,FALSE))</f>
        <v>BOU</v>
      </c>
      <c r="CL87" t="str">
        <f>IF(O87=" "," ",VLOOKUP(AA87,Mapping!$A:$C,3,FALSE))</f>
        <v>Bournemouth</v>
      </c>
      <c r="CM87" s="5">
        <f t="shared" si="5"/>
        <v>0</v>
      </c>
      <c r="CN87" s="5">
        <f t="shared" si="6"/>
        <v>0</v>
      </c>
      <c r="CO87">
        <f t="shared" si="7"/>
        <v>4.5</v>
      </c>
      <c r="CP87" s="4">
        <f t="shared" si="8"/>
        <v>15.333333333333334</v>
      </c>
      <c r="CQ87">
        <f t="shared" si="9"/>
        <v>0</v>
      </c>
    </row>
    <row r="88" spans="1:95" x14ac:dyDescent="0.35">
      <c r="A88">
        <v>25</v>
      </c>
      <c r="B88" s="1" t="s">
        <v>88</v>
      </c>
      <c r="C88">
        <v>54469</v>
      </c>
      <c r="D88" s="1" t="s">
        <v>88</v>
      </c>
      <c r="E88" s="1" t="s">
        <v>88</v>
      </c>
      <c r="F88" s="1">
        <v>0</v>
      </c>
      <c r="G88" s="1" t="s">
        <v>88</v>
      </c>
      <c r="H88" s="1" t="s">
        <v>88</v>
      </c>
      <c r="I88">
        <v>2</v>
      </c>
      <c r="J88">
        <v>0.5</v>
      </c>
      <c r="K88" s="1" t="s">
        <v>88</v>
      </c>
      <c r="L88" s="1" t="s">
        <v>88</v>
      </c>
      <c r="M88" s="1" t="s">
        <v>382</v>
      </c>
      <c r="N88">
        <v>0</v>
      </c>
      <c r="O88">
        <v>84</v>
      </c>
      <c r="P88" s="1" t="s">
        <v>88</v>
      </c>
      <c r="Q88" s="1" t="s">
        <v>383</v>
      </c>
      <c r="R88" s="2">
        <v>45145.020896458336</v>
      </c>
      <c r="S88" s="4">
        <v>45</v>
      </c>
      <c r="T88" s="1" t="s">
        <v>384</v>
      </c>
      <c r="U88">
        <v>2</v>
      </c>
      <c r="V88" s="1" t="s">
        <v>385</v>
      </c>
      <c r="W88">
        <v>0.1</v>
      </c>
      <c r="X88" s="1" t="s">
        <v>88</v>
      </c>
      <c r="Y88" s="1" t="s">
        <v>88</v>
      </c>
      <c r="Z88" s="1" t="s">
        <v>93</v>
      </c>
      <c r="AA88">
        <v>3</v>
      </c>
      <c r="AB88">
        <v>91</v>
      </c>
      <c r="AC88">
        <v>74</v>
      </c>
      <c r="AD88" s="5">
        <v>0</v>
      </c>
      <c r="AE88" s="5">
        <v>0</v>
      </c>
      <c r="AF88" s="5">
        <v>0</v>
      </c>
      <c r="AG88" s="5">
        <v>0</v>
      </c>
      <c r="AH88">
        <v>0</v>
      </c>
      <c r="AI88">
        <v>16.399999999999999</v>
      </c>
      <c r="AJ88" s="1" t="s">
        <v>385</v>
      </c>
      <c r="AK88">
        <v>2940</v>
      </c>
      <c r="AL88">
        <v>2</v>
      </c>
      <c r="AM88">
        <v>1</v>
      </c>
      <c r="AN88">
        <v>7</v>
      </c>
      <c r="AO88">
        <v>58</v>
      </c>
      <c r="AP88">
        <v>2</v>
      </c>
      <c r="AQ88">
        <v>1</v>
      </c>
      <c r="AR88">
        <v>1</v>
      </c>
      <c r="AS88">
        <v>11</v>
      </c>
      <c r="AT88">
        <v>1</v>
      </c>
      <c r="AU88">
        <v>100</v>
      </c>
      <c r="AV88">
        <v>5</v>
      </c>
      <c r="AW88">
        <v>400</v>
      </c>
      <c r="AX88">
        <v>416.6</v>
      </c>
      <c r="AY88">
        <v>276.89999999999998</v>
      </c>
      <c r="AZ88">
        <v>88</v>
      </c>
      <c r="BA88">
        <v>78.3</v>
      </c>
      <c r="BB88">
        <v>34</v>
      </c>
      <c r="BC88">
        <v>0.5</v>
      </c>
      <c r="BD88">
        <v>1.57</v>
      </c>
      <c r="BE88">
        <v>2.0699999999999998</v>
      </c>
      <c r="BF88">
        <v>54.01</v>
      </c>
      <c r="BG88">
        <v>136</v>
      </c>
      <c r="BH88">
        <v>49</v>
      </c>
      <c r="BI88">
        <v>115</v>
      </c>
      <c r="BJ88">
        <v>23</v>
      </c>
      <c r="BK88">
        <v>231</v>
      </c>
      <c r="BL88">
        <v>72</v>
      </c>
      <c r="BM88">
        <v>157</v>
      </c>
      <c r="BN88">
        <v>40</v>
      </c>
      <c r="BO88">
        <v>2</v>
      </c>
      <c r="BP88" s="1" t="s">
        <v>88</v>
      </c>
      <c r="BQ88">
        <v>4</v>
      </c>
      <c r="BR88" s="1" t="s">
        <v>88</v>
      </c>
      <c r="BS88">
        <v>1</v>
      </c>
      <c r="BT88" s="1" t="s">
        <v>88</v>
      </c>
      <c r="BU88">
        <v>0.02</v>
      </c>
      <c r="BV88">
        <v>3.77</v>
      </c>
      <c r="BW88">
        <v>0.05</v>
      </c>
      <c r="BX88">
        <v>7.0000000000000007E-2</v>
      </c>
      <c r="BY88">
        <v>1.65</v>
      </c>
      <c r="BZ88">
        <v>1.78</v>
      </c>
      <c r="CA88">
        <v>307</v>
      </c>
      <c r="CB88">
        <v>41</v>
      </c>
      <c r="CC88">
        <v>111</v>
      </c>
      <c r="CD88">
        <v>64</v>
      </c>
      <c r="CE88">
        <v>251</v>
      </c>
      <c r="CF88">
        <v>94</v>
      </c>
      <c r="CG88">
        <v>469</v>
      </c>
      <c r="CH88">
        <v>184</v>
      </c>
      <c r="CI88">
        <v>1.04</v>
      </c>
      <c r="CJ88">
        <v>0.21</v>
      </c>
      <c r="CK88" t="str">
        <f>IF(O88=" "," ",VLOOKUP(AA88,Mapping!$A:$C,2,FALSE))</f>
        <v>BOU</v>
      </c>
      <c r="CL88" t="str">
        <f>IF(O88=" "," ",VLOOKUP(AA88,Mapping!$A:$C,3,FALSE))</f>
        <v>Bournemouth</v>
      </c>
      <c r="CM88" s="5">
        <f t="shared" si="5"/>
        <v>0</v>
      </c>
      <c r="CN88" s="5">
        <f t="shared" si="6"/>
        <v>0</v>
      </c>
      <c r="CO88">
        <f t="shared" si="7"/>
        <v>4.5</v>
      </c>
      <c r="CP88" s="4">
        <f t="shared" si="8"/>
        <v>16.444444444444443</v>
      </c>
      <c r="CQ88">
        <f t="shared" si="9"/>
        <v>0</v>
      </c>
    </row>
    <row r="89" spans="1:95" x14ac:dyDescent="0.35">
      <c r="A89">
        <v>25</v>
      </c>
      <c r="B89" s="1" t="s">
        <v>88</v>
      </c>
      <c r="C89">
        <v>154566</v>
      </c>
      <c r="D89" s="1" t="s">
        <v>88</v>
      </c>
      <c r="E89" s="1" t="s">
        <v>88</v>
      </c>
      <c r="F89" s="1">
        <v>0</v>
      </c>
      <c r="G89" s="1" t="s">
        <v>88</v>
      </c>
      <c r="H89" s="1" t="s">
        <v>88</v>
      </c>
      <c r="I89">
        <v>4</v>
      </c>
      <c r="J89">
        <v>2.2000000000000002</v>
      </c>
      <c r="K89" s="1" t="s">
        <v>88</v>
      </c>
      <c r="L89" s="1" t="s">
        <v>88</v>
      </c>
      <c r="M89" s="1" t="s">
        <v>386</v>
      </c>
      <c r="N89">
        <v>0</v>
      </c>
      <c r="O89">
        <v>85</v>
      </c>
      <c r="P89" s="1" t="s">
        <v>88</v>
      </c>
      <c r="Q89" s="1" t="s">
        <v>383</v>
      </c>
      <c r="R89" s="2">
        <v>45145.020896458336</v>
      </c>
      <c r="S89" s="4">
        <v>65</v>
      </c>
      <c r="T89" s="1" t="s">
        <v>387</v>
      </c>
      <c r="U89">
        <v>3.9</v>
      </c>
      <c r="V89" s="1" t="s">
        <v>388</v>
      </c>
      <c r="W89">
        <v>3</v>
      </c>
      <c r="X89" s="1" t="s">
        <v>88</v>
      </c>
      <c r="Y89" s="1" t="s">
        <v>88</v>
      </c>
      <c r="Z89" s="1" t="s">
        <v>97</v>
      </c>
      <c r="AA89">
        <v>3</v>
      </c>
      <c r="AB89">
        <v>91</v>
      </c>
      <c r="AC89">
        <v>130</v>
      </c>
      <c r="AD89" s="5">
        <v>0</v>
      </c>
      <c r="AE89" s="5">
        <v>0</v>
      </c>
      <c r="AF89" s="5">
        <v>0</v>
      </c>
      <c r="AG89" s="5">
        <v>0</v>
      </c>
      <c r="AH89">
        <v>0</v>
      </c>
      <c r="AI89">
        <v>20</v>
      </c>
      <c r="AJ89" s="1" t="s">
        <v>388</v>
      </c>
      <c r="AK89">
        <v>2865</v>
      </c>
      <c r="AL89">
        <v>6</v>
      </c>
      <c r="AM89">
        <v>10</v>
      </c>
      <c r="AN89">
        <v>8</v>
      </c>
      <c r="AO89">
        <v>52</v>
      </c>
      <c r="AP89">
        <v>2</v>
      </c>
      <c r="AQ89">
        <v>1</v>
      </c>
      <c r="AR89">
        <v>1</v>
      </c>
      <c r="AS89">
        <v>2</v>
      </c>
      <c r="AT89">
        <v>1</v>
      </c>
      <c r="AU89">
        <v>100</v>
      </c>
      <c r="AV89">
        <v>14</v>
      </c>
      <c r="AW89">
        <v>339</v>
      </c>
      <c r="AX89">
        <v>528.79999999999995</v>
      </c>
      <c r="AY89">
        <v>282.10000000000002</v>
      </c>
      <c r="AZ89">
        <v>1053</v>
      </c>
      <c r="BA89">
        <v>185.7</v>
      </c>
      <c r="BB89">
        <v>32</v>
      </c>
      <c r="BC89">
        <v>9.09</v>
      </c>
      <c r="BD89">
        <v>2.2999999999999998</v>
      </c>
      <c r="BE89">
        <v>11.39</v>
      </c>
      <c r="BF89">
        <v>51.51</v>
      </c>
      <c r="BG89">
        <v>92</v>
      </c>
      <c r="BH89">
        <v>8</v>
      </c>
      <c r="BI89">
        <v>114</v>
      </c>
      <c r="BJ89">
        <v>10</v>
      </c>
      <c r="BK89">
        <v>13</v>
      </c>
      <c r="BL89">
        <v>8</v>
      </c>
      <c r="BM89">
        <v>40</v>
      </c>
      <c r="BN89">
        <v>9</v>
      </c>
      <c r="BO89">
        <v>2</v>
      </c>
      <c r="BP89" s="1" t="s">
        <v>88</v>
      </c>
      <c r="BQ89">
        <v>4</v>
      </c>
      <c r="BR89" s="1" t="s">
        <v>88</v>
      </c>
      <c r="BS89">
        <v>1</v>
      </c>
      <c r="BT89" s="1" t="s">
        <v>88</v>
      </c>
      <c r="BU89">
        <v>0.28999999999999998</v>
      </c>
      <c r="BV89">
        <v>3.77</v>
      </c>
      <c r="BW89">
        <v>7.0000000000000007E-2</v>
      </c>
      <c r="BX89">
        <v>0.36</v>
      </c>
      <c r="BY89">
        <v>1.62</v>
      </c>
      <c r="BZ89">
        <v>1.63</v>
      </c>
      <c r="CA89">
        <v>46</v>
      </c>
      <c r="CB89">
        <v>17</v>
      </c>
      <c r="CC89">
        <v>567</v>
      </c>
      <c r="CD89">
        <v>61</v>
      </c>
      <c r="CE89">
        <v>61</v>
      </c>
      <c r="CF89">
        <v>11</v>
      </c>
      <c r="CG89">
        <v>105</v>
      </c>
      <c r="CH89">
        <v>20</v>
      </c>
      <c r="CI89">
        <v>1.01</v>
      </c>
      <c r="CJ89">
        <v>0.25</v>
      </c>
      <c r="CK89" t="str">
        <f>IF(O89=" "," ",VLOOKUP(AA89,Mapping!$A:$C,2,FALSE))</f>
        <v>BOU</v>
      </c>
      <c r="CL89" t="str">
        <f>IF(O89=" "," ",VLOOKUP(AA89,Mapping!$A:$C,3,FALSE))</f>
        <v>Bournemouth</v>
      </c>
      <c r="CM89" s="5">
        <f t="shared" si="5"/>
        <v>0</v>
      </c>
      <c r="CN89" s="5">
        <f t="shared" si="6"/>
        <v>0</v>
      </c>
      <c r="CO89">
        <f t="shared" si="7"/>
        <v>6.5</v>
      </c>
      <c r="CP89" s="4">
        <f t="shared" si="8"/>
        <v>20</v>
      </c>
      <c r="CQ89">
        <f t="shared" si="9"/>
        <v>0</v>
      </c>
    </row>
    <row r="90" spans="1:95" x14ac:dyDescent="0.35">
      <c r="A90">
        <v>25</v>
      </c>
      <c r="B90" s="1" t="s">
        <v>88</v>
      </c>
      <c r="C90">
        <v>201658</v>
      </c>
      <c r="D90" s="1" t="s">
        <v>88</v>
      </c>
      <c r="E90" s="1" t="s">
        <v>88</v>
      </c>
      <c r="F90" s="1">
        <v>0</v>
      </c>
      <c r="G90" s="1" t="s">
        <v>88</v>
      </c>
      <c r="H90" s="1" t="s">
        <v>88</v>
      </c>
      <c r="I90">
        <v>3</v>
      </c>
      <c r="J90">
        <v>0.5</v>
      </c>
      <c r="K90" s="1" t="s">
        <v>88</v>
      </c>
      <c r="L90" s="1" t="s">
        <v>88</v>
      </c>
      <c r="M90" s="1" t="s">
        <v>127</v>
      </c>
      <c r="N90">
        <v>0</v>
      </c>
      <c r="O90">
        <v>86</v>
      </c>
      <c r="P90" s="1" t="s">
        <v>88</v>
      </c>
      <c r="Q90" s="1" t="s">
        <v>389</v>
      </c>
      <c r="R90" s="2">
        <v>45133.687547175927</v>
      </c>
      <c r="S90" s="4">
        <v>55</v>
      </c>
      <c r="T90" s="1" t="s">
        <v>390</v>
      </c>
      <c r="U90">
        <v>4.0999999999999996</v>
      </c>
      <c r="V90" s="1" t="s">
        <v>391</v>
      </c>
      <c r="W90">
        <v>0.1</v>
      </c>
      <c r="X90" s="1" t="s">
        <v>88</v>
      </c>
      <c r="Y90" s="1" t="s">
        <v>88</v>
      </c>
      <c r="Z90" s="1" t="s">
        <v>93</v>
      </c>
      <c r="AA90">
        <v>3</v>
      </c>
      <c r="AB90">
        <v>91</v>
      </c>
      <c r="AC90">
        <v>94</v>
      </c>
      <c r="AD90" s="5">
        <v>0</v>
      </c>
      <c r="AE90" s="5">
        <v>0</v>
      </c>
      <c r="AF90" s="5">
        <v>0</v>
      </c>
      <c r="AG90" s="5">
        <v>0</v>
      </c>
      <c r="AH90">
        <v>0</v>
      </c>
      <c r="AI90">
        <v>17.100000000000001</v>
      </c>
      <c r="AJ90" s="1" t="s">
        <v>391</v>
      </c>
      <c r="AK90">
        <v>1740</v>
      </c>
      <c r="AL90">
        <v>5</v>
      </c>
      <c r="AM90">
        <v>4</v>
      </c>
      <c r="AN90">
        <v>5</v>
      </c>
      <c r="AO90">
        <v>37</v>
      </c>
      <c r="AP90">
        <v>2</v>
      </c>
      <c r="AQ90">
        <v>1</v>
      </c>
      <c r="AR90">
        <v>1</v>
      </c>
      <c r="AS90">
        <v>1</v>
      </c>
      <c r="AT90">
        <v>1</v>
      </c>
      <c r="AU90">
        <v>100</v>
      </c>
      <c r="AV90">
        <v>12</v>
      </c>
      <c r="AW90">
        <v>315</v>
      </c>
      <c r="AX90">
        <v>459.8</v>
      </c>
      <c r="AY90">
        <v>348.4</v>
      </c>
      <c r="AZ90">
        <v>436</v>
      </c>
      <c r="BA90">
        <v>124.2</v>
      </c>
      <c r="BB90">
        <v>19</v>
      </c>
      <c r="BC90">
        <v>3.13</v>
      </c>
      <c r="BD90">
        <v>1.37</v>
      </c>
      <c r="BE90">
        <v>4.5</v>
      </c>
      <c r="BF90">
        <v>31.77</v>
      </c>
      <c r="BG90">
        <v>116</v>
      </c>
      <c r="BH90">
        <v>54</v>
      </c>
      <c r="BI90">
        <v>95</v>
      </c>
      <c r="BJ90">
        <v>72</v>
      </c>
      <c r="BK90">
        <v>68</v>
      </c>
      <c r="BL90">
        <v>49</v>
      </c>
      <c r="BM90">
        <v>83</v>
      </c>
      <c r="BN90">
        <v>59</v>
      </c>
      <c r="BO90">
        <v>4</v>
      </c>
      <c r="BP90" s="1" t="s">
        <v>88</v>
      </c>
      <c r="BQ90">
        <v>3</v>
      </c>
      <c r="BR90" s="1" t="s">
        <v>88</v>
      </c>
      <c r="BS90">
        <v>1</v>
      </c>
      <c r="BT90" s="1" t="s">
        <v>88</v>
      </c>
      <c r="BU90">
        <v>0.16</v>
      </c>
      <c r="BV90">
        <v>3.77</v>
      </c>
      <c r="BW90">
        <v>7.0000000000000007E-2</v>
      </c>
      <c r="BX90">
        <v>0.23</v>
      </c>
      <c r="BY90">
        <v>1.64</v>
      </c>
      <c r="BZ90">
        <v>1.91</v>
      </c>
      <c r="CA90">
        <v>117</v>
      </c>
      <c r="CB90">
        <v>72</v>
      </c>
      <c r="CC90">
        <v>506</v>
      </c>
      <c r="CD90">
        <v>191</v>
      </c>
      <c r="CE90">
        <v>43</v>
      </c>
      <c r="CF90">
        <v>20</v>
      </c>
      <c r="CG90">
        <v>502</v>
      </c>
      <c r="CH90">
        <v>172</v>
      </c>
      <c r="CI90">
        <v>0.98</v>
      </c>
      <c r="CJ90">
        <v>0.26</v>
      </c>
      <c r="CK90" t="str">
        <f>IF(O90=" "," ",VLOOKUP(AA90,Mapping!$A:$C,2,FALSE))</f>
        <v>BOU</v>
      </c>
      <c r="CL90" t="str">
        <f>IF(O90=" "," ",VLOOKUP(AA90,Mapping!$A:$C,3,FALSE))</f>
        <v>Bournemouth</v>
      </c>
      <c r="CM90" s="5">
        <f t="shared" si="5"/>
        <v>0</v>
      </c>
      <c r="CN90" s="5">
        <f t="shared" si="6"/>
        <v>0</v>
      </c>
      <c r="CO90">
        <f t="shared" si="7"/>
        <v>5.5</v>
      </c>
      <c r="CP90" s="4">
        <f t="shared" si="8"/>
        <v>17.09090909090909</v>
      </c>
      <c r="CQ90">
        <f t="shared" si="9"/>
        <v>0</v>
      </c>
    </row>
    <row r="91" spans="1:95" x14ac:dyDescent="0.35">
      <c r="A91">
        <v>25</v>
      </c>
      <c r="B91" s="1" t="s">
        <v>88</v>
      </c>
      <c r="C91">
        <v>424044</v>
      </c>
      <c r="D91" s="1" t="s">
        <v>88</v>
      </c>
      <c r="E91" s="1" t="s">
        <v>88</v>
      </c>
      <c r="F91" s="1">
        <v>0</v>
      </c>
      <c r="G91" s="1" t="s">
        <v>88</v>
      </c>
      <c r="H91" s="1" t="s">
        <v>88</v>
      </c>
      <c r="I91">
        <v>3</v>
      </c>
      <c r="J91">
        <v>1.6</v>
      </c>
      <c r="K91" s="1" t="s">
        <v>88</v>
      </c>
      <c r="L91" s="1" t="s">
        <v>88</v>
      </c>
      <c r="M91" s="1" t="s">
        <v>392</v>
      </c>
      <c r="N91">
        <v>0</v>
      </c>
      <c r="O91">
        <v>87</v>
      </c>
      <c r="P91" s="1" t="s">
        <v>88</v>
      </c>
      <c r="Q91" s="1" t="s">
        <v>389</v>
      </c>
      <c r="R91" s="2">
        <v>45133.687547175927</v>
      </c>
      <c r="S91" s="4">
        <v>50</v>
      </c>
      <c r="T91" s="1" t="s">
        <v>393</v>
      </c>
      <c r="U91">
        <v>2</v>
      </c>
      <c r="V91" s="1" t="s">
        <v>394</v>
      </c>
      <c r="W91">
        <v>0</v>
      </c>
      <c r="X91" s="1" t="s">
        <v>88</v>
      </c>
      <c r="Y91" s="1" t="s">
        <v>88</v>
      </c>
      <c r="Z91" s="1" t="s">
        <v>97</v>
      </c>
      <c r="AA91">
        <v>3</v>
      </c>
      <c r="AB91">
        <v>91</v>
      </c>
      <c r="AC91">
        <v>14</v>
      </c>
      <c r="AD91" s="5">
        <v>0</v>
      </c>
      <c r="AE91" s="5">
        <v>0</v>
      </c>
      <c r="AF91" s="5">
        <v>0</v>
      </c>
      <c r="AG91" s="5">
        <v>0</v>
      </c>
      <c r="AH91">
        <v>0</v>
      </c>
      <c r="AI91">
        <v>2.8</v>
      </c>
      <c r="AJ91" s="1" t="s">
        <v>395</v>
      </c>
      <c r="AK91">
        <v>425</v>
      </c>
      <c r="AL91">
        <v>5</v>
      </c>
      <c r="AM91">
        <v>4</v>
      </c>
      <c r="AN91">
        <v>2</v>
      </c>
      <c r="AO91">
        <v>8</v>
      </c>
      <c r="AP91">
        <v>2</v>
      </c>
      <c r="AQ91">
        <v>1</v>
      </c>
      <c r="AR91">
        <v>1</v>
      </c>
      <c r="AS91">
        <v>1</v>
      </c>
      <c r="AT91">
        <v>1</v>
      </c>
      <c r="AU91">
        <v>100</v>
      </c>
      <c r="AV91">
        <v>12</v>
      </c>
      <c r="AW91">
        <v>60</v>
      </c>
      <c r="AX91">
        <v>84</v>
      </c>
      <c r="AY91">
        <v>218.5</v>
      </c>
      <c r="AZ91">
        <v>36</v>
      </c>
      <c r="BA91">
        <v>33.799999999999997</v>
      </c>
      <c r="BB91">
        <v>5</v>
      </c>
      <c r="BC91">
        <v>1.04</v>
      </c>
      <c r="BD91">
        <v>1.1499999999999999</v>
      </c>
      <c r="BE91">
        <v>2.19</v>
      </c>
      <c r="BF91">
        <v>9.94</v>
      </c>
      <c r="BG91">
        <v>313</v>
      </c>
      <c r="BH91">
        <v>140</v>
      </c>
      <c r="BI91">
        <v>144</v>
      </c>
      <c r="BJ91">
        <v>96</v>
      </c>
      <c r="BK91">
        <v>300</v>
      </c>
      <c r="BL91">
        <v>151</v>
      </c>
      <c r="BM91">
        <v>277</v>
      </c>
      <c r="BN91">
        <v>128</v>
      </c>
      <c r="BO91">
        <v>1</v>
      </c>
      <c r="BP91" s="1" t="s">
        <v>88</v>
      </c>
      <c r="BQ91">
        <v>6</v>
      </c>
      <c r="BR91" s="1" t="s">
        <v>88</v>
      </c>
      <c r="BS91">
        <v>1</v>
      </c>
      <c r="BT91" s="1" t="s">
        <v>88</v>
      </c>
      <c r="BU91">
        <v>0.22</v>
      </c>
      <c r="BV91">
        <v>3.77</v>
      </c>
      <c r="BW91">
        <v>0.24</v>
      </c>
      <c r="BX91">
        <v>0.46</v>
      </c>
      <c r="BY91">
        <v>2.1</v>
      </c>
      <c r="BZ91">
        <v>1.69</v>
      </c>
      <c r="CA91">
        <v>264</v>
      </c>
      <c r="CB91">
        <v>170</v>
      </c>
      <c r="CC91">
        <v>436</v>
      </c>
      <c r="CD91">
        <v>145</v>
      </c>
      <c r="CE91">
        <v>264</v>
      </c>
      <c r="CF91">
        <v>106</v>
      </c>
      <c r="CG91">
        <v>575</v>
      </c>
      <c r="CH91">
        <v>227</v>
      </c>
      <c r="CI91">
        <v>1.06</v>
      </c>
      <c r="CJ91">
        <v>0.42</v>
      </c>
      <c r="CK91" t="str">
        <f>IF(O91=" "," ",VLOOKUP(AA91,Mapping!$A:$C,2,FALSE))</f>
        <v>BOU</v>
      </c>
      <c r="CL91" t="str">
        <f>IF(O91=" "," ",VLOOKUP(AA91,Mapping!$A:$C,3,FALSE))</f>
        <v>Bournemouth</v>
      </c>
      <c r="CM91" s="5">
        <f t="shared" si="5"/>
        <v>0</v>
      </c>
      <c r="CN91" s="5">
        <f t="shared" si="6"/>
        <v>0</v>
      </c>
      <c r="CO91">
        <f t="shared" si="7"/>
        <v>5</v>
      </c>
      <c r="CP91" s="4">
        <f t="shared" si="8"/>
        <v>2.8</v>
      </c>
      <c r="CQ91">
        <f t="shared" si="9"/>
        <v>0</v>
      </c>
    </row>
    <row r="92" spans="1:95" x14ac:dyDescent="0.35">
      <c r="A92">
        <v>25</v>
      </c>
      <c r="B92" s="1" t="s">
        <v>88</v>
      </c>
      <c r="C92">
        <v>229600</v>
      </c>
      <c r="D92" s="1" t="s">
        <v>88</v>
      </c>
      <c r="E92" s="1" t="s">
        <v>88</v>
      </c>
      <c r="F92" s="1">
        <v>0</v>
      </c>
      <c r="G92" s="1" t="s">
        <v>88</v>
      </c>
      <c r="H92" s="1" t="s">
        <v>88</v>
      </c>
      <c r="I92">
        <v>1</v>
      </c>
      <c r="J92">
        <v>0</v>
      </c>
      <c r="K92" s="1" t="s">
        <v>88</v>
      </c>
      <c r="L92" s="1" t="s">
        <v>88</v>
      </c>
      <c r="M92" s="1" t="s">
        <v>396</v>
      </c>
      <c r="N92">
        <v>0</v>
      </c>
      <c r="O92">
        <v>88</v>
      </c>
      <c r="P92" s="1" t="s">
        <v>88</v>
      </c>
      <c r="Q92" s="1" t="s">
        <v>397</v>
      </c>
      <c r="R92" s="2">
        <v>45135.392759363429</v>
      </c>
      <c r="S92" s="4">
        <v>40</v>
      </c>
      <c r="T92" s="1" t="s">
        <v>398</v>
      </c>
      <c r="U92">
        <v>2.2999999999999998</v>
      </c>
      <c r="V92" s="1" t="s">
        <v>399</v>
      </c>
      <c r="W92">
        <v>0.6</v>
      </c>
      <c r="X92" s="1" t="s">
        <v>88</v>
      </c>
      <c r="Y92" s="1" t="s">
        <v>88</v>
      </c>
      <c r="Z92" s="1" t="s">
        <v>189</v>
      </c>
      <c r="AA92">
        <v>3</v>
      </c>
      <c r="AB92">
        <v>91</v>
      </c>
      <c r="AC92">
        <v>28</v>
      </c>
      <c r="AD92" s="5">
        <v>0</v>
      </c>
      <c r="AE92" s="5">
        <v>0</v>
      </c>
      <c r="AF92" s="5">
        <v>0</v>
      </c>
      <c r="AG92" s="5">
        <v>0</v>
      </c>
      <c r="AH92">
        <v>0</v>
      </c>
      <c r="AI92">
        <v>7</v>
      </c>
      <c r="AJ92" s="1" t="s">
        <v>399</v>
      </c>
      <c r="AK92">
        <v>1035</v>
      </c>
      <c r="AL92">
        <v>5</v>
      </c>
      <c r="AM92">
        <v>4</v>
      </c>
      <c r="AN92">
        <v>2</v>
      </c>
      <c r="AO92">
        <v>32</v>
      </c>
      <c r="AP92">
        <v>2</v>
      </c>
      <c r="AQ92">
        <v>1</v>
      </c>
      <c r="AR92">
        <v>1</v>
      </c>
      <c r="AS92">
        <v>1</v>
      </c>
      <c r="AT92">
        <v>1</v>
      </c>
      <c r="AU92">
        <v>36</v>
      </c>
      <c r="AV92">
        <v>1</v>
      </c>
      <c r="AW92">
        <v>193</v>
      </c>
      <c r="AX92">
        <v>290</v>
      </c>
      <c r="AY92">
        <v>0</v>
      </c>
      <c r="AZ92">
        <v>0</v>
      </c>
      <c r="BA92">
        <v>29.1</v>
      </c>
      <c r="BB92">
        <v>11</v>
      </c>
      <c r="BC92">
        <v>0</v>
      </c>
      <c r="BD92">
        <v>0</v>
      </c>
      <c r="BE92">
        <v>0</v>
      </c>
      <c r="BF92">
        <v>19.68</v>
      </c>
      <c r="BG92">
        <v>197</v>
      </c>
      <c r="BH92">
        <v>18</v>
      </c>
      <c r="BI92">
        <v>422</v>
      </c>
      <c r="BJ92">
        <v>45</v>
      </c>
      <c r="BK92">
        <v>407</v>
      </c>
      <c r="BL92">
        <v>36</v>
      </c>
      <c r="BM92">
        <v>292</v>
      </c>
      <c r="BN92">
        <v>18</v>
      </c>
      <c r="BO92">
        <v>1</v>
      </c>
      <c r="BP92" s="1" t="s">
        <v>88</v>
      </c>
      <c r="BQ92">
        <v>6</v>
      </c>
      <c r="BR92" s="1" t="s">
        <v>88</v>
      </c>
      <c r="BS92">
        <v>1</v>
      </c>
      <c r="BT92" s="1" t="s">
        <v>88</v>
      </c>
      <c r="BU92">
        <v>0.22</v>
      </c>
      <c r="BV92">
        <v>3.13</v>
      </c>
      <c r="BW92">
        <v>0.24</v>
      </c>
      <c r="BX92">
        <v>0.46</v>
      </c>
      <c r="BY92">
        <v>1.71</v>
      </c>
      <c r="BZ92">
        <v>2.78</v>
      </c>
      <c r="CA92">
        <v>579</v>
      </c>
      <c r="CB92">
        <v>64</v>
      </c>
      <c r="CC92">
        <v>64</v>
      </c>
      <c r="CD92">
        <v>35</v>
      </c>
      <c r="CE92">
        <v>214</v>
      </c>
      <c r="CF92">
        <v>25</v>
      </c>
      <c r="CG92">
        <v>222</v>
      </c>
      <c r="CH92">
        <v>35</v>
      </c>
      <c r="CI92">
        <v>0.96</v>
      </c>
      <c r="CJ92">
        <v>0.17</v>
      </c>
      <c r="CK92" t="str">
        <f>IF(O92=" "," ",VLOOKUP(AA92,Mapping!$A:$C,2,FALSE))</f>
        <v>BOU</v>
      </c>
      <c r="CL92" t="str">
        <f>IF(O92=" "," ",VLOOKUP(AA92,Mapping!$A:$C,3,FALSE))</f>
        <v>Bournemouth</v>
      </c>
      <c r="CM92" s="5">
        <f t="shared" si="5"/>
        <v>0</v>
      </c>
      <c r="CN92" s="5">
        <f t="shared" si="6"/>
        <v>0</v>
      </c>
      <c r="CO92">
        <f t="shared" si="7"/>
        <v>4</v>
      </c>
      <c r="CP92" s="4">
        <f t="shared" si="8"/>
        <v>7</v>
      </c>
      <c r="CQ92">
        <f t="shared" si="9"/>
        <v>0</v>
      </c>
    </row>
    <row r="93" spans="1:95" x14ac:dyDescent="0.35">
      <c r="A93">
        <v>25</v>
      </c>
      <c r="B93" s="1" t="s">
        <v>88</v>
      </c>
      <c r="C93">
        <v>477580</v>
      </c>
      <c r="D93" s="1" t="s">
        <v>88</v>
      </c>
      <c r="E93" s="1" t="s">
        <v>88</v>
      </c>
      <c r="F93" s="1">
        <v>0</v>
      </c>
      <c r="G93" s="1" t="s">
        <v>88</v>
      </c>
      <c r="H93" s="1" t="s">
        <v>88</v>
      </c>
      <c r="I93">
        <v>2</v>
      </c>
      <c r="J93">
        <v>2</v>
      </c>
      <c r="K93" s="1" t="s">
        <v>88</v>
      </c>
      <c r="L93" s="1" t="s">
        <v>88</v>
      </c>
      <c r="M93" s="1" t="s">
        <v>400</v>
      </c>
      <c r="N93">
        <v>0</v>
      </c>
      <c r="O93">
        <v>89</v>
      </c>
      <c r="P93" s="1" t="s">
        <v>88</v>
      </c>
      <c r="Q93" s="1" t="s">
        <v>397</v>
      </c>
      <c r="R93" s="2">
        <v>45135.392759363429</v>
      </c>
      <c r="S93" s="4">
        <v>45</v>
      </c>
      <c r="T93" s="1" t="s">
        <v>401</v>
      </c>
      <c r="U93">
        <v>1.4</v>
      </c>
      <c r="V93" s="1" t="s">
        <v>402</v>
      </c>
      <c r="W93">
        <v>0.1</v>
      </c>
      <c r="X93" s="1" t="s">
        <v>88</v>
      </c>
      <c r="Y93" s="1" t="s">
        <v>88</v>
      </c>
      <c r="Z93" s="1" t="s">
        <v>97</v>
      </c>
      <c r="AA93">
        <v>3</v>
      </c>
      <c r="AB93">
        <v>91</v>
      </c>
      <c r="AC93">
        <v>7</v>
      </c>
      <c r="AD93" s="5">
        <v>0</v>
      </c>
      <c r="AE93" s="5">
        <v>0</v>
      </c>
      <c r="AF93" s="5">
        <v>0</v>
      </c>
      <c r="AG93" s="5">
        <v>0</v>
      </c>
      <c r="AH93">
        <v>0</v>
      </c>
      <c r="AI93">
        <v>1.6</v>
      </c>
      <c r="AJ93" s="1" t="s">
        <v>402</v>
      </c>
      <c r="AK93">
        <v>297</v>
      </c>
      <c r="AL93">
        <v>5</v>
      </c>
      <c r="AM93">
        <v>4</v>
      </c>
      <c r="AN93">
        <v>2</v>
      </c>
      <c r="AO93">
        <v>5</v>
      </c>
      <c r="AP93">
        <v>2</v>
      </c>
      <c r="AQ93">
        <v>1</v>
      </c>
      <c r="AR93">
        <v>1</v>
      </c>
      <c r="AS93">
        <v>1</v>
      </c>
      <c r="AT93">
        <v>1</v>
      </c>
      <c r="AU93">
        <v>36</v>
      </c>
      <c r="AV93">
        <v>1</v>
      </c>
      <c r="AW93">
        <v>54</v>
      </c>
      <c r="AX93">
        <v>58</v>
      </c>
      <c r="AY93">
        <v>1.4</v>
      </c>
      <c r="AZ93">
        <v>0</v>
      </c>
      <c r="BA93">
        <v>5.8</v>
      </c>
      <c r="BB93">
        <v>3</v>
      </c>
      <c r="BC93">
        <v>0</v>
      </c>
      <c r="BD93">
        <v>0.01</v>
      </c>
      <c r="BE93">
        <v>0.01</v>
      </c>
      <c r="BF93">
        <v>5.12</v>
      </c>
      <c r="BG93">
        <v>332</v>
      </c>
      <c r="BH93">
        <v>126</v>
      </c>
      <c r="BI93">
        <v>354</v>
      </c>
      <c r="BJ93">
        <v>131</v>
      </c>
      <c r="BK93">
        <v>526</v>
      </c>
      <c r="BL93">
        <v>201</v>
      </c>
      <c r="BM93">
        <v>357</v>
      </c>
      <c r="BN93">
        <v>129</v>
      </c>
      <c r="BO93">
        <v>1</v>
      </c>
      <c r="BP93" s="1" t="s">
        <v>88</v>
      </c>
      <c r="BQ93">
        <v>6</v>
      </c>
      <c r="BR93" s="1" t="s">
        <v>88</v>
      </c>
      <c r="BS93">
        <v>1</v>
      </c>
      <c r="BT93" s="1" t="s">
        <v>88</v>
      </c>
      <c r="BU93">
        <v>0.22</v>
      </c>
      <c r="BV93">
        <v>3.13</v>
      </c>
      <c r="BW93">
        <v>0.24</v>
      </c>
      <c r="BX93">
        <v>0.46</v>
      </c>
      <c r="BY93">
        <v>1.55</v>
      </c>
      <c r="BZ93">
        <v>1.52</v>
      </c>
      <c r="CA93">
        <v>486</v>
      </c>
      <c r="CB93">
        <v>143</v>
      </c>
      <c r="CC93">
        <v>290</v>
      </c>
      <c r="CD93">
        <v>166</v>
      </c>
      <c r="CE93">
        <v>332</v>
      </c>
      <c r="CF93">
        <v>122</v>
      </c>
      <c r="CG93">
        <v>470</v>
      </c>
      <c r="CH93">
        <v>185</v>
      </c>
      <c r="CI93">
        <v>0.91</v>
      </c>
      <c r="CJ93">
        <v>0.17</v>
      </c>
      <c r="CK93" t="str">
        <f>IF(O93=" "," ",VLOOKUP(AA93,Mapping!$A:$C,2,FALSE))</f>
        <v>BOU</v>
      </c>
      <c r="CL93" t="str">
        <f>IF(O93=" "," ",VLOOKUP(AA93,Mapping!$A:$C,3,FALSE))</f>
        <v>Bournemouth</v>
      </c>
      <c r="CM93" s="5">
        <f t="shared" si="5"/>
        <v>0</v>
      </c>
      <c r="CN93" s="5">
        <f t="shared" si="6"/>
        <v>0</v>
      </c>
      <c r="CO93">
        <f t="shared" si="7"/>
        <v>4.5</v>
      </c>
      <c r="CP93" s="4">
        <f t="shared" si="8"/>
        <v>1.5555555555555556</v>
      </c>
      <c r="CQ93">
        <f t="shared" si="9"/>
        <v>0</v>
      </c>
    </row>
    <row r="94" spans="1:95" x14ac:dyDescent="0.35">
      <c r="A94">
        <v>25</v>
      </c>
      <c r="B94" s="1" t="s">
        <v>88</v>
      </c>
      <c r="C94">
        <v>544877</v>
      </c>
      <c r="D94" s="1" t="s">
        <v>88</v>
      </c>
      <c r="E94" s="1" t="s">
        <v>88</v>
      </c>
      <c r="F94" s="1">
        <v>0</v>
      </c>
      <c r="G94" s="1" t="s">
        <v>88</v>
      </c>
      <c r="H94" s="1" t="s">
        <v>88</v>
      </c>
      <c r="I94">
        <v>2</v>
      </c>
      <c r="J94">
        <v>2</v>
      </c>
      <c r="K94" s="1" t="s">
        <v>88</v>
      </c>
      <c r="L94" s="1" t="s">
        <v>88</v>
      </c>
      <c r="M94" s="1" t="s">
        <v>403</v>
      </c>
      <c r="N94">
        <v>0</v>
      </c>
      <c r="O94">
        <v>595</v>
      </c>
      <c r="P94" s="1" t="s">
        <v>88</v>
      </c>
      <c r="Q94" s="1" t="s">
        <v>397</v>
      </c>
      <c r="R94" s="2">
        <v>45135.392759363429</v>
      </c>
      <c r="S94" s="4">
        <v>45</v>
      </c>
      <c r="T94" s="1" t="s">
        <v>404</v>
      </c>
      <c r="U94">
        <v>0</v>
      </c>
      <c r="V94" s="1" t="s">
        <v>405</v>
      </c>
      <c r="W94">
        <v>0.2</v>
      </c>
      <c r="X94" s="1" t="s">
        <v>88</v>
      </c>
      <c r="Y94" s="1" t="s">
        <v>88</v>
      </c>
      <c r="Z94" s="1" t="s">
        <v>97</v>
      </c>
      <c r="AA94">
        <v>3</v>
      </c>
      <c r="AB94">
        <v>91</v>
      </c>
      <c r="AC94">
        <v>7</v>
      </c>
      <c r="AD94" s="5">
        <v>0</v>
      </c>
      <c r="AE94" s="5">
        <v>0</v>
      </c>
      <c r="AF94" s="5">
        <v>0</v>
      </c>
      <c r="AG94" s="5">
        <v>0</v>
      </c>
      <c r="AH94">
        <v>0</v>
      </c>
      <c r="AI94">
        <v>0</v>
      </c>
      <c r="AJ94" s="1" t="s">
        <v>405</v>
      </c>
      <c r="AK94">
        <v>297</v>
      </c>
      <c r="AL94">
        <v>5</v>
      </c>
      <c r="AM94">
        <v>4</v>
      </c>
      <c r="AN94">
        <v>2</v>
      </c>
      <c r="AO94">
        <v>5</v>
      </c>
      <c r="AP94">
        <v>2</v>
      </c>
      <c r="AQ94">
        <v>1</v>
      </c>
      <c r="AR94">
        <v>1</v>
      </c>
      <c r="AS94">
        <v>1</v>
      </c>
      <c r="AT94">
        <v>1</v>
      </c>
      <c r="AU94">
        <v>36</v>
      </c>
      <c r="AV94">
        <v>1</v>
      </c>
      <c r="AW94">
        <v>54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0</v>
      </c>
      <c r="BE94">
        <v>0</v>
      </c>
      <c r="BF94">
        <v>0</v>
      </c>
      <c r="BG94">
        <v>551</v>
      </c>
      <c r="BH94">
        <v>203</v>
      </c>
      <c r="BI94">
        <v>548</v>
      </c>
      <c r="BJ94">
        <v>203</v>
      </c>
      <c r="BK94">
        <v>543</v>
      </c>
      <c r="BL94">
        <v>203</v>
      </c>
      <c r="BM94">
        <v>552</v>
      </c>
      <c r="BN94">
        <v>203</v>
      </c>
      <c r="BO94">
        <v>1</v>
      </c>
      <c r="BP94" s="1" t="s">
        <v>88</v>
      </c>
      <c r="BQ94">
        <v>6</v>
      </c>
      <c r="BR94" s="1" t="s">
        <v>88</v>
      </c>
      <c r="BS94">
        <v>1</v>
      </c>
      <c r="BT94" s="1" t="s">
        <v>88</v>
      </c>
      <c r="BU94">
        <v>0.22</v>
      </c>
      <c r="BV94">
        <v>3.13</v>
      </c>
      <c r="BW94">
        <v>0.24</v>
      </c>
      <c r="BX94">
        <v>0.46</v>
      </c>
      <c r="BY94">
        <v>1.55</v>
      </c>
      <c r="BZ94">
        <v>1.52</v>
      </c>
      <c r="CA94">
        <v>512</v>
      </c>
      <c r="CB94">
        <v>148</v>
      </c>
      <c r="CC94">
        <v>316</v>
      </c>
      <c r="CD94">
        <v>171</v>
      </c>
      <c r="CE94">
        <v>553</v>
      </c>
      <c r="CF94">
        <v>203</v>
      </c>
      <c r="CG94">
        <v>323</v>
      </c>
      <c r="CH94">
        <v>121</v>
      </c>
      <c r="CI94">
        <v>0.91</v>
      </c>
      <c r="CJ94">
        <v>0.17</v>
      </c>
      <c r="CK94" t="str">
        <f>IF(O94=" "," ",VLOOKUP(AA94,Mapping!$A:$C,2,FALSE))</f>
        <v>BOU</v>
      </c>
      <c r="CL94" t="str">
        <f>IF(O94=" "," ",VLOOKUP(AA94,Mapping!$A:$C,3,FALSE))</f>
        <v>Bournemouth</v>
      </c>
      <c r="CM94" s="5">
        <f t="shared" si="5"/>
        <v>0</v>
      </c>
      <c r="CN94" s="5">
        <f t="shared" si="6"/>
        <v>0</v>
      </c>
      <c r="CO94">
        <f t="shared" si="7"/>
        <v>4.5</v>
      </c>
      <c r="CP94" s="4">
        <f t="shared" si="8"/>
        <v>1.5555555555555556</v>
      </c>
      <c r="CQ94">
        <f t="shared" si="9"/>
        <v>0</v>
      </c>
    </row>
    <row r="95" spans="1:95" x14ac:dyDescent="0.35">
      <c r="A95">
        <v>25</v>
      </c>
      <c r="B95" s="1" t="s">
        <v>88</v>
      </c>
      <c r="C95">
        <v>215531</v>
      </c>
      <c r="D95" s="1" t="s">
        <v>88</v>
      </c>
      <c r="E95" s="1" t="s">
        <v>88</v>
      </c>
      <c r="F95" s="1">
        <v>0</v>
      </c>
      <c r="G95" s="1" t="s">
        <v>88</v>
      </c>
      <c r="H95" s="1" t="s">
        <v>88</v>
      </c>
      <c r="I95">
        <v>1</v>
      </c>
      <c r="J95">
        <v>2.2999999999999998</v>
      </c>
      <c r="K95" s="1" t="s">
        <v>88</v>
      </c>
      <c r="L95" s="1" t="s">
        <v>88</v>
      </c>
      <c r="M95" s="1" t="s">
        <v>406</v>
      </c>
      <c r="N95">
        <v>0</v>
      </c>
      <c r="O95">
        <v>607</v>
      </c>
      <c r="P95" s="1" t="s">
        <v>88</v>
      </c>
      <c r="Q95" s="1" t="s">
        <v>397</v>
      </c>
      <c r="R95" s="2">
        <v>45135.392759363429</v>
      </c>
      <c r="S95" s="4">
        <v>45</v>
      </c>
      <c r="T95" s="1" t="s">
        <v>407</v>
      </c>
      <c r="U95">
        <v>0</v>
      </c>
      <c r="V95" s="1" t="s">
        <v>408</v>
      </c>
      <c r="W95">
        <v>0.1</v>
      </c>
      <c r="X95" s="1" t="s">
        <v>88</v>
      </c>
      <c r="Y95" s="1" t="s">
        <v>88</v>
      </c>
      <c r="Z95" s="1" t="s">
        <v>97</v>
      </c>
      <c r="AA95">
        <v>3</v>
      </c>
      <c r="AB95">
        <v>91</v>
      </c>
      <c r="AC95">
        <v>7</v>
      </c>
      <c r="AD95" s="5">
        <v>0</v>
      </c>
      <c r="AE95" s="5">
        <v>0</v>
      </c>
      <c r="AF95" s="5">
        <v>0</v>
      </c>
      <c r="AG95" s="5">
        <v>0</v>
      </c>
      <c r="AH95">
        <v>0</v>
      </c>
      <c r="AI95">
        <v>0</v>
      </c>
      <c r="AJ95" s="1" t="s">
        <v>408</v>
      </c>
      <c r="AK95">
        <v>297</v>
      </c>
      <c r="AL95">
        <v>5</v>
      </c>
      <c r="AM95">
        <v>4</v>
      </c>
      <c r="AN95">
        <v>2</v>
      </c>
      <c r="AO95">
        <v>5</v>
      </c>
      <c r="AP95">
        <v>2</v>
      </c>
      <c r="AQ95">
        <v>1</v>
      </c>
      <c r="AR95">
        <v>1</v>
      </c>
      <c r="AS95">
        <v>1</v>
      </c>
      <c r="AT95">
        <v>1</v>
      </c>
      <c r="AU95">
        <v>36</v>
      </c>
      <c r="AV95">
        <v>1</v>
      </c>
      <c r="AW95">
        <v>54</v>
      </c>
      <c r="AX95">
        <v>0</v>
      </c>
      <c r="AY95">
        <v>0</v>
      </c>
      <c r="AZ95">
        <v>0</v>
      </c>
      <c r="BA95">
        <v>0</v>
      </c>
      <c r="BB95">
        <v>3</v>
      </c>
      <c r="BC95">
        <v>0</v>
      </c>
      <c r="BD95">
        <v>0</v>
      </c>
      <c r="BE95">
        <v>0</v>
      </c>
      <c r="BF95">
        <v>0</v>
      </c>
      <c r="BG95">
        <v>492</v>
      </c>
      <c r="BH95">
        <v>67</v>
      </c>
      <c r="BI95">
        <v>491</v>
      </c>
      <c r="BJ95">
        <v>64</v>
      </c>
      <c r="BK95">
        <v>482</v>
      </c>
      <c r="BL95">
        <v>59</v>
      </c>
      <c r="BM95">
        <v>494</v>
      </c>
      <c r="BN95">
        <v>67</v>
      </c>
      <c r="BO95">
        <v>1</v>
      </c>
      <c r="BP95" s="1" t="s">
        <v>88</v>
      </c>
      <c r="BQ95">
        <v>6</v>
      </c>
      <c r="BR95" s="1" t="s">
        <v>88</v>
      </c>
      <c r="BS95">
        <v>1</v>
      </c>
      <c r="BT95" s="1" t="s">
        <v>88</v>
      </c>
      <c r="BU95">
        <v>0.22</v>
      </c>
      <c r="BV95">
        <v>3.13</v>
      </c>
      <c r="BW95">
        <v>0.24</v>
      </c>
      <c r="BX95">
        <v>0.46</v>
      </c>
      <c r="BY95">
        <v>1.55</v>
      </c>
      <c r="BZ95">
        <v>1.52</v>
      </c>
      <c r="CA95">
        <v>407</v>
      </c>
      <c r="CB95">
        <v>26</v>
      </c>
      <c r="CC95">
        <v>211</v>
      </c>
      <c r="CD95">
        <v>58</v>
      </c>
      <c r="CE95">
        <v>498</v>
      </c>
      <c r="CF95">
        <v>67</v>
      </c>
      <c r="CG95">
        <v>466</v>
      </c>
      <c r="CH95">
        <v>61</v>
      </c>
      <c r="CI95">
        <v>0.91</v>
      </c>
      <c r="CJ95">
        <v>0.17</v>
      </c>
      <c r="CK95" t="str">
        <f>IF(O95=" "," ",VLOOKUP(AA95,Mapping!$A:$C,2,FALSE))</f>
        <v>BOU</v>
      </c>
      <c r="CL95" t="str">
        <f>IF(O95=" "," ",VLOOKUP(AA95,Mapping!$A:$C,3,FALSE))</f>
        <v>Bournemouth</v>
      </c>
      <c r="CM95" s="5">
        <f t="shared" si="5"/>
        <v>0</v>
      </c>
      <c r="CN95" s="5">
        <f t="shared" si="6"/>
        <v>0</v>
      </c>
      <c r="CO95">
        <f t="shared" si="7"/>
        <v>4.5</v>
      </c>
      <c r="CP95" s="4">
        <f t="shared" si="8"/>
        <v>1.5555555555555556</v>
      </c>
      <c r="CQ95">
        <f t="shared" si="9"/>
        <v>0</v>
      </c>
    </row>
    <row r="96" spans="1:95" x14ac:dyDescent="0.35">
      <c r="A96">
        <v>25</v>
      </c>
      <c r="B96" s="1" t="s">
        <v>88</v>
      </c>
      <c r="C96">
        <v>191866</v>
      </c>
      <c r="D96" s="1" t="s">
        <v>88</v>
      </c>
      <c r="E96" s="1" t="s">
        <v>88</v>
      </c>
      <c r="F96" s="1">
        <v>0</v>
      </c>
      <c r="G96" s="1" t="s">
        <v>88</v>
      </c>
      <c r="H96" s="1" t="s">
        <v>88</v>
      </c>
      <c r="I96">
        <v>2</v>
      </c>
      <c r="J96">
        <v>2</v>
      </c>
      <c r="K96" s="1" t="s">
        <v>88</v>
      </c>
      <c r="L96" s="1" t="s">
        <v>88</v>
      </c>
      <c r="M96" s="1" t="s">
        <v>409</v>
      </c>
      <c r="N96">
        <v>0</v>
      </c>
      <c r="O96">
        <v>90</v>
      </c>
      <c r="P96" s="1" t="s">
        <v>88</v>
      </c>
      <c r="Q96" s="1" t="s">
        <v>397</v>
      </c>
      <c r="R96" s="2">
        <v>45135.392759363429</v>
      </c>
      <c r="S96" s="4">
        <v>45</v>
      </c>
      <c r="T96" s="1" t="s">
        <v>410</v>
      </c>
      <c r="U96">
        <v>3.2</v>
      </c>
      <c r="V96" s="1" t="s">
        <v>411</v>
      </c>
      <c r="W96">
        <v>0.3</v>
      </c>
      <c r="X96" s="1" t="s">
        <v>88</v>
      </c>
      <c r="Y96" s="1" t="s">
        <v>88</v>
      </c>
      <c r="Z96" s="1" t="s">
        <v>97</v>
      </c>
      <c r="AA96">
        <v>4</v>
      </c>
      <c r="AB96">
        <v>94</v>
      </c>
      <c r="AC96">
        <v>29</v>
      </c>
      <c r="AD96" s="5">
        <v>0</v>
      </c>
      <c r="AE96" s="5">
        <v>0</v>
      </c>
      <c r="AF96" s="5">
        <v>0</v>
      </c>
      <c r="AG96" s="5">
        <v>0</v>
      </c>
      <c r="AH96">
        <v>0</v>
      </c>
      <c r="AI96">
        <v>6.4</v>
      </c>
      <c r="AJ96" s="1" t="s">
        <v>411</v>
      </c>
      <c r="AK96">
        <v>763</v>
      </c>
      <c r="AL96">
        <v>5</v>
      </c>
      <c r="AM96">
        <v>4</v>
      </c>
      <c r="AN96">
        <v>4</v>
      </c>
      <c r="AO96">
        <v>14</v>
      </c>
      <c r="AP96">
        <v>2</v>
      </c>
      <c r="AQ96">
        <v>1</v>
      </c>
      <c r="AR96">
        <v>1</v>
      </c>
      <c r="AS96">
        <v>1</v>
      </c>
      <c r="AT96">
        <v>1</v>
      </c>
      <c r="AU96">
        <v>36</v>
      </c>
      <c r="AV96">
        <v>1</v>
      </c>
      <c r="AW96">
        <v>129</v>
      </c>
      <c r="AX96">
        <v>96.8</v>
      </c>
      <c r="AY96">
        <v>24.7</v>
      </c>
      <c r="AZ96">
        <v>27</v>
      </c>
      <c r="BA96">
        <v>15.1</v>
      </c>
      <c r="BB96">
        <v>9</v>
      </c>
      <c r="BC96">
        <v>0.04</v>
      </c>
      <c r="BD96">
        <v>0.12</v>
      </c>
      <c r="BE96">
        <v>0.16</v>
      </c>
      <c r="BF96">
        <v>11.34</v>
      </c>
      <c r="BG96">
        <v>303</v>
      </c>
      <c r="BH96">
        <v>117</v>
      </c>
      <c r="BI96">
        <v>316</v>
      </c>
      <c r="BJ96">
        <v>118</v>
      </c>
      <c r="BK96">
        <v>309</v>
      </c>
      <c r="BL96">
        <v>115</v>
      </c>
      <c r="BM96">
        <v>326</v>
      </c>
      <c r="BN96">
        <v>119</v>
      </c>
      <c r="BO96">
        <v>1</v>
      </c>
      <c r="BP96" s="1" t="s">
        <v>88</v>
      </c>
      <c r="BQ96">
        <v>6</v>
      </c>
      <c r="BR96" s="1" t="s">
        <v>88</v>
      </c>
      <c r="BS96">
        <v>1</v>
      </c>
      <c r="BT96" s="1" t="s">
        <v>88</v>
      </c>
      <c r="BU96">
        <v>0.22</v>
      </c>
      <c r="BV96">
        <v>3.13</v>
      </c>
      <c r="BW96">
        <v>0.01</v>
      </c>
      <c r="BX96">
        <v>0.01</v>
      </c>
      <c r="BY96">
        <v>1.34</v>
      </c>
      <c r="BZ96">
        <v>1.65</v>
      </c>
      <c r="CA96">
        <v>381</v>
      </c>
      <c r="CB96">
        <v>88</v>
      </c>
      <c r="CC96">
        <v>185</v>
      </c>
      <c r="CD96">
        <v>111</v>
      </c>
      <c r="CE96">
        <v>118</v>
      </c>
      <c r="CF96">
        <v>33</v>
      </c>
      <c r="CG96">
        <v>291</v>
      </c>
      <c r="CH96">
        <v>104</v>
      </c>
      <c r="CI96">
        <v>1.06</v>
      </c>
      <c r="CJ96">
        <v>0.47</v>
      </c>
      <c r="CK96" t="str">
        <f>IF(O96=" "," ",VLOOKUP(AA96,Mapping!$A:$C,2,FALSE))</f>
        <v>BRE</v>
      </c>
      <c r="CL96" t="str">
        <f>IF(O96=" "," ",VLOOKUP(AA96,Mapping!$A:$C,3,FALSE))</f>
        <v>Brentford</v>
      </c>
      <c r="CM96" s="5">
        <f t="shared" si="5"/>
        <v>0</v>
      </c>
      <c r="CN96" s="5">
        <f t="shared" si="6"/>
        <v>0</v>
      </c>
      <c r="CO96">
        <f t="shared" si="7"/>
        <v>4.5</v>
      </c>
      <c r="CP96" s="4">
        <f t="shared" si="8"/>
        <v>6.4444444444444446</v>
      </c>
      <c r="CQ96">
        <f t="shared" si="9"/>
        <v>0</v>
      </c>
    </row>
    <row r="97" spans="1:95" x14ac:dyDescent="0.35">
      <c r="A97">
        <v>25</v>
      </c>
      <c r="B97" s="1" t="s">
        <v>88</v>
      </c>
      <c r="C97">
        <v>235448</v>
      </c>
      <c r="D97" s="1" t="s">
        <v>88</v>
      </c>
      <c r="E97" s="1" t="s">
        <v>88</v>
      </c>
      <c r="F97" s="1">
        <v>0</v>
      </c>
      <c r="G97" s="1" t="s">
        <v>88</v>
      </c>
      <c r="H97" s="1" t="s">
        <v>88</v>
      </c>
      <c r="I97">
        <v>1</v>
      </c>
      <c r="J97">
        <v>1</v>
      </c>
      <c r="K97" s="1" t="s">
        <v>88</v>
      </c>
      <c r="L97" s="1" t="s">
        <v>88</v>
      </c>
      <c r="M97" s="1" t="s">
        <v>412</v>
      </c>
      <c r="N97">
        <v>0</v>
      </c>
      <c r="O97">
        <v>91</v>
      </c>
      <c r="P97" s="1" t="s">
        <v>88</v>
      </c>
      <c r="Q97" s="1" t="s">
        <v>397</v>
      </c>
      <c r="R97" s="2">
        <v>45135.392759363429</v>
      </c>
      <c r="S97" s="4">
        <v>40</v>
      </c>
      <c r="T97" s="1" t="s">
        <v>413</v>
      </c>
      <c r="U97">
        <v>0</v>
      </c>
      <c r="V97" s="1" t="s">
        <v>414</v>
      </c>
      <c r="W97">
        <v>0.3</v>
      </c>
      <c r="X97" s="1" t="s">
        <v>88</v>
      </c>
      <c r="Y97" s="1" t="s">
        <v>88</v>
      </c>
      <c r="Z97" s="1" t="s">
        <v>97</v>
      </c>
      <c r="AA97">
        <v>4</v>
      </c>
      <c r="AB97">
        <v>94</v>
      </c>
      <c r="AC97">
        <v>29</v>
      </c>
      <c r="AD97" s="5">
        <v>0</v>
      </c>
      <c r="AE97" s="5">
        <v>0</v>
      </c>
      <c r="AF97" s="5">
        <v>0</v>
      </c>
      <c r="AG97" s="5">
        <v>0</v>
      </c>
      <c r="AH97">
        <v>0</v>
      </c>
      <c r="AI97">
        <v>0</v>
      </c>
      <c r="AJ97" s="1" t="s">
        <v>414</v>
      </c>
      <c r="AK97">
        <v>763</v>
      </c>
      <c r="AL97">
        <v>5</v>
      </c>
      <c r="AM97">
        <v>4</v>
      </c>
      <c r="AN97">
        <v>4</v>
      </c>
      <c r="AO97">
        <v>14</v>
      </c>
      <c r="AP97">
        <v>2</v>
      </c>
      <c r="AQ97">
        <v>1</v>
      </c>
      <c r="AR97">
        <v>1</v>
      </c>
      <c r="AS97">
        <v>1</v>
      </c>
      <c r="AT97">
        <v>1</v>
      </c>
      <c r="AU97">
        <v>36</v>
      </c>
      <c r="AV97">
        <v>1</v>
      </c>
      <c r="AW97">
        <v>129</v>
      </c>
      <c r="AX97">
        <v>0</v>
      </c>
      <c r="AY97">
        <v>0</v>
      </c>
      <c r="AZ97">
        <v>0</v>
      </c>
      <c r="BA97">
        <v>0</v>
      </c>
      <c r="BB97">
        <v>9</v>
      </c>
      <c r="BC97">
        <v>0</v>
      </c>
      <c r="BD97">
        <v>0</v>
      </c>
      <c r="BE97">
        <v>0</v>
      </c>
      <c r="BF97">
        <v>0</v>
      </c>
      <c r="BG97">
        <v>434</v>
      </c>
      <c r="BH97">
        <v>55</v>
      </c>
      <c r="BI97">
        <v>425</v>
      </c>
      <c r="BJ97">
        <v>46</v>
      </c>
      <c r="BK97">
        <v>410</v>
      </c>
      <c r="BL97">
        <v>37</v>
      </c>
      <c r="BM97">
        <v>436</v>
      </c>
      <c r="BN97">
        <v>55</v>
      </c>
      <c r="BO97">
        <v>1</v>
      </c>
      <c r="BP97" s="1" t="s">
        <v>88</v>
      </c>
      <c r="BQ97">
        <v>6</v>
      </c>
      <c r="BR97" s="1" t="s">
        <v>88</v>
      </c>
      <c r="BS97">
        <v>1</v>
      </c>
      <c r="BT97" s="1" t="s">
        <v>88</v>
      </c>
      <c r="BU97">
        <v>0.22</v>
      </c>
      <c r="BV97">
        <v>3.13</v>
      </c>
      <c r="BW97">
        <v>0.01</v>
      </c>
      <c r="BX97">
        <v>0.01</v>
      </c>
      <c r="BY97">
        <v>1.34</v>
      </c>
      <c r="BZ97">
        <v>1.65</v>
      </c>
      <c r="CA97">
        <v>584</v>
      </c>
      <c r="CB97">
        <v>65</v>
      </c>
      <c r="CC97">
        <v>69</v>
      </c>
      <c r="CD97">
        <v>36</v>
      </c>
      <c r="CE97">
        <v>441</v>
      </c>
      <c r="CF97">
        <v>55</v>
      </c>
      <c r="CG97">
        <v>307</v>
      </c>
      <c r="CH97">
        <v>49</v>
      </c>
      <c r="CI97">
        <v>1.06</v>
      </c>
      <c r="CJ97">
        <v>0.47</v>
      </c>
      <c r="CK97" t="str">
        <f>IF(O97=" "," ",VLOOKUP(AA97,Mapping!$A:$C,2,FALSE))</f>
        <v>BRE</v>
      </c>
      <c r="CL97" t="str">
        <f>IF(O97=" "," ",VLOOKUP(AA97,Mapping!$A:$C,3,FALSE))</f>
        <v>Brentford</v>
      </c>
      <c r="CM97" s="5">
        <f t="shared" si="5"/>
        <v>0</v>
      </c>
      <c r="CN97" s="5">
        <f t="shared" si="6"/>
        <v>0</v>
      </c>
      <c r="CO97">
        <f t="shared" si="7"/>
        <v>4</v>
      </c>
      <c r="CP97" s="4">
        <f t="shared" si="8"/>
        <v>7.25</v>
      </c>
      <c r="CQ97">
        <f t="shared" si="9"/>
        <v>0</v>
      </c>
    </row>
    <row r="98" spans="1:95" x14ac:dyDescent="0.35">
      <c r="A98">
        <v>25</v>
      </c>
      <c r="B98" s="1" t="s">
        <v>88</v>
      </c>
      <c r="C98">
        <v>432160</v>
      </c>
      <c r="D98" s="1" t="s">
        <v>88</v>
      </c>
      <c r="E98" s="1" t="s">
        <v>88</v>
      </c>
      <c r="F98" s="1">
        <v>0</v>
      </c>
      <c r="G98" s="1" t="s">
        <v>88</v>
      </c>
      <c r="H98" s="1" t="s">
        <v>88</v>
      </c>
      <c r="I98">
        <v>3</v>
      </c>
      <c r="J98">
        <v>1</v>
      </c>
      <c r="K98" s="1" t="s">
        <v>88</v>
      </c>
      <c r="L98" s="1" t="s">
        <v>88</v>
      </c>
      <c r="M98" s="1" t="s">
        <v>415</v>
      </c>
      <c r="N98">
        <v>0</v>
      </c>
      <c r="O98">
        <v>92</v>
      </c>
      <c r="P98" s="1" t="s">
        <v>88</v>
      </c>
      <c r="Q98" s="1" t="s">
        <v>397</v>
      </c>
      <c r="R98" s="2">
        <v>45135.392759363429</v>
      </c>
      <c r="S98" s="4">
        <v>45</v>
      </c>
      <c r="T98" s="1" t="s">
        <v>416</v>
      </c>
      <c r="U98">
        <v>1.3</v>
      </c>
      <c r="V98" s="1" t="s">
        <v>417</v>
      </c>
      <c r="W98">
        <v>4.7</v>
      </c>
      <c r="X98" s="1" t="s">
        <v>88</v>
      </c>
      <c r="Y98" s="1" t="s">
        <v>88</v>
      </c>
      <c r="Z98" s="1" t="s">
        <v>97</v>
      </c>
      <c r="AA98">
        <v>4</v>
      </c>
      <c r="AB98">
        <v>94</v>
      </c>
      <c r="AC98">
        <v>29</v>
      </c>
      <c r="AD98" s="5">
        <v>0</v>
      </c>
      <c r="AE98" s="5">
        <v>0</v>
      </c>
      <c r="AF98" s="5">
        <v>0</v>
      </c>
      <c r="AG98" s="5">
        <v>0</v>
      </c>
      <c r="AH98">
        <v>0</v>
      </c>
      <c r="AI98">
        <v>6.4</v>
      </c>
      <c r="AJ98" s="1" t="s">
        <v>417</v>
      </c>
      <c r="AK98">
        <v>600</v>
      </c>
      <c r="AL98">
        <v>5</v>
      </c>
      <c r="AM98">
        <v>2</v>
      </c>
      <c r="AN98">
        <v>1</v>
      </c>
      <c r="AO98">
        <v>6</v>
      </c>
      <c r="AP98">
        <v>2</v>
      </c>
      <c r="AQ98">
        <v>1</v>
      </c>
      <c r="AR98">
        <v>1</v>
      </c>
      <c r="AS98">
        <v>1</v>
      </c>
      <c r="AT98">
        <v>1</v>
      </c>
      <c r="AU98">
        <v>36</v>
      </c>
      <c r="AV98">
        <v>1</v>
      </c>
      <c r="AW98">
        <v>123</v>
      </c>
      <c r="AX98">
        <v>112.8</v>
      </c>
      <c r="AY98">
        <v>144.5</v>
      </c>
      <c r="AZ98">
        <v>54</v>
      </c>
      <c r="BA98">
        <v>31.2</v>
      </c>
      <c r="BB98">
        <v>4</v>
      </c>
      <c r="BC98">
        <v>0.32</v>
      </c>
      <c r="BD98">
        <v>0.53</v>
      </c>
      <c r="BE98">
        <v>0.85</v>
      </c>
      <c r="BF98">
        <v>7.51</v>
      </c>
      <c r="BG98">
        <v>294</v>
      </c>
      <c r="BH98">
        <v>129</v>
      </c>
      <c r="BI98">
        <v>189</v>
      </c>
      <c r="BJ98">
        <v>117</v>
      </c>
      <c r="BK98">
        <v>276</v>
      </c>
      <c r="BL98">
        <v>138</v>
      </c>
      <c r="BM98">
        <v>285</v>
      </c>
      <c r="BN98">
        <v>133</v>
      </c>
      <c r="BO98">
        <v>1</v>
      </c>
      <c r="BP98" s="1" t="s">
        <v>88</v>
      </c>
      <c r="BQ98">
        <v>6</v>
      </c>
      <c r="BR98" s="1" t="s">
        <v>88</v>
      </c>
      <c r="BS98">
        <v>1</v>
      </c>
      <c r="BT98" s="1" t="s">
        <v>88</v>
      </c>
      <c r="BU98">
        <v>0.05</v>
      </c>
      <c r="BV98">
        <v>3.13</v>
      </c>
      <c r="BW98">
        <v>0.08</v>
      </c>
      <c r="BX98">
        <v>0.13</v>
      </c>
      <c r="BY98">
        <v>1.1299999999999999</v>
      </c>
      <c r="BZ98">
        <v>0.9</v>
      </c>
      <c r="CA98">
        <v>456</v>
      </c>
      <c r="CB98">
        <v>227</v>
      </c>
      <c r="CC98">
        <v>260</v>
      </c>
      <c r="CD98">
        <v>34</v>
      </c>
      <c r="CE98">
        <v>344</v>
      </c>
      <c r="CF98">
        <v>152</v>
      </c>
      <c r="CG98">
        <v>79</v>
      </c>
      <c r="CH98">
        <v>27</v>
      </c>
      <c r="CI98">
        <v>0.6</v>
      </c>
      <c r="CJ98">
        <v>0.15</v>
      </c>
      <c r="CK98" t="str">
        <f>IF(O98=" "," ",VLOOKUP(AA98,Mapping!$A:$C,2,FALSE))</f>
        <v>BRE</v>
      </c>
      <c r="CL98" t="str">
        <f>IF(O98=" "," ",VLOOKUP(AA98,Mapping!$A:$C,3,FALSE))</f>
        <v>Brentford</v>
      </c>
      <c r="CM98" s="5">
        <f t="shared" si="5"/>
        <v>0</v>
      </c>
      <c r="CN98" s="5">
        <f t="shared" si="6"/>
        <v>0</v>
      </c>
      <c r="CO98">
        <f t="shared" si="7"/>
        <v>4.5</v>
      </c>
      <c r="CP98" s="4">
        <f t="shared" si="8"/>
        <v>6.4444444444444446</v>
      </c>
      <c r="CQ98">
        <f t="shared" si="9"/>
        <v>0</v>
      </c>
    </row>
    <row r="99" spans="1:95" x14ac:dyDescent="0.35">
      <c r="A99">
        <v>25</v>
      </c>
      <c r="B99" s="1" t="s">
        <v>88</v>
      </c>
      <c r="C99">
        <v>228044</v>
      </c>
      <c r="D99" s="1" t="s">
        <v>88</v>
      </c>
      <c r="E99" s="1" t="s">
        <v>88</v>
      </c>
      <c r="F99" s="1">
        <v>0</v>
      </c>
      <c r="G99" s="1" t="s">
        <v>88</v>
      </c>
      <c r="H99" s="1" t="s">
        <v>88</v>
      </c>
      <c r="I99">
        <v>2</v>
      </c>
      <c r="J99">
        <v>1</v>
      </c>
      <c r="K99" s="1" t="s">
        <v>88</v>
      </c>
      <c r="L99" s="1" t="s">
        <v>88</v>
      </c>
      <c r="M99" s="1" t="s">
        <v>418</v>
      </c>
      <c r="N99">
        <v>0</v>
      </c>
      <c r="O99">
        <v>93</v>
      </c>
      <c r="P99" s="1" t="s">
        <v>88</v>
      </c>
      <c r="Q99" s="1" t="s">
        <v>397</v>
      </c>
      <c r="R99" s="2">
        <v>45135.392759363429</v>
      </c>
      <c r="S99" s="4">
        <v>40</v>
      </c>
      <c r="T99" s="1" t="s">
        <v>419</v>
      </c>
      <c r="U99">
        <v>1</v>
      </c>
      <c r="V99" s="1" t="s">
        <v>420</v>
      </c>
      <c r="W99">
        <v>0.2</v>
      </c>
      <c r="X99" s="1" t="s">
        <v>88</v>
      </c>
      <c r="Y99" s="1" t="s">
        <v>88</v>
      </c>
      <c r="Z99" s="1" t="s">
        <v>97</v>
      </c>
      <c r="AA99">
        <v>4</v>
      </c>
      <c r="AB99">
        <v>94</v>
      </c>
      <c r="AC99">
        <v>4</v>
      </c>
      <c r="AD99" s="5">
        <v>0</v>
      </c>
      <c r="AE99" s="5">
        <v>0</v>
      </c>
      <c r="AF99" s="5">
        <v>0</v>
      </c>
      <c r="AG99" s="5">
        <v>0</v>
      </c>
      <c r="AH99">
        <v>0</v>
      </c>
      <c r="AI99">
        <v>1</v>
      </c>
      <c r="AJ99" s="1" t="s">
        <v>421</v>
      </c>
      <c r="AK99">
        <v>18</v>
      </c>
      <c r="AL99">
        <v>5</v>
      </c>
      <c r="AM99">
        <v>2</v>
      </c>
      <c r="AN99">
        <v>1</v>
      </c>
      <c r="AO99">
        <v>6</v>
      </c>
      <c r="AP99">
        <v>2</v>
      </c>
      <c r="AQ99">
        <v>1</v>
      </c>
      <c r="AR99">
        <v>1</v>
      </c>
      <c r="AS99">
        <v>1</v>
      </c>
      <c r="AT99">
        <v>1</v>
      </c>
      <c r="AU99">
        <v>36</v>
      </c>
      <c r="AV99">
        <v>1</v>
      </c>
      <c r="AW99">
        <v>12</v>
      </c>
      <c r="AX99">
        <v>2.6</v>
      </c>
      <c r="AY99">
        <v>0.2</v>
      </c>
      <c r="AZ99">
        <v>0</v>
      </c>
      <c r="BA99">
        <v>0.2</v>
      </c>
      <c r="BB99">
        <v>4</v>
      </c>
      <c r="BC99">
        <v>0</v>
      </c>
      <c r="BD99">
        <v>0</v>
      </c>
      <c r="BE99">
        <v>0</v>
      </c>
      <c r="BF99">
        <v>0.28000000000000003</v>
      </c>
      <c r="BG99">
        <v>380</v>
      </c>
      <c r="BH99">
        <v>135</v>
      </c>
      <c r="BI99">
        <v>366</v>
      </c>
      <c r="BJ99">
        <v>136</v>
      </c>
      <c r="BK99">
        <v>406</v>
      </c>
      <c r="BL99">
        <v>153</v>
      </c>
      <c r="BM99">
        <v>387</v>
      </c>
      <c r="BN99">
        <v>137</v>
      </c>
      <c r="BO99">
        <v>1</v>
      </c>
      <c r="BP99" s="1" t="s">
        <v>88</v>
      </c>
      <c r="BQ99">
        <v>6</v>
      </c>
      <c r="BR99" s="1" t="s">
        <v>88</v>
      </c>
      <c r="BS99">
        <v>1</v>
      </c>
      <c r="BT99" s="1" t="s">
        <v>88</v>
      </c>
      <c r="BU99">
        <v>0.05</v>
      </c>
      <c r="BV99">
        <v>3.13</v>
      </c>
      <c r="BW99">
        <v>0.08</v>
      </c>
      <c r="BX99">
        <v>0.13</v>
      </c>
      <c r="BY99">
        <v>1.4</v>
      </c>
      <c r="BZ99">
        <v>0.9</v>
      </c>
      <c r="CA99">
        <v>578</v>
      </c>
      <c r="CB99">
        <v>177</v>
      </c>
      <c r="CC99">
        <v>63</v>
      </c>
      <c r="CD99">
        <v>29</v>
      </c>
      <c r="CE99">
        <v>360</v>
      </c>
      <c r="CF99">
        <v>131</v>
      </c>
      <c r="CG99">
        <v>334</v>
      </c>
      <c r="CH99">
        <v>124</v>
      </c>
      <c r="CI99">
        <v>0.6</v>
      </c>
      <c r="CJ99">
        <v>0.15</v>
      </c>
      <c r="CK99" t="str">
        <f>IF(O99=" "," ",VLOOKUP(AA99,Mapping!$A:$C,2,FALSE))</f>
        <v>BRE</v>
      </c>
      <c r="CL99" t="str">
        <f>IF(O99=" "," ",VLOOKUP(AA99,Mapping!$A:$C,3,FALSE))</f>
        <v>Brentford</v>
      </c>
      <c r="CM99" s="5">
        <f t="shared" si="5"/>
        <v>0</v>
      </c>
      <c r="CN99" s="5">
        <f t="shared" si="6"/>
        <v>0</v>
      </c>
      <c r="CO99">
        <f t="shared" si="7"/>
        <v>4</v>
      </c>
      <c r="CP99" s="4">
        <f t="shared" si="8"/>
        <v>1</v>
      </c>
      <c r="CQ99">
        <f t="shared" si="9"/>
        <v>0</v>
      </c>
    </row>
    <row r="100" spans="1:95" x14ac:dyDescent="0.35">
      <c r="A100">
        <v>25</v>
      </c>
      <c r="B100" s="1" t="s">
        <v>88</v>
      </c>
      <c r="C100">
        <v>481405</v>
      </c>
      <c r="D100" s="1" t="s">
        <v>88</v>
      </c>
      <c r="E100" s="1" t="s">
        <v>88</v>
      </c>
      <c r="F100" s="1">
        <v>0</v>
      </c>
      <c r="G100" s="1" t="s">
        <v>88</v>
      </c>
      <c r="H100" s="1" t="s">
        <v>88</v>
      </c>
      <c r="I100">
        <v>3</v>
      </c>
      <c r="J100">
        <v>0</v>
      </c>
      <c r="K100" s="1" t="s">
        <v>88</v>
      </c>
      <c r="L100" s="1" t="s">
        <v>88</v>
      </c>
      <c r="M100" s="1" t="s">
        <v>418</v>
      </c>
      <c r="N100">
        <v>0</v>
      </c>
      <c r="O100">
        <v>94</v>
      </c>
      <c r="P100" s="1" t="s">
        <v>88</v>
      </c>
      <c r="Q100" s="1" t="s">
        <v>422</v>
      </c>
      <c r="R100" s="2">
        <v>45126.410134537036</v>
      </c>
      <c r="S100" s="4">
        <v>45</v>
      </c>
      <c r="T100" s="1" t="s">
        <v>423</v>
      </c>
      <c r="U100">
        <v>0</v>
      </c>
      <c r="V100" s="1" t="s">
        <v>424</v>
      </c>
      <c r="W100">
        <v>0</v>
      </c>
      <c r="X100" s="1" t="s">
        <v>88</v>
      </c>
      <c r="Y100" s="1" t="s">
        <v>88</v>
      </c>
      <c r="Z100" s="1" t="s">
        <v>189</v>
      </c>
      <c r="AA100">
        <v>4</v>
      </c>
      <c r="AB100">
        <v>94</v>
      </c>
      <c r="AC100">
        <v>4</v>
      </c>
      <c r="AD100" s="5">
        <v>0</v>
      </c>
      <c r="AE100" s="5">
        <v>0</v>
      </c>
      <c r="AF100" s="5">
        <v>0</v>
      </c>
      <c r="AG100" s="5">
        <v>0</v>
      </c>
      <c r="AH100">
        <v>0</v>
      </c>
      <c r="AI100">
        <v>0</v>
      </c>
      <c r="AJ100" s="1" t="s">
        <v>424</v>
      </c>
      <c r="AK100">
        <v>18</v>
      </c>
      <c r="AL100">
        <v>5</v>
      </c>
      <c r="AM100">
        <v>2</v>
      </c>
      <c r="AN100">
        <v>1</v>
      </c>
      <c r="AO100">
        <v>6</v>
      </c>
      <c r="AP100">
        <v>2</v>
      </c>
      <c r="AQ100">
        <v>1</v>
      </c>
      <c r="AR100">
        <v>1</v>
      </c>
      <c r="AS100">
        <v>1</v>
      </c>
      <c r="AT100">
        <v>1</v>
      </c>
      <c r="AU100">
        <v>36</v>
      </c>
      <c r="AV100">
        <v>1</v>
      </c>
      <c r="AW100">
        <v>12</v>
      </c>
      <c r="AX100">
        <v>0</v>
      </c>
      <c r="AY100">
        <v>0</v>
      </c>
      <c r="AZ100">
        <v>0</v>
      </c>
      <c r="BA100">
        <v>0</v>
      </c>
      <c r="BB100">
        <v>4</v>
      </c>
      <c r="BC100">
        <v>0</v>
      </c>
      <c r="BD100">
        <v>0</v>
      </c>
      <c r="BE100">
        <v>0</v>
      </c>
      <c r="BF100">
        <v>0</v>
      </c>
      <c r="BG100">
        <v>536</v>
      </c>
      <c r="BH100">
        <v>213</v>
      </c>
      <c r="BI100">
        <v>533</v>
      </c>
      <c r="BJ100">
        <v>213</v>
      </c>
      <c r="BK100">
        <v>528</v>
      </c>
      <c r="BL100">
        <v>212</v>
      </c>
      <c r="BM100">
        <v>537</v>
      </c>
      <c r="BN100">
        <v>213</v>
      </c>
      <c r="BO100">
        <v>1</v>
      </c>
      <c r="BP100" s="1" t="s">
        <v>88</v>
      </c>
      <c r="BQ100">
        <v>6</v>
      </c>
      <c r="BR100" s="1" t="s">
        <v>88</v>
      </c>
      <c r="BS100">
        <v>1</v>
      </c>
      <c r="BT100" s="1" t="s">
        <v>88</v>
      </c>
      <c r="BU100">
        <v>0.05</v>
      </c>
      <c r="BV100">
        <v>3.13</v>
      </c>
      <c r="BW100">
        <v>0.08</v>
      </c>
      <c r="BX100">
        <v>0.13</v>
      </c>
      <c r="BY100">
        <v>1.4</v>
      </c>
      <c r="BZ100">
        <v>0.9</v>
      </c>
      <c r="CA100">
        <v>489</v>
      </c>
      <c r="CB100">
        <v>244</v>
      </c>
      <c r="CC100">
        <v>293</v>
      </c>
      <c r="CD100">
        <v>51</v>
      </c>
      <c r="CE100">
        <v>538</v>
      </c>
      <c r="CF100">
        <v>214</v>
      </c>
      <c r="CG100">
        <v>610</v>
      </c>
      <c r="CH100">
        <v>257</v>
      </c>
      <c r="CI100">
        <v>0.6</v>
      </c>
      <c r="CJ100">
        <v>0.15</v>
      </c>
      <c r="CK100" t="str">
        <f>IF(O100=" "," ",VLOOKUP(AA100,Mapping!$A:$C,2,FALSE))</f>
        <v>BRE</v>
      </c>
      <c r="CL100" t="str">
        <f>IF(O100=" "," ",VLOOKUP(AA100,Mapping!$A:$C,3,FALSE))</f>
        <v>Brentford</v>
      </c>
      <c r="CM100" s="5">
        <f t="shared" si="5"/>
        <v>0</v>
      </c>
      <c r="CN100" s="5">
        <f t="shared" si="6"/>
        <v>0</v>
      </c>
      <c r="CO100">
        <f t="shared" si="7"/>
        <v>4.5</v>
      </c>
      <c r="CP100" s="4">
        <f t="shared" si="8"/>
        <v>0.88888888888888884</v>
      </c>
      <c r="CQ100">
        <f t="shared" si="9"/>
        <v>0</v>
      </c>
    </row>
    <row r="101" spans="1:95" x14ac:dyDescent="0.35">
      <c r="A101">
        <v>25</v>
      </c>
      <c r="B101" s="1" t="s">
        <v>88</v>
      </c>
      <c r="C101">
        <v>174932</v>
      </c>
      <c r="D101" s="1" t="s">
        <v>88</v>
      </c>
      <c r="E101" s="1" t="s">
        <v>88</v>
      </c>
      <c r="F101" s="1">
        <v>0</v>
      </c>
      <c r="G101" s="1" t="s">
        <v>88</v>
      </c>
      <c r="H101" s="1" t="s">
        <v>88</v>
      </c>
      <c r="I101">
        <v>3</v>
      </c>
      <c r="J101">
        <v>1.6</v>
      </c>
      <c r="K101" s="1" t="s">
        <v>88</v>
      </c>
      <c r="L101" s="1" t="s">
        <v>88</v>
      </c>
      <c r="M101" s="1" t="s">
        <v>425</v>
      </c>
      <c r="N101">
        <v>0</v>
      </c>
      <c r="O101">
        <v>95</v>
      </c>
      <c r="P101" s="1" t="s">
        <v>88</v>
      </c>
      <c r="Q101" s="1" t="s">
        <v>422</v>
      </c>
      <c r="R101" s="2">
        <v>45126.410134537036</v>
      </c>
      <c r="S101" s="4">
        <v>50</v>
      </c>
      <c r="T101" s="1" t="s">
        <v>426</v>
      </c>
      <c r="U101">
        <v>1</v>
      </c>
      <c r="V101" s="1" t="s">
        <v>427</v>
      </c>
      <c r="W101">
        <v>0.1</v>
      </c>
      <c r="X101" s="1" t="s">
        <v>88</v>
      </c>
      <c r="Y101" s="1" t="s">
        <v>88</v>
      </c>
      <c r="Z101" s="1" t="s">
        <v>97</v>
      </c>
      <c r="AA101">
        <v>4</v>
      </c>
      <c r="AB101">
        <v>94</v>
      </c>
      <c r="AC101">
        <v>5</v>
      </c>
      <c r="AD101" s="5">
        <v>0</v>
      </c>
      <c r="AE101" s="5">
        <v>0</v>
      </c>
      <c r="AF101" s="5">
        <v>0</v>
      </c>
      <c r="AG101" s="5">
        <v>0</v>
      </c>
      <c r="AH101">
        <v>0</v>
      </c>
      <c r="AI101">
        <v>1</v>
      </c>
      <c r="AJ101" s="1" t="s">
        <v>428</v>
      </c>
      <c r="AK101">
        <v>73</v>
      </c>
      <c r="AL101">
        <v>5</v>
      </c>
      <c r="AM101">
        <v>2</v>
      </c>
      <c r="AN101">
        <v>1</v>
      </c>
      <c r="AO101">
        <v>2</v>
      </c>
      <c r="AP101">
        <v>2</v>
      </c>
      <c r="AQ101">
        <v>1</v>
      </c>
      <c r="AR101">
        <v>1</v>
      </c>
      <c r="AS101">
        <v>1</v>
      </c>
      <c r="AT101">
        <v>1</v>
      </c>
      <c r="AU101">
        <v>36</v>
      </c>
      <c r="AV101">
        <v>1</v>
      </c>
      <c r="AW101">
        <v>14</v>
      </c>
      <c r="AX101">
        <v>7</v>
      </c>
      <c r="AY101">
        <v>13.5</v>
      </c>
      <c r="AZ101">
        <v>6</v>
      </c>
      <c r="BA101">
        <v>2.8</v>
      </c>
      <c r="BB101">
        <v>4</v>
      </c>
      <c r="BC101">
        <v>7.0000000000000007E-2</v>
      </c>
      <c r="BD101">
        <v>0.04</v>
      </c>
      <c r="BE101">
        <v>0.11</v>
      </c>
      <c r="BF101">
        <v>1.79</v>
      </c>
      <c r="BG101">
        <v>374</v>
      </c>
      <c r="BH101">
        <v>172</v>
      </c>
      <c r="BI101">
        <v>333</v>
      </c>
      <c r="BJ101">
        <v>167</v>
      </c>
      <c r="BK101">
        <v>341</v>
      </c>
      <c r="BL101">
        <v>168</v>
      </c>
      <c r="BM101">
        <v>369</v>
      </c>
      <c r="BN101">
        <v>169</v>
      </c>
      <c r="BO101">
        <v>1</v>
      </c>
      <c r="BP101" s="1" t="s">
        <v>88</v>
      </c>
      <c r="BQ101">
        <v>6</v>
      </c>
      <c r="BR101" s="1" t="s">
        <v>88</v>
      </c>
      <c r="BS101">
        <v>1</v>
      </c>
      <c r="BT101" s="1" t="s">
        <v>88</v>
      </c>
      <c r="BU101">
        <v>0.09</v>
      </c>
      <c r="BV101">
        <v>3.13</v>
      </c>
      <c r="BW101">
        <v>0.05</v>
      </c>
      <c r="BX101">
        <v>0.14000000000000001</v>
      </c>
      <c r="BY101">
        <v>2.21</v>
      </c>
      <c r="BZ101">
        <v>2.4700000000000002</v>
      </c>
      <c r="CA101">
        <v>214</v>
      </c>
      <c r="CB101">
        <v>140</v>
      </c>
      <c r="CC101">
        <v>386</v>
      </c>
      <c r="CD101">
        <v>115</v>
      </c>
      <c r="CE101">
        <v>384</v>
      </c>
      <c r="CF101">
        <v>180</v>
      </c>
      <c r="CG101">
        <v>534</v>
      </c>
      <c r="CH101">
        <v>196</v>
      </c>
      <c r="CI101">
        <v>0.6</v>
      </c>
      <c r="CJ101">
        <v>0.15</v>
      </c>
      <c r="CK101" t="str">
        <f>IF(O101=" "," ",VLOOKUP(AA101,Mapping!$A:$C,2,FALSE))</f>
        <v>BRE</v>
      </c>
      <c r="CL101" t="str">
        <f>IF(O101=" "," ",VLOOKUP(AA101,Mapping!$A:$C,3,FALSE))</f>
        <v>Brentford</v>
      </c>
      <c r="CM101" s="5">
        <f t="shared" si="5"/>
        <v>0</v>
      </c>
      <c r="CN101" s="5">
        <f t="shared" si="6"/>
        <v>0</v>
      </c>
      <c r="CO101">
        <f t="shared" si="7"/>
        <v>5</v>
      </c>
      <c r="CP101" s="4">
        <f t="shared" si="8"/>
        <v>1</v>
      </c>
      <c r="CQ101">
        <f t="shared" si="9"/>
        <v>0</v>
      </c>
    </row>
    <row r="102" spans="1:95" x14ac:dyDescent="0.35">
      <c r="A102">
        <v>25</v>
      </c>
      <c r="B102" s="1" t="s">
        <v>88</v>
      </c>
      <c r="C102">
        <v>432830</v>
      </c>
      <c r="D102" s="1" t="s">
        <v>88</v>
      </c>
      <c r="E102" s="1" t="s">
        <v>88</v>
      </c>
      <c r="F102" s="1">
        <v>0</v>
      </c>
      <c r="G102" s="1" t="s">
        <v>88</v>
      </c>
      <c r="H102" s="1" t="s">
        <v>88</v>
      </c>
      <c r="I102">
        <v>2</v>
      </c>
      <c r="J102">
        <v>2</v>
      </c>
      <c r="K102" s="1" t="s">
        <v>88</v>
      </c>
      <c r="L102" s="1" t="s">
        <v>88</v>
      </c>
      <c r="M102" s="1" t="s">
        <v>429</v>
      </c>
      <c r="N102">
        <v>0</v>
      </c>
      <c r="O102">
        <v>96</v>
      </c>
      <c r="P102" s="1" t="s">
        <v>88</v>
      </c>
      <c r="Q102" s="1" t="s">
        <v>422</v>
      </c>
      <c r="R102" s="2">
        <v>45126.410134537036</v>
      </c>
      <c r="S102" s="4">
        <v>45</v>
      </c>
      <c r="T102" s="1" t="s">
        <v>430</v>
      </c>
      <c r="U102">
        <v>1.9</v>
      </c>
      <c r="V102" s="1" t="s">
        <v>431</v>
      </c>
      <c r="W102">
        <v>0.3</v>
      </c>
      <c r="X102" s="1" t="s">
        <v>88</v>
      </c>
      <c r="Y102" s="1" t="s">
        <v>88</v>
      </c>
      <c r="Z102" s="1" t="s">
        <v>97</v>
      </c>
      <c r="AA102">
        <v>4</v>
      </c>
      <c r="AB102">
        <v>94</v>
      </c>
      <c r="AC102">
        <v>49</v>
      </c>
      <c r="AD102" s="5">
        <v>0</v>
      </c>
      <c r="AE102" s="5">
        <v>0</v>
      </c>
      <c r="AF102" s="5">
        <v>0</v>
      </c>
      <c r="AG102" s="5">
        <v>0</v>
      </c>
      <c r="AH102">
        <v>0</v>
      </c>
      <c r="AI102">
        <v>10.9</v>
      </c>
      <c r="AJ102" s="1" t="s">
        <v>431</v>
      </c>
      <c r="AK102">
        <v>1811</v>
      </c>
      <c r="AL102">
        <v>5</v>
      </c>
      <c r="AM102">
        <v>2</v>
      </c>
      <c r="AN102">
        <v>4</v>
      </c>
      <c r="AO102">
        <v>37</v>
      </c>
      <c r="AP102">
        <v>2</v>
      </c>
      <c r="AQ102">
        <v>1</v>
      </c>
      <c r="AR102">
        <v>1</v>
      </c>
      <c r="AS102">
        <v>2</v>
      </c>
      <c r="AT102">
        <v>1</v>
      </c>
      <c r="AU102">
        <v>36</v>
      </c>
      <c r="AV102">
        <v>6</v>
      </c>
      <c r="AW102">
        <v>326</v>
      </c>
      <c r="AX102">
        <v>437</v>
      </c>
      <c r="AY102">
        <v>38.9</v>
      </c>
      <c r="AZ102">
        <v>36</v>
      </c>
      <c r="BA102">
        <v>51.5</v>
      </c>
      <c r="BB102">
        <v>19</v>
      </c>
      <c r="BC102">
        <v>0.23</v>
      </c>
      <c r="BD102">
        <v>0.21</v>
      </c>
      <c r="BE102">
        <v>0.44</v>
      </c>
      <c r="BF102">
        <v>32.93</v>
      </c>
      <c r="BG102">
        <v>126</v>
      </c>
      <c r="BH102">
        <v>43</v>
      </c>
      <c r="BI102">
        <v>299</v>
      </c>
      <c r="BJ102">
        <v>111</v>
      </c>
      <c r="BK102">
        <v>298</v>
      </c>
      <c r="BL102">
        <v>111</v>
      </c>
      <c r="BM102">
        <v>225</v>
      </c>
      <c r="BN102">
        <v>77</v>
      </c>
      <c r="BO102">
        <v>1</v>
      </c>
      <c r="BP102" s="1" t="s">
        <v>88</v>
      </c>
      <c r="BQ102">
        <v>6</v>
      </c>
      <c r="BR102" s="1" t="s">
        <v>88</v>
      </c>
      <c r="BS102">
        <v>1</v>
      </c>
      <c r="BT102" s="1" t="s">
        <v>88</v>
      </c>
      <c r="BU102">
        <v>0.01</v>
      </c>
      <c r="BV102">
        <v>3.13</v>
      </c>
      <c r="BW102">
        <v>0.01</v>
      </c>
      <c r="BX102">
        <v>0.02</v>
      </c>
      <c r="BY102">
        <v>1.64</v>
      </c>
      <c r="BZ102">
        <v>1.84</v>
      </c>
      <c r="CA102">
        <v>459</v>
      </c>
      <c r="CB102">
        <v>134</v>
      </c>
      <c r="CC102">
        <v>263</v>
      </c>
      <c r="CD102">
        <v>157</v>
      </c>
      <c r="CE102">
        <v>269</v>
      </c>
      <c r="CF102">
        <v>102</v>
      </c>
      <c r="CG102">
        <v>279</v>
      </c>
      <c r="CH102">
        <v>100</v>
      </c>
      <c r="CI102">
        <v>0.94</v>
      </c>
      <c r="CJ102">
        <v>0.2</v>
      </c>
      <c r="CK102" t="str">
        <f>IF(O102=" "," ",VLOOKUP(AA102,Mapping!$A:$C,2,FALSE))</f>
        <v>BRE</v>
      </c>
      <c r="CL102" t="str">
        <f>IF(O102=" "," ",VLOOKUP(AA102,Mapping!$A:$C,3,FALSE))</f>
        <v>Brentford</v>
      </c>
      <c r="CM102" s="5">
        <f t="shared" si="5"/>
        <v>0</v>
      </c>
      <c r="CN102" s="5">
        <f t="shared" si="6"/>
        <v>0</v>
      </c>
      <c r="CO102">
        <f t="shared" si="7"/>
        <v>4.5</v>
      </c>
      <c r="CP102" s="4">
        <f t="shared" si="8"/>
        <v>10.888888888888889</v>
      </c>
      <c r="CQ102">
        <f t="shared" si="9"/>
        <v>0</v>
      </c>
    </row>
    <row r="103" spans="1:95" x14ac:dyDescent="0.35">
      <c r="A103">
        <v>25</v>
      </c>
      <c r="B103" s="1" t="s">
        <v>88</v>
      </c>
      <c r="C103">
        <v>503300</v>
      </c>
      <c r="D103" s="1" t="s">
        <v>88</v>
      </c>
      <c r="E103" s="1" t="s">
        <v>88</v>
      </c>
      <c r="F103" s="1">
        <v>0</v>
      </c>
      <c r="G103" s="1" t="s">
        <v>88</v>
      </c>
      <c r="H103" s="1" t="s">
        <v>88</v>
      </c>
      <c r="I103">
        <v>1</v>
      </c>
      <c r="J103">
        <v>0</v>
      </c>
      <c r="K103" s="1" t="s">
        <v>88</v>
      </c>
      <c r="L103" s="1" t="s">
        <v>88</v>
      </c>
      <c r="M103" s="1" t="s">
        <v>432</v>
      </c>
      <c r="N103">
        <v>0</v>
      </c>
      <c r="O103">
        <v>97</v>
      </c>
      <c r="P103" s="1" t="s">
        <v>88</v>
      </c>
      <c r="Q103" s="1" t="s">
        <v>433</v>
      </c>
      <c r="R103" s="2">
        <v>45133.516833240741</v>
      </c>
      <c r="S103" s="4">
        <v>40</v>
      </c>
      <c r="T103" s="1" t="s">
        <v>434</v>
      </c>
      <c r="U103">
        <v>0</v>
      </c>
      <c r="V103" s="1" t="s">
        <v>435</v>
      </c>
      <c r="W103">
        <v>0</v>
      </c>
      <c r="X103" s="1" t="s">
        <v>88</v>
      </c>
      <c r="Y103" s="1" t="s">
        <v>88</v>
      </c>
      <c r="Z103" s="1" t="s">
        <v>189</v>
      </c>
      <c r="AA103">
        <v>4</v>
      </c>
      <c r="AB103">
        <v>94</v>
      </c>
      <c r="AC103">
        <v>49</v>
      </c>
      <c r="AD103" s="5">
        <v>0</v>
      </c>
      <c r="AE103" s="5">
        <v>0</v>
      </c>
      <c r="AF103" s="5">
        <v>0</v>
      </c>
      <c r="AG103" s="5">
        <v>0</v>
      </c>
      <c r="AH103">
        <v>0</v>
      </c>
      <c r="AI103">
        <v>0</v>
      </c>
      <c r="AJ103" s="1" t="s">
        <v>435</v>
      </c>
      <c r="AK103">
        <v>1811</v>
      </c>
      <c r="AL103">
        <v>5</v>
      </c>
      <c r="AM103">
        <v>2</v>
      </c>
      <c r="AN103">
        <v>4</v>
      </c>
      <c r="AO103">
        <v>37</v>
      </c>
      <c r="AP103">
        <v>2</v>
      </c>
      <c r="AQ103">
        <v>1</v>
      </c>
      <c r="AR103">
        <v>1</v>
      </c>
      <c r="AS103">
        <v>2</v>
      </c>
      <c r="AT103">
        <v>1</v>
      </c>
      <c r="AU103">
        <v>36</v>
      </c>
      <c r="AV103">
        <v>6</v>
      </c>
      <c r="AW103">
        <v>326</v>
      </c>
      <c r="AX103">
        <v>0</v>
      </c>
      <c r="AY103">
        <v>0</v>
      </c>
      <c r="AZ103">
        <v>0</v>
      </c>
      <c r="BA103">
        <v>0</v>
      </c>
      <c r="BB103">
        <v>19</v>
      </c>
      <c r="BC103">
        <v>0</v>
      </c>
      <c r="BD103">
        <v>0</v>
      </c>
      <c r="BE103">
        <v>0</v>
      </c>
      <c r="BF103">
        <v>0</v>
      </c>
      <c r="BG103">
        <v>458</v>
      </c>
      <c r="BH103">
        <v>60</v>
      </c>
      <c r="BI103">
        <v>451</v>
      </c>
      <c r="BJ103">
        <v>52</v>
      </c>
      <c r="BK103">
        <v>436</v>
      </c>
      <c r="BL103">
        <v>43</v>
      </c>
      <c r="BM103">
        <v>460</v>
      </c>
      <c r="BN103">
        <v>60</v>
      </c>
      <c r="BO103">
        <v>1</v>
      </c>
      <c r="BP103" s="1" t="s">
        <v>88</v>
      </c>
      <c r="BQ103">
        <v>6</v>
      </c>
      <c r="BR103" s="1" t="s">
        <v>88</v>
      </c>
      <c r="BS103">
        <v>1</v>
      </c>
      <c r="BT103" s="1" t="s">
        <v>88</v>
      </c>
      <c r="BU103">
        <v>0.01</v>
      </c>
      <c r="BV103">
        <v>3.13</v>
      </c>
      <c r="BW103">
        <v>0.01</v>
      </c>
      <c r="BX103">
        <v>0.02</v>
      </c>
      <c r="BY103">
        <v>1.64</v>
      </c>
      <c r="BZ103">
        <v>1.84</v>
      </c>
      <c r="CA103">
        <v>613</v>
      </c>
      <c r="CB103">
        <v>71</v>
      </c>
      <c r="CC103">
        <v>98</v>
      </c>
      <c r="CD103">
        <v>42</v>
      </c>
      <c r="CE103">
        <v>465</v>
      </c>
      <c r="CF103">
        <v>60</v>
      </c>
      <c r="CG103">
        <v>583</v>
      </c>
      <c r="CH103">
        <v>70</v>
      </c>
      <c r="CI103">
        <v>0.94</v>
      </c>
      <c r="CJ103">
        <v>0.2</v>
      </c>
      <c r="CK103" t="str">
        <f>IF(O103=" "," ",VLOOKUP(AA103,Mapping!$A:$C,2,FALSE))</f>
        <v>BRE</v>
      </c>
      <c r="CL103" t="str">
        <f>IF(O103=" "," ",VLOOKUP(AA103,Mapping!$A:$C,3,FALSE))</f>
        <v>Brentford</v>
      </c>
      <c r="CM103" s="5">
        <f t="shared" si="5"/>
        <v>0</v>
      </c>
      <c r="CN103" s="5">
        <f t="shared" si="6"/>
        <v>0</v>
      </c>
      <c r="CO103">
        <f t="shared" si="7"/>
        <v>4</v>
      </c>
      <c r="CP103" s="4">
        <f t="shared" si="8"/>
        <v>12.25</v>
      </c>
      <c r="CQ103">
        <f t="shared" si="9"/>
        <v>0</v>
      </c>
    </row>
    <row r="104" spans="1:95" x14ac:dyDescent="0.35">
      <c r="A104">
        <v>25</v>
      </c>
      <c r="B104" s="1" t="s">
        <v>88</v>
      </c>
      <c r="C104">
        <v>440089</v>
      </c>
      <c r="D104" s="1" t="s">
        <v>88</v>
      </c>
      <c r="E104" s="1" t="s">
        <v>88</v>
      </c>
      <c r="F104" s="1">
        <v>0</v>
      </c>
      <c r="G104" s="1" t="s">
        <v>88</v>
      </c>
      <c r="H104" s="1" t="s">
        <v>88</v>
      </c>
      <c r="I104">
        <v>3</v>
      </c>
      <c r="J104">
        <v>1.6</v>
      </c>
      <c r="K104" s="1" t="s">
        <v>88</v>
      </c>
      <c r="L104" s="1" t="s">
        <v>88</v>
      </c>
      <c r="M104" s="1" t="s">
        <v>436</v>
      </c>
      <c r="N104">
        <v>0</v>
      </c>
      <c r="O104">
        <v>98</v>
      </c>
      <c r="P104" s="1" t="s">
        <v>88</v>
      </c>
      <c r="Q104" s="1" t="s">
        <v>433</v>
      </c>
      <c r="R104" s="2">
        <v>45133.516833240741</v>
      </c>
      <c r="S104" s="4">
        <v>50</v>
      </c>
      <c r="T104" s="1" t="s">
        <v>437</v>
      </c>
      <c r="U104">
        <v>1.3</v>
      </c>
      <c r="V104" s="1" t="s">
        <v>438</v>
      </c>
      <c r="W104">
        <v>0.1</v>
      </c>
      <c r="X104" s="1" t="s">
        <v>88</v>
      </c>
      <c r="Y104" s="1" t="s">
        <v>88</v>
      </c>
      <c r="Z104" s="1" t="s">
        <v>97</v>
      </c>
      <c r="AA104">
        <v>4</v>
      </c>
      <c r="AB104">
        <v>94</v>
      </c>
      <c r="AC104">
        <v>33</v>
      </c>
      <c r="AD104" s="5">
        <v>0</v>
      </c>
      <c r="AE104" s="5">
        <v>0</v>
      </c>
      <c r="AF104" s="5">
        <v>0</v>
      </c>
      <c r="AG104" s="5">
        <v>0</v>
      </c>
      <c r="AH104">
        <v>0</v>
      </c>
      <c r="AI104">
        <v>6.6</v>
      </c>
      <c r="AJ104" s="1" t="s">
        <v>438</v>
      </c>
      <c r="AK104">
        <v>970</v>
      </c>
      <c r="AL104">
        <v>5</v>
      </c>
      <c r="AM104">
        <v>2</v>
      </c>
      <c r="AN104">
        <v>3</v>
      </c>
      <c r="AO104">
        <v>14</v>
      </c>
      <c r="AP104">
        <v>2</v>
      </c>
      <c r="AQ104">
        <v>1</v>
      </c>
      <c r="AR104">
        <v>1</v>
      </c>
      <c r="AS104">
        <v>4</v>
      </c>
      <c r="AT104">
        <v>1</v>
      </c>
      <c r="AU104">
        <v>36</v>
      </c>
      <c r="AV104">
        <v>6</v>
      </c>
      <c r="AW104">
        <v>131</v>
      </c>
      <c r="AX104">
        <v>140.19999999999999</v>
      </c>
      <c r="AY104">
        <v>172.1</v>
      </c>
      <c r="AZ104">
        <v>152</v>
      </c>
      <c r="BA104">
        <v>46.5</v>
      </c>
      <c r="BB104">
        <v>9</v>
      </c>
      <c r="BC104">
        <v>2.31</v>
      </c>
      <c r="BD104">
        <v>1.32</v>
      </c>
      <c r="BE104">
        <v>3.63</v>
      </c>
      <c r="BF104">
        <v>14.89</v>
      </c>
      <c r="BG104">
        <v>280</v>
      </c>
      <c r="BH104">
        <v>121</v>
      </c>
      <c r="BI104">
        <v>172</v>
      </c>
      <c r="BJ104">
        <v>109</v>
      </c>
      <c r="BK104">
        <v>177</v>
      </c>
      <c r="BL104">
        <v>111</v>
      </c>
      <c r="BM104">
        <v>243</v>
      </c>
      <c r="BN104">
        <v>116</v>
      </c>
      <c r="BO104">
        <v>1</v>
      </c>
      <c r="BP104" s="1" t="s">
        <v>88</v>
      </c>
      <c r="BQ104">
        <v>6</v>
      </c>
      <c r="BR104" s="1" t="s">
        <v>88</v>
      </c>
      <c r="BS104">
        <v>1</v>
      </c>
      <c r="BT104" s="1" t="s">
        <v>88</v>
      </c>
      <c r="BU104">
        <v>0.21</v>
      </c>
      <c r="BV104">
        <v>3.13</v>
      </c>
      <c r="BW104">
        <v>0.12</v>
      </c>
      <c r="BX104">
        <v>0.33</v>
      </c>
      <c r="BY104">
        <v>1.38</v>
      </c>
      <c r="BZ104">
        <v>1.3</v>
      </c>
      <c r="CA104">
        <v>271</v>
      </c>
      <c r="CB104">
        <v>175</v>
      </c>
      <c r="CC104">
        <v>443</v>
      </c>
      <c r="CD104">
        <v>150</v>
      </c>
      <c r="CE104">
        <v>348</v>
      </c>
      <c r="CF104">
        <v>156</v>
      </c>
      <c r="CG104">
        <v>434</v>
      </c>
      <c r="CH104">
        <v>141</v>
      </c>
      <c r="CI104">
        <v>0.84</v>
      </c>
      <c r="CJ104">
        <v>0.28000000000000003</v>
      </c>
      <c r="CK104" t="str">
        <f>IF(O104=" "," ",VLOOKUP(AA104,Mapping!$A:$C,2,FALSE))</f>
        <v>BRE</v>
      </c>
      <c r="CL104" t="str">
        <f>IF(O104=" "," ",VLOOKUP(AA104,Mapping!$A:$C,3,FALSE))</f>
        <v>Brentford</v>
      </c>
      <c r="CM104" s="5">
        <f t="shared" si="5"/>
        <v>0</v>
      </c>
      <c r="CN104" s="5">
        <f t="shared" si="6"/>
        <v>0</v>
      </c>
      <c r="CO104">
        <f t="shared" si="7"/>
        <v>5</v>
      </c>
      <c r="CP104" s="4">
        <f t="shared" si="8"/>
        <v>6.6</v>
      </c>
      <c r="CQ104">
        <f t="shared" si="9"/>
        <v>0</v>
      </c>
    </row>
    <row r="105" spans="1:95" x14ac:dyDescent="0.35">
      <c r="A105">
        <v>75</v>
      </c>
      <c r="B105" s="1" t="s">
        <v>88</v>
      </c>
      <c r="C105">
        <v>183656</v>
      </c>
      <c r="D105" s="1" t="s">
        <v>88</v>
      </c>
      <c r="E105" s="1" t="s">
        <v>88</v>
      </c>
      <c r="F105" s="1">
        <v>0</v>
      </c>
      <c r="G105" s="1" t="s">
        <v>88</v>
      </c>
      <c r="H105" s="1" t="s">
        <v>88</v>
      </c>
      <c r="I105">
        <v>3</v>
      </c>
      <c r="J105">
        <v>1.2</v>
      </c>
      <c r="K105" s="1" t="s">
        <v>88</v>
      </c>
      <c r="L105" s="1" t="s">
        <v>88</v>
      </c>
      <c r="M105" s="1" t="s">
        <v>439</v>
      </c>
      <c r="N105">
        <v>0</v>
      </c>
      <c r="O105">
        <v>99</v>
      </c>
      <c r="P105" s="1" t="s">
        <v>88</v>
      </c>
      <c r="Q105" s="1" t="s">
        <v>440</v>
      </c>
      <c r="R105" s="2">
        <v>45145.020896770831</v>
      </c>
      <c r="S105" s="4">
        <v>50</v>
      </c>
      <c r="T105" s="1" t="s">
        <v>441</v>
      </c>
      <c r="U105">
        <v>2.2000000000000002</v>
      </c>
      <c r="V105" s="1" t="s">
        <v>442</v>
      </c>
      <c r="W105">
        <v>0.2</v>
      </c>
      <c r="X105" s="1" t="s">
        <v>88</v>
      </c>
      <c r="Y105" s="1" t="s">
        <v>88</v>
      </c>
      <c r="Z105" s="1" t="s">
        <v>93</v>
      </c>
      <c r="AA105">
        <v>4</v>
      </c>
      <c r="AB105">
        <v>94</v>
      </c>
      <c r="AC105">
        <v>81</v>
      </c>
      <c r="AD105" s="5">
        <v>0</v>
      </c>
      <c r="AE105" s="5">
        <v>0</v>
      </c>
      <c r="AF105" s="5">
        <v>0</v>
      </c>
      <c r="AG105" s="5">
        <v>0</v>
      </c>
      <c r="AH105">
        <v>0</v>
      </c>
      <c r="AI105">
        <v>16.2</v>
      </c>
      <c r="AJ105" s="1" t="s">
        <v>442</v>
      </c>
      <c r="AK105">
        <v>1371</v>
      </c>
      <c r="AL105">
        <v>4</v>
      </c>
      <c r="AM105">
        <v>2</v>
      </c>
      <c r="AN105">
        <v>5</v>
      </c>
      <c r="AO105">
        <v>17</v>
      </c>
      <c r="AP105">
        <v>2</v>
      </c>
      <c r="AQ105">
        <v>1</v>
      </c>
      <c r="AR105">
        <v>1</v>
      </c>
      <c r="AS105">
        <v>1</v>
      </c>
      <c r="AT105">
        <v>1</v>
      </c>
      <c r="AU105">
        <v>36</v>
      </c>
      <c r="AV105">
        <v>3</v>
      </c>
      <c r="AW105">
        <v>274</v>
      </c>
      <c r="AX105">
        <v>305.8</v>
      </c>
      <c r="AY105">
        <v>208.5</v>
      </c>
      <c r="AZ105">
        <v>182</v>
      </c>
      <c r="BA105">
        <v>69.599999999999994</v>
      </c>
      <c r="BB105">
        <v>14</v>
      </c>
      <c r="BC105">
        <v>1.58</v>
      </c>
      <c r="BD105">
        <v>1.62</v>
      </c>
      <c r="BE105">
        <v>3.2</v>
      </c>
      <c r="BF105">
        <v>17.89</v>
      </c>
      <c r="BG105">
        <v>187</v>
      </c>
      <c r="BH105">
        <v>87</v>
      </c>
      <c r="BI105">
        <v>148</v>
      </c>
      <c r="BJ105">
        <v>98</v>
      </c>
      <c r="BK105">
        <v>158</v>
      </c>
      <c r="BL105">
        <v>102</v>
      </c>
      <c r="BM105">
        <v>185</v>
      </c>
      <c r="BN105">
        <v>98</v>
      </c>
      <c r="BO105">
        <v>1</v>
      </c>
      <c r="BP105" s="1" t="s">
        <v>88</v>
      </c>
      <c r="BQ105">
        <v>6</v>
      </c>
      <c r="BR105" s="1" t="s">
        <v>88</v>
      </c>
      <c r="BS105">
        <v>4</v>
      </c>
      <c r="BT105" s="1" t="s">
        <v>88</v>
      </c>
      <c r="BU105">
        <v>0.1</v>
      </c>
      <c r="BV105">
        <v>3.13</v>
      </c>
      <c r="BW105">
        <v>0.11</v>
      </c>
      <c r="BX105">
        <v>0.21</v>
      </c>
      <c r="BY105">
        <v>1.17</v>
      </c>
      <c r="BZ105">
        <v>1.1200000000000001</v>
      </c>
      <c r="CA105">
        <v>220</v>
      </c>
      <c r="CB105">
        <v>145</v>
      </c>
      <c r="CC105">
        <v>392</v>
      </c>
      <c r="CD105">
        <v>120</v>
      </c>
      <c r="CE105">
        <v>226</v>
      </c>
      <c r="CF105">
        <v>89</v>
      </c>
      <c r="CG105">
        <v>331</v>
      </c>
      <c r="CH105">
        <v>104</v>
      </c>
      <c r="CI105">
        <v>0.92</v>
      </c>
      <c r="CJ105">
        <v>0.33</v>
      </c>
      <c r="CK105" t="str">
        <f>IF(O105=" "," ",VLOOKUP(AA105,Mapping!$A:$C,2,FALSE))</f>
        <v>BRE</v>
      </c>
      <c r="CL105" t="str">
        <f>IF(O105=" "," ",VLOOKUP(AA105,Mapping!$A:$C,3,FALSE))</f>
        <v>Brentford</v>
      </c>
      <c r="CM105" s="5">
        <f t="shared" si="5"/>
        <v>0</v>
      </c>
      <c r="CN105" s="5">
        <f t="shared" si="6"/>
        <v>0</v>
      </c>
      <c r="CO105">
        <f t="shared" si="7"/>
        <v>5</v>
      </c>
      <c r="CP105" s="4">
        <f t="shared" si="8"/>
        <v>16.2</v>
      </c>
      <c r="CQ105">
        <f t="shared" si="9"/>
        <v>0</v>
      </c>
    </row>
    <row r="106" spans="1:95" x14ac:dyDescent="0.35">
      <c r="A106">
        <v>75</v>
      </c>
      <c r="B106" s="1" t="s">
        <v>88</v>
      </c>
      <c r="C106">
        <v>434662</v>
      </c>
      <c r="D106" s="1" t="s">
        <v>88</v>
      </c>
      <c r="E106" s="1" t="s">
        <v>88</v>
      </c>
      <c r="F106" s="1">
        <v>0</v>
      </c>
      <c r="G106" s="1" t="s">
        <v>88</v>
      </c>
      <c r="H106" s="1" t="s">
        <v>88</v>
      </c>
      <c r="I106">
        <v>4</v>
      </c>
      <c r="J106">
        <v>0</v>
      </c>
      <c r="K106" s="1" t="s">
        <v>88</v>
      </c>
      <c r="L106" s="1" t="s">
        <v>88</v>
      </c>
      <c r="M106" s="1" t="s">
        <v>443</v>
      </c>
      <c r="N106">
        <v>0</v>
      </c>
      <c r="O106">
        <v>100</v>
      </c>
      <c r="P106" s="1" t="s">
        <v>88</v>
      </c>
      <c r="Q106" s="1" t="s">
        <v>444</v>
      </c>
      <c r="R106" s="2">
        <v>45126.409602708336</v>
      </c>
      <c r="S106" s="4">
        <v>45</v>
      </c>
      <c r="T106" s="1" t="s">
        <v>445</v>
      </c>
      <c r="U106">
        <v>4</v>
      </c>
      <c r="V106" s="1" t="s">
        <v>446</v>
      </c>
      <c r="W106">
        <v>0</v>
      </c>
      <c r="X106" s="1" t="s">
        <v>88</v>
      </c>
      <c r="Y106" s="1" t="s">
        <v>88</v>
      </c>
      <c r="Z106" s="1" t="s">
        <v>189</v>
      </c>
      <c r="AA106">
        <v>4</v>
      </c>
      <c r="AB106">
        <v>94</v>
      </c>
      <c r="AC106">
        <v>4</v>
      </c>
      <c r="AD106" s="5">
        <v>0</v>
      </c>
      <c r="AE106" s="5">
        <v>0</v>
      </c>
      <c r="AF106" s="5">
        <v>0</v>
      </c>
      <c r="AG106" s="5">
        <v>0</v>
      </c>
      <c r="AH106">
        <v>0</v>
      </c>
      <c r="AI106">
        <v>0.9</v>
      </c>
      <c r="AJ106" s="1" t="s">
        <v>446</v>
      </c>
      <c r="AK106">
        <v>6</v>
      </c>
      <c r="AL106">
        <v>4</v>
      </c>
      <c r="AM106">
        <v>1</v>
      </c>
      <c r="AN106">
        <v>5</v>
      </c>
      <c r="AO106">
        <v>17</v>
      </c>
      <c r="AP106">
        <v>2</v>
      </c>
      <c r="AQ106">
        <v>1</v>
      </c>
      <c r="AR106">
        <v>1</v>
      </c>
      <c r="AS106">
        <v>1</v>
      </c>
      <c r="AT106">
        <v>1</v>
      </c>
      <c r="AU106">
        <v>36</v>
      </c>
      <c r="AV106">
        <v>3</v>
      </c>
      <c r="AW106">
        <v>11</v>
      </c>
      <c r="AX106">
        <v>0</v>
      </c>
      <c r="AY106">
        <v>0</v>
      </c>
      <c r="AZ106">
        <v>10</v>
      </c>
      <c r="BA106">
        <v>1</v>
      </c>
      <c r="BB106">
        <v>14</v>
      </c>
      <c r="BC106">
        <v>0.03</v>
      </c>
      <c r="BD106">
        <v>0</v>
      </c>
      <c r="BE106">
        <v>0.03</v>
      </c>
      <c r="BF106">
        <v>0.1</v>
      </c>
      <c r="BG106">
        <v>524</v>
      </c>
      <c r="BH106">
        <v>51</v>
      </c>
      <c r="BI106">
        <v>522</v>
      </c>
      <c r="BJ106">
        <v>51</v>
      </c>
      <c r="BK106">
        <v>331</v>
      </c>
      <c r="BL106">
        <v>41</v>
      </c>
      <c r="BM106">
        <v>377</v>
      </c>
      <c r="BN106">
        <v>41</v>
      </c>
      <c r="BO106">
        <v>1</v>
      </c>
      <c r="BP106" s="1" t="s">
        <v>88</v>
      </c>
      <c r="BQ106">
        <v>6</v>
      </c>
      <c r="BR106" s="1" t="s">
        <v>88</v>
      </c>
      <c r="BS106">
        <v>4</v>
      </c>
      <c r="BT106" s="1" t="s">
        <v>88</v>
      </c>
      <c r="BU106">
        <v>0.45</v>
      </c>
      <c r="BV106">
        <v>3.13</v>
      </c>
      <c r="BW106">
        <v>0.11</v>
      </c>
      <c r="BX106">
        <v>0.45</v>
      </c>
      <c r="BY106">
        <v>1.5</v>
      </c>
      <c r="BZ106">
        <v>1.1200000000000001</v>
      </c>
      <c r="CA106">
        <v>463</v>
      </c>
      <c r="CB106">
        <v>71</v>
      </c>
      <c r="CC106">
        <v>267</v>
      </c>
      <c r="CD106">
        <v>13</v>
      </c>
      <c r="CE106">
        <v>47</v>
      </c>
      <c r="CF106">
        <v>10</v>
      </c>
      <c r="CG106">
        <v>547</v>
      </c>
      <c r="CH106">
        <v>75</v>
      </c>
      <c r="CI106">
        <v>0.92</v>
      </c>
      <c r="CJ106">
        <v>0.33</v>
      </c>
      <c r="CK106" t="str">
        <f>IF(O106=" "," ",VLOOKUP(AA106,Mapping!$A:$C,2,FALSE))</f>
        <v>BRE</v>
      </c>
      <c r="CL106" t="str">
        <f>IF(O106=" "," ",VLOOKUP(AA106,Mapping!$A:$C,3,FALSE))</f>
        <v>Brentford</v>
      </c>
      <c r="CM106" s="5">
        <f t="shared" si="5"/>
        <v>0</v>
      </c>
      <c r="CN106" s="5">
        <f t="shared" si="6"/>
        <v>0</v>
      </c>
      <c r="CO106">
        <f t="shared" si="7"/>
        <v>4.5</v>
      </c>
      <c r="CP106" s="4">
        <f t="shared" si="8"/>
        <v>0.88888888888888884</v>
      </c>
      <c r="CQ106">
        <f t="shared" si="9"/>
        <v>0</v>
      </c>
    </row>
    <row r="107" spans="1:95" x14ac:dyDescent="0.35">
      <c r="A107">
        <v>75</v>
      </c>
      <c r="B107" s="1" t="s">
        <v>88</v>
      </c>
      <c r="C107">
        <v>118342</v>
      </c>
      <c r="D107" s="1" t="s">
        <v>88</v>
      </c>
      <c r="E107" s="1" t="s">
        <v>88</v>
      </c>
      <c r="F107" s="1">
        <v>0</v>
      </c>
      <c r="G107" s="1" t="s">
        <v>88</v>
      </c>
      <c r="H107" s="1" t="s">
        <v>88</v>
      </c>
      <c r="I107">
        <v>1</v>
      </c>
      <c r="J107">
        <v>2.2999999999999998</v>
      </c>
      <c r="K107" s="1" t="s">
        <v>88</v>
      </c>
      <c r="L107" s="1" t="s">
        <v>88</v>
      </c>
      <c r="M107" s="1" t="s">
        <v>396</v>
      </c>
      <c r="N107">
        <v>0</v>
      </c>
      <c r="O107">
        <v>101</v>
      </c>
      <c r="P107" s="1" t="s">
        <v>88</v>
      </c>
      <c r="Q107" s="1" t="s">
        <v>444</v>
      </c>
      <c r="R107" s="2">
        <v>45126.409602708336</v>
      </c>
      <c r="S107" s="4">
        <v>45</v>
      </c>
      <c r="T107" s="1" t="s">
        <v>447</v>
      </c>
      <c r="U107">
        <v>0</v>
      </c>
      <c r="V107" s="1" t="s">
        <v>448</v>
      </c>
      <c r="W107">
        <v>2.1</v>
      </c>
      <c r="X107" s="1" t="s">
        <v>88</v>
      </c>
      <c r="Y107" s="1" t="s">
        <v>88</v>
      </c>
      <c r="Z107" s="1" t="s">
        <v>97</v>
      </c>
      <c r="AA107">
        <v>4</v>
      </c>
      <c r="AB107">
        <v>94</v>
      </c>
      <c r="AC107">
        <v>4</v>
      </c>
      <c r="AD107" s="5">
        <v>0</v>
      </c>
      <c r="AE107" s="5">
        <v>0</v>
      </c>
      <c r="AF107" s="5">
        <v>0</v>
      </c>
      <c r="AG107" s="5">
        <v>0</v>
      </c>
      <c r="AH107">
        <v>0</v>
      </c>
      <c r="AI107">
        <v>0</v>
      </c>
      <c r="AJ107" s="1" t="s">
        <v>448</v>
      </c>
      <c r="AK107">
        <v>6</v>
      </c>
      <c r="AL107">
        <v>4</v>
      </c>
      <c r="AM107">
        <v>1</v>
      </c>
      <c r="AN107">
        <v>5</v>
      </c>
      <c r="AO107">
        <v>17</v>
      </c>
      <c r="AP107">
        <v>2</v>
      </c>
      <c r="AQ107">
        <v>1</v>
      </c>
      <c r="AR107">
        <v>1</v>
      </c>
      <c r="AS107">
        <v>1</v>
      </c>
      <c r="AT107">
        <v>1</v>
      </c>
      <c r="AU107">
        <v>36</v>
      </c>
      <c r="AV107">
        <v>3</v>
      </c>
      <c r="AW107">
        <v>11</v>
      </c>
      <c r="AX107">
        <v>0</v>
      </c>
      <c r="AY107">
        <v>0</v>
      </c>
      <c r="AZ107">
        <v>0</v>
      </c>
      <c r="BA107">
        <v>0</v>
      </c>
      <c r="BB107">
        <v>14</v>
      </c>
      <c r="BC107">
        <v>0</v>
      </c>
      <c r="BD107">
        <v>0</v>
      </c>
      <c r="BE107">
        <v>0</v>
      </c>
      <c r="BF107">
        <v>0</v>
      </c>
      <c r="BG107">
        <v>473</v>
      </c>
      <c r="BH107">
        <v>65</v>
      </c>
      <c r="BI107">
        <v>470</v>
      </c>
      <c r="BJ107">
        <v>61</v>
      </c>
      <c r="BK107">
        <v>458</v>
      </c>
      <c r="BL107">
        <v>55</v>
      </c>
      <c r="BM107">
        <v>475</v>
      </c>
      <c r="BN107">
        <v>65</v>
      </c>
      <c r="BO107">
        <v>1</v>
      </c>
      <c r="BP107" s="1" t="s">
        <v>88</v>
      </c>
      <c r="BQ107">
        <v>6</v>
      </c>
      <c r="BR107" s="1" t="s">
        <v>88</v>
      </c>
      <c r="BS107">
        <v>4</v>
      </c>
      <c r="BT107" s="1" t="s">
        <v>88</v>
      </c>
      <c r="BU107">
        <v>0.45</v>
      </c>
      <c r="BV107">
        <v>3.13</v>
      </c>
      <c r="BW107">
        <v>0.11</v>
      </c>
      <c r="BX107">
        <v>0.45</v>
      </c>
      <c r="BY107">
        <v>1.5</v>
      </c>
      <c r="BZ107">
        <v>1.1200000000000001</v>
      </c>
      <c r="CA107">
        <v>348</v>
      </c>
      <c r="CB107">
        <v>22</v>
      </c>
      <c r="CC107">
        <v>152</v>
      </c>
      <c r="CD107">
        <v>54</v>
      </c>
      <c r="CE107">
        <v>479</v>
      </c>
      <c r="CF107">
        <v>65</v>
      </c>
      <c r="CG107">
        <v>122</v>
      </c>
      <c r="CH107">
        <v>16</v>
      </c>
      <c r="CI107">
        <v>0.92</v>
      </c>
      <c r="CJ107">
        <v>0.33</v>
      </c>
      <c r="CK107" t="str">
        <f>IF(O107=" "," ",VLOOKUP(AA107,Mapping!$A:$C,2,FALSE))</f>
        <v>BRE</v>
      </c>
      <c r="CL107" t="str">
        <f>IF(O107=" "," ",VLOOKUP(AA107,Mapping!$A:$C,3,FALSE))</f>
        <v>Brentford</v>
      </c>
      <c r="CM107" s="5">
        <f t="shared" si="5"/>
        <v>0</v>
      </c>
      <c r="CN107" s="5">
        <f t="shared" si="6"/>
        <v>0</v>
      </c>
      <c r="CO107">
        <f t="shared" si="7"/>
        <v>4.5</v>
      </c>
      <c r="CP107" s="4">
        <f t="shared" si="8"/>
        <v>0.88888888888888884</v>
      </c>
      <c r="CQ107">
        <f t="shared" si="9"/>
        <v>0</v>
      </c>
    </row>
    <row r="108" spans="1:95" x14ac:dyDescent="0.35">
      <c r="A108">
        <v>75</v>
      </c>
      <c r="B108" s="1" t="s">
        <v>88</v>
      </c>
      <c r="C108">
        <v>213687</v>
      </c>
      <c r="D108" s="1" t="s">
        <v>88</v>
      </c>
      <c r="E108" s="1" t="s">
        <v>88</v>
      </c>
      <c r="F108" s="1">
        <v>0</v>
      </c>
      <c r="G108" s="1" t="s">
        <v>88</v>
      </c>
      <c r="H108" s="1" t="s">
        <v>88</v>
      </c>
      <c r="I108">
        <v>2</v>
      </c>
      <c r="J108">
        <v>1</v>
      </c>
      <c r="K108" s="1" t="s">
        <v>88</v>
      </c>
      <c r="L108" s="1" t="s">
        <v>88</v>
      </c>
      <c r="M108" s="1" t="s">
        <v>449</v>
      </c>
      <c r="N108">
        <v>0</v>
      </c>
      <c r="O108">
        <v>102</v>
      </c>
      <c r="P108" s="1" t="s">
        <v>88</v>
      </c>
      <c r="Q108" s="1" t="s">
        <v>444</v>
      </c>
      <c r="R108" s="2">
        <v>45126.409602708336</v>
      </c>
      <c r="S108" s="4">
        <v>40</v>
      </c>
      <c r="T108" s="1" t="s">
        <v>450</v>
      </c>
      <c r="U108">
        <v>0</v>
      </c>
      <c r="V108" s="1" t="s">
        <v>451</v>
      </c>
      <c r="W108">
        <v>0.2</v>
      </c>
      <c r="X108" s="1" t="s">
        <v>88</v>
      </c>
      <c r="Y108" s="1" t="s">
        <v>88</v>
      </c>
      <c r="Z108" s="1" t="s">
        <v>97</v>
      </c>
      <c r="AA108">
        <v>4</v>
      </c>
      <c r="AB108">
        <v>94</v>
      </c>
      <c r="AC108">
        <v>4</v>
      </c>
      <c r="AD108" s="5">
        <v>0</v>
      </c>
      <c r="AE108" s="5">
        <v>0</v>
      </c>
      <c r="AF108" s="5">
        <v>0</v>
      </c>
      <c r="AG108" s="5">
        <v>0</v>
      </c>
      <c r="AH108">
        <v>0</v>
      </c>
      <c r="AI108">
        <v>0</v>
      </c>
      <c r="AJ108" s="1" t="s">
        <v>451</v>
      </c>
      <c r="AK108">
        <v>6</v>
      </c>
      <c r="AL108">
        <v>4</v>
      </c>
      <c r="AM108">
        <v>1</v>
      </c>
      <c r="AN108">
        <v>5</v>
      </c>
      <c r="AO108">
        <v>17</v>
      </c>
      <c r="AP108">
        <v>2</v>
      </c>
      <c r="AQ108">
        <v>1</v>
      </c>
      <c r="AR108">
        <v>1</v>
      </c>
      <c r="AS108">
        <v>1</v>
      </c>
      <c r="AT108">
        <v>1</v>
      </c>
      <c r="AU108">
        <v>36</v>
      </c>
      <c r="AV108">
        <v>3</v>
      </c>
      <c r="AW108">
        <v>11</v>
      </c>
      <c r="AX108">
        <v>0</v>
      </c>
      <c r="AY108">
        <v>0</v>
      </c>
      <c r="AZ108">
        <v>0</v>
      </c>
      <c r="BA108">
        <v>0</v>
      </c>
      <c r="BB108">
        <v>14</v>
      </c>
      <c r="BC108">
        <v>0</v>
      </c>
      <c r="BD108">
        <v>0</v>
      </c>
      <c r="BE108">
        <v>0</v>
      </c>
      <c r="BF108">
        <v>0</v>
      </c>
      <c r="BG108">
        <v>425</v>
      </c>
      <c r="BH108">
        <v>154</v>
      </c>
      <c r="BI108">
        <v>415</v>
      </c>
      <c r="BJ108">
        <v>153</v>
      </c>
      <c r="BK108">
        <v>399</v>
      </c>
      <c r="BL108">
        <v>151</v>
      </c>
      <c r="BM108">
        <v>427</v>
      </c>
      <c r="BN108">
        <v>154</v>
      </c>
      <c r="BO108">
        <v>1</v>
      </c>
      <c r="BP108" s="1" t="s">
        <v>88</v>
      </c>
      <c r="BQ108">
        <v>6</v>
      </c>
      <c r="BR108" s="1" t="s">
        <v>88</v>
      </c>
      <c r="BS108">
        <v>4</v>
      </c>
      <c r="BT108" s="1" t="s">
        <v>88</v>
      </c>
      <c r="BU108">
        <v>0.45</v>
      </c>
      <c r="BV108">
        <v>3.13</v>
      </c>
      <c r="BW108">
        <v>0.11</v>
      </c>
      <c r="BX108">
        <v>0.45</v>
      </c>
      <c r="BY108">
        <v>1.5</v>
      </c>
      <c r="BZ108">
        <v>1.1200000000000001</v>
      </c>
      <c r="CA108">
        <v>571</v>
      </c>
      <c r="CB108">
        <v>175</v>
      </c>
      <c r="CC108">
        <v>56</v>
      </c>
      <c r="CD108">
        <v>27</v>
      </c>
      <c r="CE108">
        <v>432</v>
      </c>
      <c r="CF108">
        <v>155</v>
      </c>
      <c r="CG108">
        <v>380</v>
      </c>
      <c r="CH108">
        <v>145</v>
      </c>
      <c r="CI108">
        <v>0.92</v>
      </c>
      <c r="CJ108">
        <v>0.33</v>
      </c>
      <c r="CK108" t="str">
        <f>IF(O108=" "," ",VLOOKUP(AA108,Mapping!$A:$C,2,FALSE))</f>
        <v>BRE</v>
      </c>
      <c r="CL108" t="str">
        <f>IF(O108=" "," ",VLOOKUP(AA108,Mapping!$A:$C,3,FALSE))</f>
        <v>Brentford</v>
      </c>
      <c r="CM108" s="5">
        <f t="shared" si="5"/>
        <v>0</v>
      </c>
      <c r="CN108" s="5">
        <f t="shared" si="6"/>
        <v>0</v>
      </c>
      <c r="CO108">
        <f t="shared" si="7"/>
        <v>4</v>
      </c>
      <c r="CP108" s="4">
        <f t="shared" si="8"/>
        <v>1</v>
      </c>
      <c r="CQ108">
        <f t="shared" si="9"/>
        <v>0</v>
      </c>
    </row>
    <row r="109" spans="1:95" x14ac:dyDescent="0.35">
      <c r="A109">
        <v>75</v>
      </c>
      <c r="B109" s="1" t="s">
        <v>88</v>
      </c>
      <c r="C109">
        <v>194010</v>
      </c>
      <c r="D109" s="1" t="s">
        <v>88</v>
      </c>
      <c r="E109" s="1" t="s">
        <v>88</v>
      </c>
      <c r="F109" s="1">
        <v>0</v>
      </c>
      <c r="G109" s="1" t="s">
        <v>88</v>
      </c>
      <c r="H109" s="1" t="s">
        <v>88</v>
      </c>
      <c r="I109">
        <v>2</v>
      </c>
      <c r="J109">
        <v>1.5</v>
      </c>
      <c r="K109" s="1" t="s">
        <v>88</v>
      </c>
      <c r="L109" s="1" t="s">
        <v>88</v>
      </c>
      <c r="M109" s="1" t="s">
        <v>452</v>
      </c>
      <c r="N109">
        <v>0</v>
      </c>
      <c r="O109">
        <v>103</v>
      </c>
      <c r="P109" s="1" t="s">
        <v>88</v>
      </c>
      <c r="Q109" s="1" t="s">
        <v>440</v>
      </c>
      <c r="R109" s="2">
        <v>45145.020896932867</v>
      </c>
      <c r="S109" s="4">
        <v>45</v>
      </c>
      <c r="T109" s="1" t="s">
        <v>453</v>
      </c>
      <c r="U109">
        <v>3</v>
      </c>
      <c r="V109" s="1" t="s">
        <v>454</v>
      </c>
      <c r="W109">
        <v>4</v>
      </c>
      <c r="X109" s="1" t="s">
        <v>88</v>
      </c>
      <c r="Y109" s="1" t="s">
        <v>88</v>
      </c>
      <c r="Z109" s="1" t="s">
        <v>93</v>
      </c>
      <c r="AA109">
        <v>4</v>
      </c>
      <c r="AB109">
        <v>94</v>
      </c>
      <c r="AC109">
        <v>112</v>
      </c>
      <c r="AD109" s="5">
        <v>0</v>
      </c>
      <c r="AE109" s="5">
        <v>0</v>
      </c>
      <c r="AF109" s="5">
        <v>0</v>
      </c>
      <c r="AG109" s="5">
        <v>0</v>
      </c>
      <c r="AH109">
        <v>0</v>
      </c>
      <c r="AI109">
        <v>24.9</v>
      </c>
      <c r="AJ109" s="1" t="s">
        <v>454</v>
      </c>
      <c r="AK109">
        <v>3240</v>
      </c>
      <c r="AL109">
        <v>4</v>
      </c>
      <c r="AM109">
        <v>3</v>
      </c>
      <c r="AN109">
        <v>11</v>
      </c>
      <c r="AO109">
        <v>46</v>
      </c>
      <c r="AP109">
        <v>2</v>
      </c>
      <c r="AQ109">
        <v>1</v>
      </c>
      <c r="AR109">
        <v>1</v>
      </c>
      <c r="AS109">
        <v>4</v>
      </c>
      <c r="AT109">
        <v>1</v>
      </c>
      <c r="AU109">
        <v>36</v>
      </c>
      <c r="AV109">
        <v>4</v>
      </c>
      <c r="AW109">
        <v>505</v>
      </c>
      <c r="AX109">
        <v>460</v>
      </c>
      <c r="AY109">
        <v>411.5</v>
      </c>
      <c r="AZ109">
        <v>197</v>
      </c>
      <c r="BA109">
        <v>107</v>
      </c>
      <c r="BB109">
        <v>37</v>
      </c>
      <c r="BC109">
        <v>1.8</v>
      </c>
      <c r="BD109">
        <v>2.9</v>
      </c>
      <c r="BE109">
        <v>4.7</v>
      </c>
      <c r="BF109">
        <v>48.49</v>
      </c>
      <c r="BG109">
        <v>115</v>
      </c>
      <c r="BH109">
        <v>38</v>
      </c>
      <c r="BI109">
        <v>74</v>
      </c>
      <c r="BJ109">
        <v>11</v>
      </c>
      <c r="BK109">
        <v>152</v>
      </c>
      <c r="BL109">
        <v>23</v>
      </c>
      <c r="BM109">
        <v>105</v>
      </c>
      <c r="BN109">
        <v>18</v>
      </c>
      <c r="BO109">
        <v>1</v>
      </c>
      <c r="BP109" s="1" t="s">
        <v>88</v>
      </c>
      <c r="BQ109">
        <v>6</v>
      </c>
      <c r="BR109" s="1" t="s">
        <v>88</v>
      </c>
      <c r="BS109">
        <v>4</v>
      </c>
      <c r="BT109" s="1" t="s">
        <v>88</v>
      </c>
      <c r="BU109">
        <v>0.05</v>
      </c>
      <c r="BV109">
        <v>3.13</v>
      </c>
      <c r="BW109">
        <v>0.08</v>
      </c>
      <c r="BX109">
        <v>0.13</v>
      </c>
      <c r="BY109">
        <v>1.35</v>
      </c>
      <c r="BZ109">
        <v>1.28</v>
      </c>
      <c r="CA109">
        <v>384</v>
      </c>
      <c r="CB109">
        <v>91</v>
      </c>
      <c r="CC109">
        <v>188</v>
      </c>
      <c r="CD109">
        <v>114</v>
      </c>
      <c r="CE109">
        <v>137</v>
      </c>
      <c r="CF109">
        <v>43</v>
      </c>
      <c r="CG109">
        <v>88</v>
      </c>
      <c r="CH109">
        <v>29</v>
      </c>
      <c r="CI109">
        <v>1.03</v>
      </c>
      <c r="CJ109">
        <v>0.31</v>
      </c>
      <c r="CK109" t="str">
        <f>IF(O109=" "," ",VLOOKUP(AA109,Mapping!$A:$C,2,FALSE))</f>
        <v>BRE</v>
      </c>
      <c r="CL109" t="str">
        <f>IF(O109=" "," ",VLOOKUP(AA109,Mapping!$A:$C,3,FALSE))</f>
        <v>Brentford</v>
      </c>
      <c r="CM109" s="5">
        <f t="shared" si="5"/>
        <v>0</v>
      </c>
      <c r="CN109" s="5">
        <f t="shared" si="6"/>
        <v>0</v>
      </c>
      <c r="CO109">
        <f t="shared" si="7"/>
        <v>4.5</v>
      </c>
      <c r="CP109" s="4">
        <f t="shared" si="8"/>
        <v>24.888888888888889</v>
      </c>
      <c r="CQ109">
        <f t="shared" si="9"/>
        <v>0</v>
      </c>
    </row>
    <row r="110" spans="1:95" x14ac:dyDescent="0.35">
      <c r="A110">
        <v>75</v>
      </c>
      <c r="B110" s="1" t="s">
        <v>88</v>
      </c>
      <c r="C110">
        <v>472713</v>
      </c>
      <c r="D110" s="1" t="s">
        <v>88</v>
      </c>
      <c r="E110" s="1" t="s">
        <v>88</v>
      </c>
      <c r="F110" s="1">
        <v>0</v>
      </c>
      <c r="G110" s="1" t="s">
        <v>88</v>
      </c>
      <c r="H110" s="1" t="s">
        <v>88</v>
      </c>
      <c r="I110">
        <v>2</v>
      </c>
      <c r="J110">
        <v>2</v>
      </c>
      <c r="K110" s="1" t="s">
        <v>88</v>
      </c>
      <c r="L110" s="1" t="s">
        <v>88</v>
      </c>
      <c r="M110" s="1" t="s">
        <v>147</v>
      </c>
      <c r="N110">
        <v>0</v>
      </c>
      <c r="O110">
        <v>104</v>
      </c>
      <c r="P110" s="1" t="s">
        <v>88</v>
      </c>
      <c r="Q110" s="1" t="s">
        <v>440</v>
      </c>
      <c r="R110" s="2">
        <v>45145.020896932867</v>
      </c>
      <c r="S110" s="4">
        <v>45</v>
      </c>
      <c r="T110" s="1" t="s">
        <v>455</v>
      </c>
      <c r="U110">
        <v>2.4</v>
      </c>
      <c r="V110" s="1" t="s">
        <v>456</v>
      </c>
      <c r="W110">
        <v>0.4</v>
      </c>
      <c r="X110" s="1" t="s">
        <v>88</v>
      </c>
      <c r="Y110" s="1" t="s">
        <v>88</v>
      </c>
      <c r="Z110" s="1" t="s">
        <v>97</v>
      </c>
      <c r="AA110">
        <v>4</v>
      </c>
      <c r="AB110">
        <v>94</v>
      </c>
      <c r="AC110">
        <v>63</v>
      </c>
      <c r="AD110" s="5">
        <v>0</v>
      </c>
      <c r="AE110" s="5">
        <v>0</v>
      </c>
      <c r="AF110" s="5">
        <v>0</v>
      </c>
      <c r="AG110" s="5">
        <v>0</v>
      </c>
      <c r="AH110">
        <v>0</v>
      </c>
      <c r="AI110">
        <v>14</v>
      </c>
      <c r="AJ110" s="1" t="s">
        <v>456</v>
      </c>
      <c r="AK110">
        <v>1918</v>
      </c>
      <c r="AL110">
        <v>4</v>
      </c>
      <c r="AM110">
        <v>3</v>
      </c>
      <c r="AN110">
        <v>5</v>
      </c>
      <c r="AO110">
        <v>30</v>
      </c>
      <c r="AP110">
        <v>2</v>
      </c>
      <c r="AQ110">
        <v>1</v>
      </c>
      <c r="AR110">
        <v>1</v>
      </c>
      <c r="AS110">
        <v>7</v>
      </c>
      <c r="AT110">
        <v>1</v>
      </c>
      <c r="AU110">
        <v>36</v>
      </c>
      <c r="AV110">
        <v>2</v>
      </c>
      <c r="AW110">
        <v>310</v>
      </c>
      <c r="AX110">
        <v>227.4</v>
      </c>
      <c r="AY110">
        <v>120.7</v>
      </c>
      <c r="AZ110">
        <v>102</v>
      </c>
      <c r="BA110">
        <v>45.1</v>
      </c>
      <c r="BB110">
        <v>23</v>
      </c>
      <c r="BC110">
        <v>0.38</v>
      </c>
      <c r="BD110">
        <v>0.57999999999999996</v>
      </c>
      <c r="BE110">
        <v>0.96</v>
      </c>
      <c r="BF110">
        <v>28.13</v>
      </c>
      <c r="BG110">
        <v>231</v>
      </c>
      <c r="BH110">
        <v>89</v>
      </c>
      <c r="BI110">
        <v>209</v>
      </c>
      <c r="BJ110">
        <v>60</v>
      </c>
      <c r="BK110">
        <v>222</v>
      </c>
      <c r="BL110">
        <v>67</v>
      </c>
      <c r="BM110">
        <v>247</v>
      </c>
      <c r="BN110">
        <v>86</v>
      </c>
      <c r="BO110">
        <v>1</v>
      </c>
      <c r="BP110" s="1" t="s">
        <v>88</v>
      </c>
      <c r="BQ110">
        <v>6</v>
      </c>
      <c r="BR110" s="1" t="s">
        <v>88</v>
      </c>
      <c r="BS110">
        <v>4</v>
      </c>
      <c r="BT110" s="1" t="s">
        <v>88</v>
      </c>
      <c r="BU110">
        <v>0.02</v>
      </c>
      <c r="BV110">
        <v>3.13</v>
      </c>
      <c r="BW110">
        <v>0.03</v>
      </c>
      <c r="BX110">
        <v>0.05</v>
      </c>
      <c r="BY110">
        <v>1.32</v>
      </c>
      <c r="BZ110">
        <v>1.41</v>
      </c>
      <c r="CA110">
        <v>481</v>
      </c>
      <c r="CB110">
        <v>141</v>
      </c>
      <c r="CC110">
        <v>285</v>
      </c>
      <c r="CD110">
        <v>164</v>
      </c>
      <c r="CE110">
        <v>208</v>
      </c>
      <c r="CF110">
        <v>82</v>
      </c>
      <c r="CG110">
        <v>265</v>
      </c>
      <c r="CH110">
        <v>91</v>
      </c>
      <c r="CI110">
        <v>1.08</v>
      </c>
      <c r="CJ110">
        <v>0.23</v>
      </c>
      <c r="CK110" t="str">
        <f>IF(O110=" "," ",VLOOKUP(AA110,Mapping!$A:$C,2,FALSE))</f>
        <v>BRE</v>
      </c>
      <c r="CL110" t="str">
        <f>IF(O110=" "," ",VLOOKUP(AA110,Mapping!$A:$C,3,FALSE))</f>
        <v>Brentford</v>
      </c>
      <c r="CM110" s="5">
        <f t="shared" si="5"/>
        <v>0</v>
      </c>
      <c r="CN110" s="5">
        <f t="shared" si="6"/>
        <v>0</v>
      </c>
      <c r="CO110">
        <f t="shared" si="7"/>
        <v>4.5</v>
      </c>
      <c r="CP110" s="4">
        <f t="shared" si="8"/>
        <v>14</v>
      </c>
      <c r="CQ110">
        <f t="shared" si="9"/>
        <v>0</v>
      </c>
    </row>
    <row r="111" spans="1:95" x14ac:dyDescent="0.35">
      <c r="A111">
        <v>75</v>
      </c>
      <c r="B111" s="1" t="s">
        <v>88</v>
      </c>
      <c r="C111">
        <v>204580</v>
      </c>
      <c r="D111" s="1" t="s">
        <v>88</v>
      </c>
      <c r="E111" s="1" t="s">
        <v>88</v>
      </c>
      <c r="F111" s="1">
        <v>0</v>
      </c>
      <c r="G111" s="1" t="s">
        <v>88</v>
      </c>
      <c r="H111" s="1" t="s">
        <v>88</v>
      </c>
      <c r="I111">
        <v>3</v>
      </c>
      <c r="J111">
        <v>2</v>
      </c>
      <c r="K111" s="1" t="s">
        <v>88</v>
      </c>
      <c r="L111" s="1" t="s">
        <v>88</v>
      </c>
      <c r="M111" s="1" t="s">
        <v>457</v>
      </c>
      <c r="N111">
        <v>0</v>
      </c>
      <c r="O111">
        <v>105</v>
      </c>
      <c r="P111" s="1" t="s">
        <v>88</v>
      </c>
      <c r="Q111" s="1" t="s">
        <v>440</v>
      </c>
      <c r="R111" s="2">
        <v>45145.020896932867</v>
      </c>
      <c r="S111" s="4">
        <v>55</v>
      </c>
      <c r="T111" s="1" t="s">
        <v>458</v>
      </c>
      <c r="U111">
        <v>2.4</v>
      </c>
      <c r="V111" s="1" t="s">
        <v>459</v>
      </c>
      <c r="W111">
        <v>0.1</v>
      </c>
      <c r="X111" s="1" t="s">
        <v>88</v>
      </c>
      <c r="Y111" s="1" t="s">
        <v>88</v>
      </c>
      <c r="Z111" s="1" t="s">
        <v>97</v>
      </c>
      <c r="AA111">
        <v>4</v>
      </c>
      <c r="AB111">
        <v>94</v>
      </c>
      <c r="AC111">
        <v>85</v>
      </c>
      <c r="AD111" s="5">
        <v>0</v>
      </c>
      <c r="AE111" s="5">
        <v>0</v>
      </c>
      <c r="AF111" s="5">
        <v>0</v>
      </c>
      <c r="AG111" s="5">
        <v>0</v>
      </c>
      <c r="AH111">
        <v>0</v>
      </c>
      <c r="AI111">
        <v>15.5</v>
      </c>
      <c r="AJ111" s="1" t="s">
        <v>459</v>
      </c>
      <c r="AK111">
        <v>2201</v>
      </c>
      <c r="AL111">
        <v>3</v>
      </c>
      <c r="AM111">
        <v>1</v>
      </c>
      <c r="AN111">
        <v>8</v>
      </c>
      <c r="AO111">
        <v>28</v>
      </c>
      <c r="AP111">
        <v>2</v>
      </c>
      <c r="AQ111">
        <v>1</v>
      </c>
      <c r="AR111">
        <v>1</v>
      </c>
      <c r="AS111">
        <v>3</v>
      </c>
      <c r="AT111">
        <v>1</v>
      </c>
      <c r="AU111">
        <v>36</v>
      </c>
      <c r="AV111">
        <v>5</v>
      </c>
      <c r="AW111">
        <v>357</v>
      </c>
      <c r="AX111">
        <v>411.2</v>
      </c>
      <c r="AY111">
        <v>258.8</v>
      </c>
      <c r="AZ111">
        <v>243</v>
      </c>
      <c r="BA111">
        <v>91.3</v>
      </c>
      <c r="BB111">
        <v>24</v>
      </c>
      <c r="BC111">
        <v>2.33</v>
      </c>
      <c r="BD111">
        <v>1.56</v>
      </c>
      <c r="BE111">
        <v>3.89</v>
      </c>
      <c r="BF111">
        <v>29.68</v>
      </c>
      <c r="BG111">
        <v>140</v>
      </c>
      <c r="BH111">
        <v>61</v>
      </c>
      <c r="BI111">
        <v>124</v>
      </c>
      <c r="BJ111">
        <v>86</v>
      </c>
      <c r="BK111">
        <v>125</v>
      </c>
      <c r="BL111">
        <v>80</v>
      </c>
      <c r="BM111">
        <v>132</v>
      </c>
      <c r="BN111">
        <v>81</v>
      </c>
      <c r="BO111">
        <v>1</v>
      </c>
      <c r="BP111" s="1" t="s">
        <v>88</v>
      </c>
      <c r="BQ111">
        <v>6</v>
      </c>
      <c r="BR111" s="1" t="s">
        <v>88</v>
      </c>
      <c r="BS111">
        <v>4</v>
      </c>
      <c r="BT111" s="1" t="s">
        <v>88</v>
      </c>
      <c r="BU111">
        <v>0.1</v>
      </c>
      <c r="BV111">
        <v>3.13</v>
      </c>
      <c r="BW111">
        <v>0.06</v>
      </c>
      <c r="BX111">
        <v>0.16</v>
      </c>
      <c r="BY111">
        <v>1.21</v>
      </c>
      <c r="BZ111">
        <v>1.1399999999999999</v>
      </c>
      <c r="CA111">
        <v>120</v>
      </c>
      <c r="CB111">
        <v>75</v>
      </c>
      <c r="CC111">
        <v>509</v>
      </c>
      <c r="CD111">
        <v>194</v>
      </c>
      <c r="CE111">
        <v>211</v>
      </c>
      <c r="CF111">
        <v>83</v>
      </c>
      <c r="CG111">
        <v>461</v>
      </c>
      <c r="CH111">
        <v>153</v>
      </c>
      <c r="CI111">
        <v>0.98</v>
      </c>
      <c r="CJ111">
        <v>0.33</v>
      </c>
      <c r="CK111" t="str">
        <f>IF(O111=" "," ",VLOOKUP(AA111,Mapping!$A:$C,2,FALSE))</f>
        <v>BRE</v>
      </c>
      <c r="CL111" t="str">
        <f>IF(O111=" "," ",VLOOKUP(AA111,Mapping!$A:$C,3,FALSE))</f>
        <v>Brentford</v>
      </c>
      <c r="CM111" s="5">
        <f t="shared" si="5"/>
        <v>0</v>
      </c>
      <c r="CN111" s="5">
        <f t="shared" si="6"/>
        <v>0</v>
      </c>
      <c r="CO111">
        <f t="shared" si="7"/>
        <v>5.5</v>
      </c>
      <c r="CP111" s="4">
        <f t="shared" si="8"/>
        <v>15.454545454545455</v>
      </c>
      <c r="CQ111">
        <f t="shared" si="9"/>
        <v>0</v>
      </c>
    </row>
    <row r="112" spans="1:95" x14ac:dyDescent="0.35">
      <c r="A112">
        <v>75</v>
      </c>
      <c r="B112" s="1" t="s">
        <v>88</v>
      </c>
      <c r="C112">
        <v>207283</v>
      </c>
      <c r="D112" s="1" t="s">
        <v>88</v>
      </c>
      <c r="E112" s="1" t="s">
        <v>88</v>
      </c>
      <c r="F112" s="1">
        <v>0</v>
      </c>
      <c r="G112" s="1" t="s">
        <v>88</v>
      </c>
      <c r="H112" s="1" t="s">
        <v>88</v>
      </c>
      <c r="I112">
        <v>3</v>
      </c>
      <c r="J112">
        <v>2</v>
      </c>
      <c r="K112" s="1" t="s">
        <v>88</v>
      </c>
      <c r="L112" s="1" t="s">
        <v>88</v>
      </c>
      <c r="M112" s="1" t="s">
        <v>460</v>
      </c>
      <c r="N112">
        <v>0</v>
      </c>
      <c r="O112">
        <v>106</v>
      </c>
      <c r="P112" s="1" t="s">
        <v>88</v>
      </c>
      <c r="Q112" s="1" t="s">
        <v>440</v>
      </c>
      <c r="R112" s="2">
        <v>45145.020896932867</v>
      </c>
      <c r="S112" s="4">
        <v>55</v>
      </c>
      <c r="T112" s="1" t="s">
        <v>461</v>
      </c>
      <c r="U112">
        <v>3.6</v>
      </c>
      <c r="V112" s="1" t="s">
        <v>462</v>
      </c>
      <c r="W112">
        <v>1</v>
      </c>
      <c r="X112" s="1" t="s">
        <v>88</v>
      </c>
      <c r="Y112" s="1" t="s">
        <v>88</v>
      </c>
      <c r="Z112" s="1" t="s">
        <v>97</v>
      </c>
      <c r="AA112">
        <v>4</v>
      </c>
      <c r="AB112">
        <v>94</v>
      </c>
      <c r="AC112">
        <v>132</v>
      </c>
      <c r="AD112" s="5">
        <v>0</v>
      </c>
      <c r="AE112" s="5">
        <v>0</v>
      </c>
      <c r="AF112" s="5">
        <v>0</v>
      </c>
      <c r="AG112" s="5">
        <v>0</v>
      </c>
      <c r="AH112">
        <v>0</v>
      </c>
      <c r="AI112">
        <v>24</v>
      </c>
      <c r="AJ112" s="1" t="s">
        <v>462</v>
      </c>
      <c r="AK112">
        <v>2805</v>
      </c>
      <c r="AL112">
        <v>5</v>
      </c>
      <c r="AM112">
        <v>7</v>
      </c>
      <c r="AN112">
        <v>10</v>
      </c>
      <c r="AO112">
        <v>40</v>
      </c>
      <c r="AP112">
        <v>2</v>
      </c>
      <c r="AQ112">
        <v>1</v>
      </c>
      <c r="AR112">
        <v>1</v>
      </c>
      <c r="AS112">
        <v>5</v>
      </c>
      <c r="AT112">
        <v>1</v>
      </c>
      <c r="AU112">
        <v>36</v>
      </c>
      <c r="AV112">
        <v>11</v>
      </c>
      <c r="AW112">
        <v>498</v>
      </c>
      <c r="AX112">
        <v>644</v>
      </c>
      <c r="AY112">
        <v>787.9</v>
      </c>
      <c r="AZ112">
        <v>208</v>
      </c>
      <c r="BA112">
        <v>164.1</v>
      </c>
      <c r="BB112">
        <v>37</v>
      </c>
      <c r="BC112">
        <v>2.34</v>
      </c>
      <c r="BD112">
        <v>4.79</v>
      </c>
      <c r="BE112">
        <v>7.13</v>
      </c>
      <c r="BF112">
        <v>40.47</v>
      </c>
      <c r="BG112">
        <v>62</v>
      </c>
      <c r="BH112">
        <v>27</v>
      </c>
      <c r="BI112">
        <v>21</v>
      </c>
      <c r="BJ112">
        <v>18</v>
      </c>
      <c r="BK112">
        <v>149</v>
      </c>
      <c r="BL112">
        <v>97</v>
      </c>
      <c r="BM112">
        <v>49</v>
      </c>
      <c r="BN112">
        <v>36</v>
      </c>
      <c r="BO112">
        <v>2</v>
      </c>
      <c r="BP112" s="1" t="s">
        <v>88</v>
      </c>
      <c r="BQ112">
        <v>2</v>
      </c>
      <c r="BR112" s="1" t="s">
        <v>88</v>
      </c>
      <c r="BS112">
        <v>4</v>
      </c>
      <c r="BT112" s="1" t="s">
        <v>88</v>
      </c>
      <c r="BU112">
        <v>0.08</v>
      </c>
      <c r="BV112">
        <v>3.13</v>
      </c>
      <c r="BW112">
        <v>0.15</v>
      </c>
      <c r="BX112">
        <v>0.23</v>
      </c>
      <c r="BY112">
        <v>1.3</v>
      </c>
      <c r="BZ112">
        <v>1.28</v>
      </c>
      <c r="CA112">
        <v>122</v>
      </c>
      <c r="CB112">
        <v>76</v>
      </c>
      <c r="CC112">
        <v>511</v>
      </c>
      <c r="CD112">
        <v>195</v>
      </c>
      <c r="CE112">
        <v>84</v>
      </c>
      <c r="CF112">
        <v>35</v>
      </c>
      <c r="CG112">
        <v>177</v>
      </c>
      <c r="CH112">
        <v>58</v>
      </c>
      <c r="CI112">
        <v>1.19</v>
      </c>
      <c r="CJ112">
        <v>0.32</v>
      </c>
      <c r="CK112" t="str">
        <f>IF(O112=" "," ",VLOOKUP(AA112,Mapping!$A:$C,2,FALSE))</f>
        <v>BRE</v>
      </c>
      <c r="CL112" t="str">
        <f>IF(O112=" "," ",VLOOKUP(AA112,Mapping!$A:$C,3,FALSE))</f>
        <v>Brentford</v>
      </c>
      <c r="CM112" s="5">
        <f t="shared" si="5"/>
        <v>0</v>
      </c>
      <c r="CN112" s="5">
        <f t="shared" si="6"/>
        <v>0</v>
      </c>
      <c r="CO112">
        <f t="shared" si="7"/>
        <v>5.5</v>
      </c>
      <c r="CP112" s="4">
        <f t="shared" si="8"/>
        <v>24</v>
      </c>
      <c r="CQ112">
        <f t="shared" si="9"/>
        <v>0</v>
      </c>
    </row>
    <row r="113" spans="1:95" x14ac:dyDescent="0.35">
      <c r="A113">
        <v>75</v>
      </c>
      <c r="B113" s="1" t="s">
        <v>88</v>
      </c>
      <c r="C113">
        <v>249231</v>
      </c>
      <c r="D113" s="1" t="s">
        <v>88</v>
      </c>
      <c r="E113" s="1" t="s">
        <v>88</v>
      </c>
      <c r="F113" s="1">
        <v>0</v>
      </c>
      <c r="G113" s="1" t="s">
        <v>88</v>
      </c>
      <c r="H113" s="1" t="s">
        <v>88</v>
      </c>
      <c r="I113">
        <v>3</v>
      </c>
      <c r="J113">
        <v>1.6</v>
      </c>
      <c r="K113" s="1" t="s">
        <v>88</v>
      </c>
      <c r="L113" s="1" t="s">
        <v>88</v>
      </c>
      <c r="M113" s="1" t="s">
        <v>463</v>
      </c>
      <c r="N113">
        <v>0</v>
      </c>
      <c r="O113">
        <v>107</v>
      </c>
      <c r="P113" s="1" t="s">
        <v>88</v>
      </c>
      <c r="Q113" s="1" t="s">
        <v>440</v>
      </c>
      <c r="R113" s="2">
        <v>45145.020896932867</v>
      </c>
      <c r="S113" s="4">
        <v>50</v>
      </c>
      <c r="T113" s="1" t="s">
        <v>464</v>
      </c>
      <c r="U113">
        <v>1.4</v>
      </c>
      <c r="V113" s="1" t="s">
        <v>465</v>
      </c>
      <c r="W113">
        <v>0</v>
      </c>
      <c r="X113" s="1" t="s">
        <v>88</v>
      </c>
      <c r="Y113" s="1" t="s">
        <v>88</v>
      </c>
      <c r="Z113" s="1" t="s">
        <v>97</v>
      </c>
      <c r="AA113">
        <v>4</v>
      </c>
      <c r="AB113">
        <v>94</v>
      </c>
      <c r="AC113">
        <v>14</v>
      </c>
      <c r="AD113" s="5">
        <v>0</v>
      </c>
      <c r="AE113" s="5">
        <v>0</v>
      </c>
      <c r="AF113" s="5">
        <v>0</v>
      </c>
      <c r="AG113" s="5">
        <v>0</v>
      </c>
      <c r="AH113">
        <v>0</v>
      </c>
      <c r="AI113">
        <v>2.8</v>
      </c>
      <c r="AJ113" s="1" t="s">
        <v>465</v>
      </c>
      <c r="AK113">
        <v>313</v>
      </c>
      <c r="AL113">
        <v>5</v>
      </c>
      <c r="AM113">
        <v>1</v>
      </c>
      <c r="AN113">
        <v>10</v>
      </c>
      <c r="AO113">
        <v>4</v>
      </c>
      <c r="AP113">
        <v>2</v>
      </c>
      <c r="AQ113">
        <v>1</v>
      </c>
      <c r="AR113">
        <v>1</v>
      </c>
      <c r="AS113">
        <v>5</v>
      </c>
      <c r="AT113">
        <v>1</v>
      </c>
      <c r="AU113">
        <v>36</v>
      </c>
      <c r="AV113">
        <v>11</v>
      </c>
      <c r="AW113">
        <v>37</v>
      </c>
      <c r="AX113">
        <v>42</v>
      </c>
      <c r="AY113">
        <v>64</v>
      </c>
      <c r="AZ113">
        <v>114</v>
      </c>
      <c r="BA113">
        <v>21.9</v>
      </c>
      <c r="BB113">
        <v>3</v>
      </c>
      <c r="BC113">
        <v>0.49</v>
      </c>
      <c r="BD113">
        <v>0.28999999999999998</v>
      </c>
      <c r="BE113">
        <v>0.78</v>
      </c>
      <c r="BF113">
        <v>4.1500000000000004</v>
      </c>
      <c r="BG113">
        <v>346</v>
      </c>
      <c r="BH113">
        <v>155</v>
      </c>
      <c r="BI113">
        <v>273</v>
      </c>
      <c r="BJ113">
        <v>143</v>
      </c>
      <c r="BK113">
        <v>209</v>
      </c>
      <c r="BL113">
        <v>116</v>
      </c>
      <c r="BM113">
        <v>309</v>
      </c>
      <c r="BN113">
        <v>143</v>
      </c>
      <c r="BO113">
        <v>2</v>
      </c>
      <c r="BP113" s="1" t="s">
        <v>88</v>
      </c>
      <c r="BQ113">
        <v>2</v>
      </c>
      <c r="BR113" s="1" t="s">
        <v>88</v>
      </c>
      <c r="BS113">
        <v>4</v>
      </c>
      <c r="BT113" s="1" t="s">
        <v>88</v>
      </c>
      <c r="BU113">
        <v>0.14000000000000001</v>
      </c>
      <c r="BV113">
        <v>3.13</v>
      </c>
      <c r="BW113">
        <v>0.08</v>
      </c>
      <c r="BX113">
        <v>0.22</v>
      </c>
      <c r="BY113">
        <v>1.19</v>
      </c>
      <c r="BZ113">
        <v>1.1499999999999999</v>
      </c>
      <c r="CA113">
        <v>263</v>
      </c>
      <c r="CB113">
        <v>169</v>
      </c>
      <c r="CC113">
        <v>435</v>
      </c>
      <c r="CD113">
        <v>144</v>
      </c>
      <c r="CE113">
        <v>337</v>
      </c>
      <c r="CF113">
        <v>149</v>
      </c>
      <c r="CG113">
        <v>554</v>
      </c>
      <c r="CH113">
        <v>210</v>
      </c>
      <c r="CI113">
        <v>0.86</v>
      </c>
      <c r="CJ113">
        <v>0.32</v>
      </c>
      <c r="CK113" t="str">
        <f>IF(O113=" "," ",VLOOKUP(AA113,Mapping!$A:$C,2,FALSE))</f>
        <v>BRE</v>
      </c>
      <c r="CL113" t="str">
        <f>IF(O113=" "," ",VLOOKUP(AA113,Mapping!$A:$C,3,FALSE))</f>
        <v>Brentford</v>
      </c>
      <c r="CM113" s="5">
        <f t="shared" si="5"/>
        <v>0</v>
      </c>
      <c r="CN113" s="5">
        <f t="shared" si="6"/>
        <v>0</v>
      </c>
      <c r="CO113">
        <f t="shared" si="7"/>
        <v>5</v>
      </c>
      <c r="CP113" s="4">
        <f t="shared" si="8"/>
        <v>2.8</v>
      </c>
      <c r="CQ113">
        <f t="shared" si="9"/>
        <v>0</v>
      </c>
    </row>
    <row r="114" spans="1:95" x14ac:dyDescent="0.35">
      <c r="A114">
        <v>75</v>
      </c>
      <c r="B114" s="1" t="s">
        <v>88</v>
      </c>
      <c r="C114">
        <v>446008</v>
      </c>
      <c r="D114" s="1" t="s">
        <v>88</v>
      </c>
      <c r="E114" s="1" t="s">
        <v>88</v>
      </c>
      <c r="F114" s="1">
        <v>0</v>
      </c>
      <c r="G114" s="1" t="s">
        <v>88</v>
      </c>
      <c r="H114" s="1" t="s">
        <v>88</v>
      </c>
      <c r="I114">
        <v>3</v>
      </c>
      <c r="J114">
        <v>1.7</v>
      </c>
      <c r="K114" s="1" t="s">
        <v>88</v>
      </c>
      <c r="L114" s="1" t="s">
        <v>88</v>
      </c>
      <c r="M114" s="1" t="s">
        <v>466</v>
      </c>
      <c r="N114">
        <v>0</v>
      </c>
      <c r="O114">
        <v>108</v>
      </c>
      <c r="P114" s="1" t="s">
        <v>88</v>
      </c>
      <c r="Q114" s="1" t="s">
        <v>467</v>
      </c>
      <c r="R114" s="2">
        <v>45145.020897106479</v>
      </c>
      <c r="S114" s="4">
        <v>65</v>
      </c>
      <c r="T114" s="1" t="s">
        <v>468</v>
      </c>
      <c r="U114">
        <v>3.9</v>
      </c>
      <c r="V114" s="1" t="s">
        <v>469</v>
      </c>
      <c r="W114">
        <v>13.1</v>
      </c>
      <c r="X114" s="1" t="s">
        <v>88</v>
      </c>
      <c r="Y114" s="1" t="s">
        <v>88</v>
      </c>
      <c r="Z114" s="1" t="s">
        <v>93</v>
      </c>
      <c r="AA114">
        <v>4</v>
      </c>
      <c r="AB114">
        <v>94</v>
      </c>
      <c r="AC114">
        <v>150</v>
      </c>
      <c r="AD114" s="5">
        <v>0</v>
      </c>
      <c r="AE114" s="5">
        <v>0</v>
      </c>
      <c r="AF114" s="5">
        <v>0</v>
      </c>
      <c r="AG114" s="5">
        <v>0</v>
      </c>
      <c r="AH114">
        <v>0</v>
      </c>
      <c r="AI114">
        <v>23.1</v>
      </c>
      <c r="AJ114" s="1" t="s">
        <v>469</v>
      </c>
      <c r="AK114">
        <v>2905</v>
      </c>
      <c r="AL114">
        <v>9</v>
      </c>
      <c r="AM114">
        <v>9</v>
      </c>
      <c r="AN114">
        <v>10</v>
      </c>
      <c r="AO114">
        <v>39</v>
      </c>
      <c r="AP114">
        <v>2</v>
      </c>
      <c r="AQ114">
        <v>1</v>
      </c>
      <c r="AR114">
        <v>1</v>
      </c>
      <c r="AS114">
        <v>5</v>
      </c>
      <c r="AT114">
        <v>1</v>
      </c>
      <c r="AU114">
        <v>36</v>
      </c>
      <c r="AV114">
        <v>19</v>
      </c>
      <c r="AW114">
        <v>556</v>
      </c>
      <c r="AX114">
        <v>692.6</v>
      </c>
      <c r="AY114">
        <v>808.6</v>
      </c>
      <c r="AZ114">
        <v>895</v>
      </c>
      <c r="BA114">
        <v>239.5</v>
      </c>
      <c r="BB114">
        <v>36</v>
      </c>
      <c r="BC114">
        <v>9.48</v>
      </c>
      <c r="BD114">
        <v>5.53</v>
      </c>
      <c r="BE114">
        <v>15.01</v>
      </c>
      <c r="BF114">
        <v>41.96</v>
      </c>
      <c r="BG114">
        <v>46</v>
      </c>
      <c r="BH114">
        <v>21</v>
      </c>
      <c r="BI114">
        <v>19</v>
      </c>
      <c r="BJ114">
        <v>16</v>
      </c>
      <c r="BK114">
        <v>21</v>
      </c>
      <c r="BL114">
        <v>12</v>
      </c>
      <c r="BM114">
        <v>19</v>
      </c>
      <c r="BN114">
        <v>13</v>
      </c>
      <c r="BO114">
        <v>1</v>
      </c>
      <c r="BP114" s="1" t="s">
        <v>88</v>
      </c>
      <c r="BQ114">
        <v>3</v>
      </c>
      <c r="BR114" s="1" t="s">
        <v>88</v>
      </c>
      <c r="BS114">
        <v>2</v>
      </c>
      <c r="BT114" s="1" t="s">
        <v>88</v>
      </c>
      <c r="BU114">
        <v>0.28999999999999998</v>
      </c>
      <c r="BV114">
        <v>3.13</v>
      </c>
      <c r="BW114">
        <v>0.17</v>
      </c>
      <c r="BX114">
        <v>0.46</v>
      </c>
      <c r="BY114">
        <v>1.3</v>
      </c>
      <c r="BZ114">
        <v>1.21</v>
      </c>
      <c r="CA114">
        <v>53</v>
      </c>
      <c r="CB114">
        <v>32</v>
      </c>
      <c r="CC114">
        <v>574</v>
      </c>
      <c r="CD114">
        <v>235</v>
      </c>
      <c r="CE114">
        <v>62</v>
      </c>
      <c r="CF114">
        <v>28</v>
      </c>
      <c r="CG114">
        <v>32</v>
      </c>
      <c r="CH114">
        <v>11</v>
      </c>
      <c r="CI114">
        <v>1.1200000000000001</v>
      </c>
      <c r="CJ114">
        <v>0.31</v>
      </c>
      <c r="CK114" t="str">
        <f>IF(O114=" "," ",VLOOKUP(AA114,Mapping!$A:$C,2,FALSE))</f>
        <v>BRE</v>
      </c>
      <c r="CL114" t="str">
        <f>IF(O114=" "," ",VLOOKUP(AA114,Mapping!$A:$C,3,FALSE))</f>
        <v>Brentford</v>
      </c>
      <c r="CM114" s="5">
        <f t="shared" si="5"/>
        <v>0</v>
      </c>
      <c r="CN114" s="5">
        <f t="shared" si="6"/>
        <v>0</v>
      </c>
      <c r="CO114">
        <f t="shared" si="7"/>
        <v>6.5</v>
      </c>
      <c r="CP114" s="4">
        <f t="shared" si="8"/>
        <v>23.076923076923077</v>
      </c>
      <c r="CQ114">
        <f t="shared" si="9"/>
        <v>0</v>
      </c>
    </row>
    <row r="115" spans="1:95" x14ac:dyDescent="0.35">
      <c r="A115">
        <v>75</v>
      </c>
      <c r="B115" s="1" t="s">
        <v>88</v>
      </c>
      <c r="C115">
        <v>51927</v>
      </c>
      <c r="D115" s="1" t="s">
        <v>88</v>
      </c>
      <c r="E115" s="1" t="s">
        <v>88</v>
      </c>
      <c r="F115" s="1">
        <v>0</v>
      </c>
      <c r="G115" s="1" t="s">
        <v>88</v>
      </c>
      <c r="H115" s="1" t="s">
        <v>88</v>
      </c>
      <c r="I115">
        <v>2</v>
      </c>
      <c r="J115">
        <v>2.2999999999999998</v>
      </c>
      <c r="K115" s="1" t="s">
        <v>88</v>
      </c>
      <c r="L115" s="1" t="s">
        <v>88</v>
      </c>
      <c r="M115" s="1" t="s">
        <v>365</v>
      </c>
      <c r="N115">
        <v>0</v>
      </c>
      <c r="O115">
        <v>109</v>
      </c>
      <c r="P115" s="1" t="s">
        <v>88</v>
      </c>
      <c r="Q115" s="1" t="s">
        <v>467</v>
      </c>
      <c r="R115" s="2">
        <v>45145.020897106479</v>
      </c>
      <c r="S115" s="4">
        <v>50</v>
      </c>
      <c r="T115" s="1" t="s">
        <v>470</v>
      </c>
      <c r="U115">
        <v>3.9</v>
      </c>
      <c r="V115" s="1" t="s">
        <v>471</v>
      </c>
      <c r="W115">
        <v>7.6</v>
      </c>
      <c r="X115" s="1" t="s">
        <v>88</v>
      </c>
      <c r="Y115" s="1" t="s">
        <v>88</v>
      </c>
      <c r="Z115" s="1" t="s">
        <v>97</v>
      </c>
      <c r="AA115">
        <v>4</v>
      </c>
      <c r="AB115">
        <v>94</v>
      </c>
      <c r="AC115">
        <v>143</v>
      </c>
      <c r="AD115" s="5">
        <v>0</v>
      </c>
      <c r="AE115" s="5">
        <v>0</v>
      </c>
      <c r="AF115" s="5">
        <v>0</v>
      </c>
      <c r="AG115" s="5">
        <v>0</v>
      </c>
      <c r="AH115">
        <v>0</v>
      </c>
      <c r="AI115">
        <v>28.6</v>
      </c>
      <c r="AJ115" s="1" t="s">
        <v>471</v>
      </c>
      <c r="AK115">
        <v>3269</v>
      </c>
      <c r="AL115">
        <v>3</v>
      </c>
      <c r="AM115">
        <v>2</v>
      </c>
      <c r="AN115">
        <v>12</v>
      </c>
      <c r="AO115">
        <v>40</v>
      </c>
      <c r="AP115">
        <v>2</v>
      </c>
      <c r="AQ115">
        <v>1</v>
      </c>
      <c r="AR115">
        <v>1</v>
      </c>
      <c r="AS115">
        <v>2</v>
      </c>
      <c r="AT115">
        <v>1</v>
      </c>
      <c r="AU115">
        <v>36</v>
      </c>
      <c r="AV115">
        <v>11</v>
      </c>
      <c r="AW115">
        <v>643</v>
      </c>
      <c r="AX115">
        <v>780.6</v>
      </c>
      <c r="AY115">
        <v>103.1</v>
      </c>
      <c r="AZ115">
        <v>336</v>
      </c>
      <c r="BA115">
        <v>122.2</v>
      </c>
      <c r="BB115">
        <v>37</v>
      </c>
      <c r="BC115">
        <v>3.19</v>
      </c>
      <c r="BD115">
        <v>0.74</v>
      </c>
      <c r="BE115">
        <v>3.93</v>
      </c>
      <c r="BF115">
        <v>46.31</v>
      </c>
      <c r="BG115">
        <v>26</v>
      </c>
      <c r="BH115">
        <v>5</v>
      </c>
      <c r="BI115">
        <v>231</v>
      </c>
      <c r="BJ115">
        <v>73</v>
      </c>
      <c r="BK115">
        <v>96</v>
      </c>
      <c r="BL115">
        <v>6</v>
      </c>
      <c r="BM115">
        <v>86</v>
      </c>
      <c r="BN115">
        <v>13</v>
      </c>
      <c r="BO115">
        <v>1</v>
      </c>
      <c r="BP115" s="1" t="s">
        <v>88</v>
      </c>
      <c r="BQ115">
        <v>3</v>
      </c>
      <c r="BR115" s="1" t="s">
        <v>88</v>
      </c>
      <c r="BS115">
        <v>2</v>
      </c>
      <c r="BT115" s="1" t="s">
        <v>88</v>
      </c>
      <c r="BU115">
        <v>0.09</v>
      </c>
      <c r="BV115">
        <v>3.13</v>
      </c>
      <c r="BW115">
        <v>0.02</v>
      </c>
      <c r="BX115">
        <v>0.11</v>
      </c>
      <c r="BY115">
        <v>1.27</v>
      </c>
      <c r="BZ115">
        <v>1.1000000000000001</v>
      </c>
      <c r="CA115">
        <v>157</v>
      </c>
      <c r="CB115">
        <v>14</v>
      </c>
      <c r="CC115">
        <v>329</v>
      </c>
      <c r="CD115">
        <v>174</v>
      </c>
      <c r="CE115">
        <v>54</v>
      </c>
      <c r="CF115">
        <v>9</v>
      </c>
      <c r="CG115">
        <v>53</v>
      </c>
      <c r="CH115">
        <v>18</v>
      </c>
      <c r="CI115">
        <v>1.02</v>
      </c>
      <c r="CJ115">
        <v>0.33</v>
      </c>
      <c r="CK115" t="str">
        <f>IF(O115=" "," ",VLOOKUP(AA115,Mapping!$A:$C,2,FALSE))</f>
        <v>BRE</v>
      </c>
      <c r="CL115" t="str">
        <f>IF(O115=" "," ",VLOOKUP(AA115,Mapping!$A:$C,3,FALSE))</f>
        <v>Brentford</v>
      </c>
      <c r="CM115" s="5">
        <f t="shared" si="5"/>
        <v>0</v>
      </c>
      <c r="CN115" s="5">
        <f t="shared" si="6"/>
        <v>0</v>
      </c>
      <c r="CO115">
        <f t="shared" si="7"/>
        <v>5</v>
      </c>
      <c r="CP115" s="4">
        <f t="shared" si="8"/>
        <v>28.6</v>
      </c>
      <c r="CQ115">
        <f t="shared" si="9"/>
        <v>0</v>
      </c>
    </row>
    <row r="116" spans="1:95" x14ac:dyDescent="0.35">
      <c r="A116">
        <v>75</v>
      </c>
      <c r="B116" s="1" t="s">
        <v>88</v>
      </c>
      <c r="C116">
        <v>128295</v>
      </c>
      <c r="D116" s="1" t="s">
        <v>88</v>
      </c>
      <c r="E116" s="1" t="s">
        <v>88</v>
      </c>
      <c r="F116" s="1">
        <v>0</v>
      </c>
      <c r="G116" s="1" t="s">
        <v>88</v>
      </c>
      <c r="H116" s="1" t="s">
        <v>88</v>
      </c>
      <c r="I116">
        <v>3</v>
      </c>
      <c r="J116">
        <v>2</v>
      </c>
      <c r="K116" s="1" t="s">
        <v>88</v>
      </c>
      <c r="L116" s="1" t="s">
        <v>88</v>
      </c>
      <c r="M116" s="1" t="s">
        <v>472</v>
      </c>
      <c r="N116">
        <v>0</v>
      </c>
      <c r="O116">
        <v>110</v>
      </c>
      <c r="P116" s="1" t="s">
        <v>88</v>
      </c>
      <c r="Q116" s="1" t="s">
        <v>467</v>
      </c>
      <c r="R116" s="2">
        <v>45145.020897106479</v>
      </c>
      <c r="S116" s="4">
        <v>55</v>
      </c>
      <c r="T116" s="1" t="s">
        <v>473</v>
      </c>
      <c r="U116">
        <v>3.2</v>
      </c>
      <c r="V116" s="1" t="s">
        <v>474</v>
      </c>
      <c r="W116">
        <v>0.2</v>
      </c>
      <c r="X116" s="1" t="s">
        <v>88</v>
      </c>
      <c r="Y116" s="1" t="s">
        <v>88</v>
      </c>
      <c r="Z116" s="1" t="s">
        <v>97</v>
      </c>
      <c r="AA116">
        <v>4</v>
      </c>
      <c r="AB116">
        <v>94</v>
      </c>
      <c r="AC116">
        <v>71</v>
      </c>
      <c r="AD116" s="5">
        <v>0</v>
      </c>
      <c r="AE116" s="5">
        <v>0</v>
      </c>
      <c r="AF116" s="5">
        <v>0</v>
      </c>
      <c r="AG116" s="5">
        <v>0</v>
      </c>
      <c r="AH116">
        <v>0</v>
      </c>
      <c r="AI116">
        <v>12.9</v>
      </c>
      <c r="AJ116" s="1" t="s">
        <v>474</v>
      </c>
      <c r="AK116">
        <v>1763</v>
      </c>
      <c r="AL116">
        <v>1</v>
      </c>
      <c r="AM116">
        <v>6</v>
      </c>
      <c r="AN116">
        <v>6</v>
      </c>
      <c r="AO116">
        <v>23</v>
      </c>
      <c r="AP116">
        <v>2</v>
      </c>
      <c r="AQ116">
        <v>1</v>
      </c>
      <c r="AR116">
        <v>1</v>
      </c>
      <c r="AS116">
        <v>6</v>
      </c>
      <c r="AT116">
        <v>1</v>
      </c>
      <c r="AU116">
        <v>36</v>
      </c>
      <c r="AV116">
        <v>6</v>
      </c>
      <c r="AW116">
        <v>309</v>
      </c>
      <c r="AX116">
        <v>379.2</v>
      </c>
      <c r="AY116">
        <v>173.7</v>
      </c>
      <c r="AZ116">
        <v>269</v>
      </c>
      <c r="BA116">
        <v>82.3</v>
      </c>
      <c r="BB116">
        <v>21</v>
      </c>
      <c r="BC116">
        <v>1.64</v>
      </c>
      <c r="BD116">
        <v>1.74</v>
      </c>
      <c r="BE116">
        <v>3.38</v>
      </c>
      <c r="BF116">
        <v>25.13</v>
      </c>
      <c r="BG116">
        <v>159</v>
      </c>
      <c r="BH116">
        <v>71</v>
      </c>
      <c r="BI116">
        <v>170</v>
      </c>
      <c r="BJ116">
        <v>108</v>
      </c>
      <c r="BK116">
        <v>117</v>
      </c>
      <c r="BL116">
        <v>75</v>
      </c>
      <c r="BM116">
        <v>149</v>
      </c>
      <c r="BN116">
        <v>89</v>
      </c>
      <c r="BO116">
        <v>1</v>
      </c>
      <c r="BP116" s="1" t="s">
        <v>88</v>
      </c>
      <c r="BQ116">
        <v>3</v>
      </c>
      <c r="BR116" s="1" t="s">
        <v>88</v>
      </c>
      <c r="BS116">
        <v>2</v>
      </c>
      <c r="BT116" s="1" t="s">
        <v>88</v>
      </c>
      <c r="BU116">
        <v>0.08</v>
      </c>
      <c r="BV116">
        <v>3.13</v>
      </c>
      <c r="BW116">
        <v>0.09</v>
      </c>
      <c r="BX116">
        <v>0.17</v>
      </c>
      <c r="BY116">
        <v>1.28</v>
      </c>
      <c r="BZ116">
        <v>1.17</v>
      </c>
      <c r="CA116">
        <v>97</v>
      </c>
      <c r="CB116">
        <v>58</v>
      </c>
      <c r="CC116">
        <v>486</v>
      </c>
      <c r="CD116">
        <v>177</v>
      </c>
      <c r="CE116">
        <v>122</v>
      </c>
      <c r="CF116">
        <v>50</v>
      </c>
      <c r="CG116">
        <v>398</v>
      </c>
      <c r="CH116">
        <v>128</v>
      </c>
      <c r="CI116">
        <v>1.07</v>
      </c>
      <c r="CJ116">
        <v>0.31</v>
      </c>
      <c r="CK116" t="str">
        <f>IF(O116=" "," ",VLOOKUP(AA116,Mapping!$A:$C,2,FALSE))</f>
        <v>BRE</v>
      </c>
      <c r="CL116" t="str">
        <f>IF(O116=" "," ",VLOOKUP(AA116,Mapping!$A:$C,3,FALSE))</f>
        <v>Brentford</v>
      </c>
      <c r="CM116" s="5">
        <f t="shared" si="5"/>
        <v>0</v>
      </c>
      <c r="CN116" s="5">
        <f t="shared" si="6"/>
        <v>0</v>
      </c>
      <c r="CO116">
        <f t="shared" si="7"/>
        <v>5.5</v>
      </c>
      <c r="CP116" s="4">
        <f t="shared" si="8"/>
        <v>12.909090909090908</v>
      </c>
      <c r="CQ116">
        <f t="shared" si="9"/>
        <v>0</v>
      </c>
    </row>
    <row r="117" spans="1:95" x14ac:dyDescent="0.35">
      <c r="A117">
        <v>75</v>
      </c>
      <c r="B117" s="1" t="s">
        <v>88</v>
      </c>
      <c r="C117">
        <v>428580</v>
      </c>
      <c r="D117" s="1" t="s">
        <v>88</v>
      </c>
      <c r="E117" s="1" t="s">
        <v>88</v>
      </c>
      <c r="F117" s="1">
        <v>0</v>
      </c>
      <c r="G117" s="1" t="s">
        <v>88</v>
      </c>
      <c r="H117" s="1" t="s">
        <v>88</v>
      </c>
      <c r="I117">
        <v>3</v>
      </c>
      <c r="J117">
        <v>1.2</v>
      </c>
      <c r="K117" s="1" t="s">
        <v>88</v>
      </c>
      <c r="L117" s="1" t="s">
        <v>88</v>
      </c>
      <c r="M117" s="1" t="s">
        <v>475</v>
      </c>
      <c r="N117">
        <v>0</v>
      </c>
      <c r="O117">
        <v>111</v>
      </c>
      <c r="P117" s="1" t="s">
        <v>88</v>
      </c>
      <c r="Q117" s="1" t="s">
        <v>467</v>
      </c>
      <c r="R117" s="2">
        <v>45145.02089728009</v>
      </c>
      <c r="S117" s="4">
        <v>50</v>
      </c>
      <c r="T117" s="1" t="s">
        <v>476</v>
      </c>
      <c r="U117">
        <v>1.8</v>
      </c>
      <c r="V117" s="1" t="s">
        <v>477</v>
      </c>
      <c r="W117">
        <v>0</v>
      </c>
      <c r="X117" s="1" t="s">
        <v>88</v>
      </c>
      <c r="Y117" s="1" t="s">
        <v>88</v>
      </c>
      <c r="Z117" s="1" t="s">
        <v>93</v>
      </c>
      <c r="AA117">
        <v>4</v>
      </c>
      <c r="AB117">
        <v>94</v>
      </c>
      <c r="AC117">
        <v>38</v>
      </c>
      <c r="AD117" s="5">
        <v>0</v>
      </c>
      <c r="AE117" s="5">
        <v>0</v>
      </c>
      <c r="AF117" s="5">
        <v>0</v>
      </c>
      <c r="AG117" s="5">
        <v>0</v>
      </c>
      <c r="AH117">
        <v>0</v>
      </c>
      <c r="AI117">
        <v>7.6</v>
      </c>
      <c r="AJ117" s="1" t="s">
        <v>477</v>
      </c>
      <c r="AK117">
        <v>837</v>
      </c>
      <c r="AL117">
        <v>1</v>
      </c>
      <c r="AM117">
        <v>3</v>
      </c>
      <c r="AN117">
        <v>3</v>
      </c>
      <c r="AO117">
        <v>11</v>
      </c>
      <c r="AP117">
        <v>2</v>
      </c>
      <c r="AQ117">
        <v>1</v>
      </c>
      <c r="AR117">
        <v>1</v>
      </c>
      <c r="AS117">
        <v>6</v>
      </c>
      <c r="AT117">
        <v>1</v>
      </c>
      <c r="AU117">
        <v>36</v>
      </c>
      <c r="AV117">
        <v>6</v>
      </c>
      <c r="AW117">
        <v>111</v>
      </c>
      <c r="AX117">
        <v>136.4</v>
      </c>
      <c r="AY117">
        <v>93.7</v>
      </c>
      <c r="AZ117">
        <v>111</v>
      </c>
      <c r="BA117">
        <v>34.200000000000003</v>
      </c>
      <c r="BB117">
        <v>8</v>
      </c>
      <c r="BC117">
        <v>1.03</v>
      </c>
      <c r="BD117">
        <v>0.78</v>
      </c>
      <c r="BE117">
        <v>1.81</v>
      </c>
      <c r="BF117">
        <v>15.65</v>
      </c>
      <c r="BG117">
        <v>284</v>
      </c>
      <c r="BH117">
        <v>123</v>
      </c>
      <c r="BI117">
        <v>244</v>
      </c>
      <c r="BJ117">
        <v>135</v>
      </c>
      <c r="BK117">
        <v>217</v>
      </c>
      <c r="BL117">
        <v>119</v>
      </c>
      <c r="BM117">
        <v>276</v>
      </c>
      <c r="BN117">
        <v>127</v>
      </c>
      <c r="BO117">
        <v>1</v>
      </c>
      <c r="BP117" s="1" t="s">
        <v>88</v>
      </c>
      <c r="BQ117">
        <v>3</v>
      </c>
      <c r="BR117" s="1" t="s">
        <v>88</v>
      </c>
      <c r="BS117">
        <v>2</v>
      </c>
      <c r="BT117" s="1" t="s">
        <v>88</v>
      </c>
      <c r="BU117">
        <v>0.11</v>
      </c>
      <c r="BV117">
        <v>3.13</v>
      </c>
      <c r="BW117">
        <v>0.08</v>
      </c>
      <c r="BX117">
        <v>0.19</v>
      </c>
      <c r="BY117">
        <v>1.68</v>
      </c>
      <c r="BZ117">
        <v>1.18</v>
      </c>
      <c r="CA117">
        <v>265</v>
      </c>
      <c r="CB117">
        <v>171</v>
      </c>
      <c r="CC117">
        <v>437</v>
      </c>
      <c r="CD117">
        <v>146</v>
      </c>
      <c r="CE117">
        <v>288</v>
      </c>
      <c r="CF117">
        <v>123</v>
      </c>
      <c r="CG117">
        <v>587</v>
      </c>
      <c r="CH117">
        <v>238</v>
      </c>
      <c r="CI117">
        <v>0.86</v>
      </c>
      <c r="CJ117">
        <v>0.32</v>
      </c>
      <c r="CK117" t="str">
        <f>IF(O117=" "," ",VLOOKUP(AA117,Mapping!$A:$C,2,FALSE))</f>
        <v>BRE</v>
      </c>
      <c r="CL117" t="str">
        <f>IF(O117=" "," ",VLOOKUP(AA117,Mapping!$A:$C,3,FALSE))</f>
        <v>Brentford</v>
      </c>
      <c r="CM117" s="5">
        <f t="shared" si="5"/>
        <v>0</v>
      </c>
      <c r="CN117" s="5">
        <f t="shared" si="6"/>
        <v>0</v>
      </c>
      <c r="CO117">
        <f t="shared" si="7"/>
        <v>5</v>
      </c>
      <c r="CP117" s="4">
        <f t="shared" si="8"/>
        <v>7.6</v>
      </c>
      <c r="CQ117">
        <f t="shared" si="9"/>
        <v>0</v>
      </c>
    </row>
    <row r="118" spans="1:95" x14ac:dyDescent="0.35">
      <c r="A118">
        <v>75</v>
      </c>
      <c r="B118" s="1" t="s">
        <v>88</v>
      </c>
      <c r="C118">
        <v>231065</v>
      </c>
      <c r="D118" s="1" t="s">
        <v>88</v>
      </c>
      <c r="E118" s="1" t="s">
        <v>88</v>
      </c>
      <c r="F118" s="1">
        <v>0</v>
      </c>
      <c r="G118" s="1" t="s">
        <v>88</v>
      </c>
      <c r="H118" s="1" t="s">
        <v>88</v>
      </c>
      <c r="I118">
        <v>2</v>
      </c>
      <c r="J118">
        <v>2</v>
      </c>
      <c r="K118" s="1" t="s">
        <v>88</v>
      </c>
      <c r="L118" s="1" t="s">
        <v>88</v>
      </c>
      <c r="M118" s="1" t="s">
        <v>478</v>
      </c>
      <c r="N118">
        <v>0</v>
      </c>
      <c r="O118">
        <v>112</v>
      </c>
      <c r="P118" s="1" t="s">
        <v>88</v>
      </c>
      <c r="Q118" s="1" t="s">
        <v>467</v>
      </c>
      <c r="R118" s="2">
        <v>45145.02089728009</v>
      </c>
      <c r="S118" s="4">
        <v>45</v>
      </c>
      <c r="T118" s="1" t="s">
        <v>479</v>
      </c>
      <c r="U118">
        <v>3.7</v>
      </c>
      <c r="V118" s="1" t="s">
        <v>480</v>
      </c>
      <c r="W118">
        <v>2</v>
      </c>
      <c r="X118" s="1" t="s">
        <v>88</v>
      </c>
      <c r="Y118" s="1" t="s">
        <v>88</v>
      </c>
      <c r="Z118" s="1" t="s">
        <v>97</v>
      </c>
      <c r="AA118">
        <v>4</v>
      </c>
      <c r="AB118">
        <v>94</v>
      </c>
      <c r="AC118">
        <v>112</v>
      </c>
      <c r="AD118" s="5">
        <v>0</v>
      </c>
      <c r="AE118" s="5">
        <v>0</v>
      </c>
      <c r="AF118" s="5">
        <v>0</v>
      </c>
      <c r="AG118" s="5">
        <v>0</v>
      </c>
      <c r="AH118">
        <v>0</v>
      </c>
      <c r="AI118">
        <v>24.9</v>
      </c>
      <c r="AJ118" s="1" t="s">
        <v>480</v>
      </c>
      <c r="AK118">
        <v>2700</v>
      </c>
      <c r="AL118">
        <v>3</v>
      </c>
      <c r="AM118">
        <v>3</v>
      </c>
      <c r="AN118">
        <v>10</v>
      </c>
      <c r="AO118">
        <v>34</v>
      </c>
      <c r="AP118">
        <v>1</v>
      </c>
      <c r="AQ118">
        <v>1</v>
      </c>
      <c r="AR118">
        <v>1</v>
      </c>
      <c r="AS118">
        <v>6</v>
      </c>
      <c r="AT118">
        <v>1</v>
      </c>
      <c r="AU118">
        <v>36</v>
      </c>
      <c r="AV118">
        <v>6</v>
      </c>
      <c r="AW118">
        <v>575</v>
      </c>
      <c r="AX118">
        <v>840.8</v>
      </c>
      <c r="AY118">
        <v>110.1</v>
      </c>
      <c r="AZ118">
        <v>319</v>
      </c>
      <c r="BA118">
        <v>127.2</v>
      </c>
      <c r="BB118">
        <v>30</v>
      </c>
      <c r="BC118">
        <v>2.73</v>
      </c>
      <c r="BD118">
        <v>1.1100000000000001</v>
      </c>
      <c r="BE118">
        <v>3.84</v>
      </c>
      <c r="BF118">
        <v>40.17</v>
      </c>
      <c r="BG118">
        <v>19</v>
      </c>
      <c r="BH118">
        <v>3</v>
      </c>
      <c r="BI118">
        <v>224</v>
      </c>
      <c r="BJ118">
        <v>70</v>
      </c>
      <c r="BK118">
        <v>98</v>
      </c>
      <c r="BL118">
        <v>7</v>
      </c>
      <c r="BM118">
        <v>78</v>
      </c>
      <c r="BN118">
        <v>10</v>
      </c>
      <c r="BO118">
        <v>1</v>
      </c>
      <c r="BP118" s="1" t="s">
        <v>88</v>
      </c>
      <c r="BQ118">
        <v>3</v>
      </c>
      <c r="BR118" s="1" t="s">
        <v>88</v>
      </c>
      <c r="BS118">
        <v>2</v>
      </c>
      <c r="BT118" s="1" t="s">
        <v>88</v>
      </c>
      <c r="BU118">
        <v>0.09</v>
      </c>
      <c r="BV118">
        <v>3.13</v>
      </c>
      <c r="BW118">
        <v>0.04</v>
      </c>
      <c r="BX118">
        <v>0.13</v>
      </c>
      <c r="BY118">
        <v>1.34</v>
      </c>
      <c r="BZ118">
        <v>1.1299999999999999</v>
      </c>
      <c r="CA118">
        <v>427</v>
      </c>
      <c r="CB118">
        <v>123</v>
      </c>
      <c r="CC118">
        <v>231</v>
      </c>
      <c r="CD118">
        <v>146</v>
      </c>
      <c r="CE118">
        <v>72</v>
      </c>
      <c r="CF118">
        <v>16</v>
      </c>
      <c r="CG118">
        <v>125</v>
      </c>
      <c r="CH118">
        <v>41</v>
      </c>
      <c r="CI118">
        <v>1</v>
      </c>
      <c r="CJ118">
        <v>0.33</v>
      </c>
      <c r="CK118" t="str">
        <f>IF(O118=" "," ",VLOOKUP(AA118,Mapping!$A:$C,2,FALSE))</f>
        <v>BRE</v>
      </c>
      <c r="CL118" t="str">
        <f>IF(O118=" "," ",VLOOKUP(AA118,Mapping!$A:$C,3,FALSE))</f>
        <v>Brentford</v>
      </c>
      <c r="CM118" s="5">
        <f t="shared" si="5"/>
        <v>0</v>
      </c>
      <c r="CN118" s="5">
        <f t="shared" si="6"/>
        <v>0</v>
      </c>
      <c r="CO118">
        <f t="shared" si="7"/>
        <v>4.5</v>
      </c>
      <c r="CP118" s="4">
        <f t="shared" si="8"/>
        <v>24.888888888888889</v>
      </c>
      <c r="CQ118">
        <f t="shared" si="9"/>
        <v>0</v>
      </c>
    </row>
    <row r="119" spans="1:95" x14ac:dyDescent="0.35">
      <c r="A119">
        <v>75</v>
      </c>
      <c r="B119" s="1" t="s">
        <v>88</v>
      </c>
      <c r="C119">
        <v>154561</v>
      </c>
      <c r="D119" s="1" t="s">
        <v>88</v>
      </c>
      <c r="E119" s="1" t="s">
        <v>88</v>
      </c>
      <c r="F119" s="1">
        <v>0</v>
      </c>
      <c r="G119" s="1" t="s">
        <v>88</v>
      </c>
      <c r="H119" s="1" t="s">
        <v>88</v>
      </c>
      <c r="I119">
        <v>1</v>
      </c>
      <c r="J119">
        <v>3.2</v>
      </c>
      <c r="K119" s="1" t="s">
        <v>88</v>
      </c>
      <c r="L119" s="1" t="s">
        <v>88</v>
      </c>
      <c r="M119" s="1" t="s">
        <v>316</v>
      </c>
      <c r="N119">
        <v>0</v>
      </c>
      <c r="O119">
        <v>113</v>
      </c>
      <c r="P119" s="1" t="s">
        <v>88</v>
      </c>
      <c r="Q119" s="1" t="s">
        <v>467</v>
      </c>
      <c r="R119" s="2">
        <v>45145.02089728009</v>
      </c>
      <c r="S119" s="4">
        <v>50</v>
      </c>
      <c r="T119" s="1" t="s">
        <v>481</v>
      </c>
      <c r="U119">
        <v>4.4000000000000004</v>
      </c>
      <c r="V119" s="1" t="s">
        <v>482</v>
      </c>
      <c r="W119">
        <v>7.8</v>
      </c>
      <c r="X119" s="1" t="s">
        <v>88</v>
      </c>
      <c r="Y119" s="1" t="s">
        <v>88</v>
      </c>
      <c r="Z119" s="1" t="s">
        <v>97</v>
      </c>
      <c r="AA119">
        <v>4</v>
      </c>
      <c r="AB119">
        <v>94</v>
      </c>
      <c r="AC119">
        <v>166</v>
      </c>
      <c r="AD119" s="5">
        <v>0</v>
      </c>
      <c r="AE119" s="5">
        <v>0</v>
      </c>
      <c r="AF119" s="5">
        <v>0</v>
      </c>
      <c r="AG119" s="5">
        <v>0</v>
      </c>
      <c r="AH119">
        <v>0</v>
      </c>
      <c r="AI119">
        <v>33.200000000000003</v>
      </c>
      <c r="AJ119" s="1" t="s">
        <v>483</v>
      </c>
      <c r="AK119">
        <v>3420</v>
      </c>
      <c r="AL119">
        <v>3</v>
      </c>
      <c r="AM119">
        <v>3</v>
      </c>
      <c r="AN119">
        <v>12</v>
      </c>
      <c r="AO119">
        <v>46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154</v>
      </c>
      <c r="AV119">
        <v>20</v>
      </c>
      <c r="AW119">
        <v>822</v>
      </c>
      <c r="AX119">
        <v>1146</v>
      </c>
      <c r="AY119">
        <v>20.100000000000001</v>
      </c>
      <c r="AZ119">
        <v>4</v>
      </c>
      <c r="BA119">
        <v>117.3</v>
      </c>
      <c r="BB119">
        <v>38</v>
      </c>
      <c r="BC119">
        <v>0.11</v>
      </c>
      <c r="BD119">
        <v>0.12</v>
      </c>
      <c r="BE119">
        <v>0.23</v>
      </c>
      <c r="BF119">
        <v>50.12</v>
      </c>
      <c r="BG119">
        <v>4</v>
      </c>
      <c r="BH119">
        <v>2</v>
      </c>
      <c r="BI119">
        <v>321</v>
      </c>
      <c r="BJ119">
        <v>3</v>
      </c>
      <c r="BK119">
        <v>347</v>
      </c>
      <c r="BL119">
        <v>1</v>
      </c>
      <c r="BM119">
        <v>92</v>
      </c>
      <c r="BN119">
        <v>1</v>
      </c>
      <c r="BO119">
        <v>1</v>
      </c>
      <c r="BP119" s="1" t="s">
        <v>88</v>
      </c>
      <c r="BQ119">
        <v>3</v>
      </c>
      <c r="BR119" s="1" t="s">
        <v>88</v>
      </c>
      <c r="BS119">
        <v>2</v>
      </c>
      <c r="BT119" s="1" t="s">
        <v>88</v>
      </c>
      <c r="BU119">
        <v>0.09</v>
      </c>
      <c r="BV119">
        <v>4.05</v>
      </c>
      <c r="BW119">
        <v>0.04</v>
      </c>
      <c r="BX119">
        <v>0.13</v>
      </c>
      <c r="BY119">
        <v>1.32</v>
      </c>
      <c r="BZ119">
        <v>1.21</v>
      </c>
      <c r="CA119">
        <v>201</v>
      </c>
      <c r="CB119">
        <v>8</v>
      </c>
      <c r="CC119">
        <v>373</v>
      </c>
      <c r="CD119">
        <v>66</v>
      </c>
      <c r="CE119">
        <v>23</v>
      </c>
      <c r="CF119">
        <v>4</v>
      </c>
      <c r="CG119">
        <v>52</v>
      </c>
      <c r="CH119">
        <v>10</v>
      </c>
      <c r="CI119">
        <v>1</v>
      </c>
      <c r="CJ119">
        <v>0.32</v>
      </c>
      <c r="CK119" t="str">
        <f>IF(O119=" "," ",VLOOKUP(AA119,Mapping!$A:$C,2,FALSE))</f>
        <v>BRE</v>
      </c>
      <c r="CL119" t="str">
        <f>IF(O119=" "," ",VLOOKUP(AA119,Mapping!$A:$C,3,FALSE))</f>
        <v>Brentford</v>
      </c>
      <c r="CM119" s="5">
        <f t="shared" si="5"/>
        <v>0</v>
      </c>
      <c r="CN119" s="5">
        <f t="shared" si="6"/>
        <v>0</v>
      </c>
      <c r="CO119">
        <f t="shared" si="7"/>
        <v>5</v>
      </c>
      <c r="CP119" s="4">
        <f t="shared" si="8"/>
        <v>33.200000000000003</v>
      </c>
      <c r="CQ119">
        <f t="shared" si="9"/>
        <v>0</v>
      </c>
    </row>
    <row r="120" spans="1:95" x14ac:dyDescent="0.35">
      <c r="A120">
        <v>75</v>
      </c>
      <c r="B120" s="1" t="s">
        <v>88</v>
      </c>
      <c r="C120">
        <v>226956</v>
      </c>
      <c r="D120" s="1" t="s">
        <v>88</v>
      </c>
      <c r="E120" s="1" t="s">
        <v>88</v>
      </c>
      <c r="F120" s="1">
        <v>0</v>
      </c>
      <c r="G120" s="1" t="s">
        <v>88</v>
      </c>
      <c r="H120" s="1" t="s">
        <v>88</v>
      </c>
      <c r="I120">
        <v>2</v>
      </c>
      <c r="J120">
        <v>2</v>
      </c>
      <c r="K120" s="1" t="s">
        <v>88</v>
      </c>
      <c r="L120" s="1" t="s">
        <v>88</v>
      </c>
      <c r="M120" s="1" t="s">
        <v>418</v>
      </c>
      <c r="N120">
        <v>0</v>
      </c>
      <c r="O120">
        <v>114</v>
      </c>
      <c r="P120" s="1" t="s">
        <v>88</v>
      </c>
      <c r="Q120" s="1" t="s">
        <v>467</v>
      </c>
      <c r="R120" s="2">
        <v>45145.02089728009</v>
      </c>
      <c r="S120" s="4">
        <v>45</v>
      </c>
      <c r="T120" s="1" t="s">
        <v>484</v>
      </c>
      <c r="U120">
        <v>2.4</v>
      </c>
      <c r="V120" s="1" t="s">
        <v>485</v>
      </c>
      <c r="W120">
        <v>0.1</v>
      </c>
      <c r="X120" s="1" t="s">
        <v>88</v>
      </c>
      <c r="Y120" s="1" t="s">
        <v>88</v>
      </c>
      <c r="Z120" s="1" t="s">
        <v>97</v>
      </c>
      <c r="AA120">
        <v>4</v>
      </c>
      <c r="AB120">
        <v>94</v>
      </c>
      <c r="AC120">
        <v>48</v>
      </c>
      <c r="AD120" s="5">
        <v>0</v>
      </c>
      <c r="AE120" s="5">
        <v>0</v>
      </c>
      <c r="AF120" s="5">
        <v>0</v>
      </c>
      <c r="AG120" s="5">
        <v>0</v>
      </c>
      <c r="AH120">
        <v>0</v>
      </c>
      <c r="AI120">
        <v>10.7</v>
      </c>
      <c r="AJ120" s="1" t="s">
        <v>486</v>
      </c>
      <c r="AK120">
        <v>1101</v>
      </c>
      <c r="AL120">
        <v>3</v>
      </c>
      <c r="AM120">
        <v>3</v>
      </c>
      <c r="AN120">
        <v>5</v>
      </c>
      <c r="AO120">
        <v>12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154</v>
      </c>
      <c r="AV120">
        <v>20</v>
      </c>
      <c r="AW120">
        <v>201</v>
      </c>
      <c r="AX120">
        <v>167.6</v>
      </c>
      <c r="AY120">
        <v>120.7</v>
      </c>
      <c r="AZ120">
        <v>46</v>
      </c>
      <c r="BA120">
        <v>33.4</v>
      </c>
      <c r="BB120">
        <v>12</v>
      </c>
      <c r="BC120">
        <v>0.28000000000000003</v>
      </c>
      <c r="BD120">
        <v>0.82</v>
      </c>
      <c r="BE120">
        <v>1.1000000000000001</v>
      </c>
      <c r="BF120">
        <v>17.670000000000002</v>
      </c>
      <c r="BG120">
        <v>262</v>
      </c>
      <c r="BH120">
        <v>103</v>
      </c>
      <c r="BI120">
        <v>208</v>
      </c>
      <c r="BJ120">
        <v>59</v>
      </c>
      <c r="BK120">
        <v>288</v>
      </c>
      <c r="BL120">
        <v>106</v>
      </c>
      <c r="BM120">
        <v>280</v>
      </c>
      <c r="BN120">
        <v>101</v>
      </c>
      <c r="BO120">
        <v>1</v>
      </c>
      <c r="BP120" s="1" t="s">
        <v>88</v>
      </c>
      <c r="BQ120">
        <v>3</v>
      </c>
      <c r="BR120" s="1" t="s">
        <v>88</v>
      </c>
      <c r="BS120">
        <v>2</v>
      </c>
      <c r="BT120" s="1" t="s">
        <v>88</v>
      </c>
      <c r="BU120">
        <v>0.02</v>
      </c>
      <c r="BV120">
        <v>4.05</v>
      </c>
      <c r="BW120">
        <v>7.0000000000000007E-2</v>
      </c>
      <c r="BX120">
        <v>0.09</v>
      </c>
      <c r="BY120">
        <v>1.44</v>
      </c>
      <c r="BZ120">
        <v>0.98</v>
      </c>
      <c r="CA120">
        <v>426</v>
      </c>
      <c r="CB120">
        <v>122</v>
      </c>
      <c r="CC120">
        <v>230</v>
      </c>
      <c r="CD120">
        <v>145</v>
      </c>
      <c r="CE120">
        <v>207</v>
      </c>
      <c r="CF120">
        <v>81</v>
      </c>
      <c r="CG120">
        <v>480</v>
      </c>
      <c r="CH120">
        <v>189</v>
      </c>
      <c r="CI120">
        <v>0.98</v>
      </c>
      <c r="CJ120">
        <v>0.41</v>
      </c>
      <c r="CK120" t="str">
        <f>IF(O120=" "," ",VLOOKUP(AA120,Mapping!$A:$C,2,FALSE))</f>
        <v>BRE</v>
      </c>
      <c r="CL120" t="str">
        <f>IF(O120=" "," ",VLOOKUP(AA120,Mapping!$A:$C,3,FALSE))</f>
        <v>Brentford</v>
      </c>
      <c r="CM120" s="5">
        <f t="shared" si="5"/>
        <v>0</v>
      </c>
      <c r="CN120" s="5">
        <f t="shared" si="6"/>
        <v>0</v>
      </c>
      <c r="CO120">
        <f t="shared" si="7"/>
        <v>4.5</v>
      </c>
      <c r="CP120" s="4">
        <f t="shared" si="8"/>
        <v>10.666666666666666</v>
      </c>
      <c r="CQ120">
        <f t="shared" si="9"/>
        <v>0</v>
      </c>
    </row>
    <row r="121" spans="1:95" x14ac:dyDescent="0.35">
      <c r="A121">
        <v>75</v>
      </c>
      <c r="B121" s="1" t="s">
        <v>88</v>
      </c>
      <c r="C121">
        <v>513418</v>
      </c>
      <c r="D121" s="1" t="s">
        <v>88</v>
      </c>
      <c r="E121" s="1" t="s">
        <v>88</v>
      </c>
      <c r="F121" s="1">
        <v>0</v>
      </c>
      <c r="G121" s="1" t="s">
        <v>88</v>
      </c>
      <c r="H121" s="1" t="s">
        <v>88</v>
      </c>
      <c r="I121">
        <v>3</v>
      </c>
      <c r="J121">
        <v>2</v>
      </c>
      <c r="K121" s="1" t="s">
        <v>88</v>
      </c>
      <c r="L121" s="1" t="s">
        <v>88</v>
      </c>
      <c r="M121" s="1" t="s">
        <v>487</v>
      </c>
      <c r="N121">
        <v>0</v>
      </c>
      <c r="O121">
        <v>115</v>
      </c>
      <c r="P121" s="1" t="s">
        <v>88</v>
      </c>
      <c r="Q121" s="1" t="s">
        <v>467</v>
      </c>
      <c r="R121" s="2">
        <v>45145.02089728009</v>
      </c>
      <c r="S121" s="4">
        <v>55</v>
      </c>
      <c r="T121" s="1" t="s">
        <v>488</v>
      </c>
      <c r="U121">
        <v>1.6</v>
      </c>
      <c r="V121" s="1" t="s">
        <v>489</v>
      </c>
      <c r="W121">
        <v>0.2</v>
      </c>
      <c r="X121" s="1" t="s">
        <v>88</v>
      </c>
      <c r="Y121" s="1" t="s">
        <v>88</v>
      </c>
      <c r="Z121" s="1" t="s">
        <v>97</v>
      </c>
      <c r="AA121">
        <v>4</v>
      </c>
      <c r="AB121">
        <v>94</v>
      </c>
      <c r="AC121">
        <v>29</v>
      </c>
      <c r="AD121" s="5">
        <v>0</v>
      </c>
      <c r="AE121" s="5">
        <v>0</v>
      </c>
      <c r="AF121" s="5">
        <v>0</v>
      </c>
      <c r="AG121" s="5">
        <v>0</v>
      </c>
      <c r="AH121">
        <v>0</v>
      </c>
      <c r="AI121">
        <v>5.3</v>
      </c>
      <c r="AJ121" s="1" t="s">
        <v>489</v>
      </c>
      <c r="AK121">
        <v>723</v>
      </c>
      <c r="AL121">
        <v>3</v>
      </c>
      <c r="AM121">
        <v>1</v>
      </c>
      <c r="AN121">
        <v>3</v>
      </c>
      <c r="AO121">
        <v>7</v>
      </c>
      <c r="AP121">
        <v>1</v>
      </c>
      <c r="AQ121">
        <v>1</v>
      </c>
      <c r="AR121">
        <v>1</v>
      </c>
      <c r="AS121">
        <v>2</v>
      </c>
      <c r="AT121">
        <v>1</v>
      </c>
      <c r="AU121">
        <v>154</v>
      </c>
      <c r="AV121">
        <v>20</v>
      </c>
      <c r="AW121">
        <v>76</v>
      </c>
      <c r="AX121">
        <v>74.400000000000006</v>
      </c>
      <c r="AY121">
        <v>115.5</v>
      </c>
      <c r="AZ121">
        <v>209</v>
      </c>
      <c r="BA121">
        <v>39.799999999999997</v>
      </c>
      <c r="BB121">
        <v>7</v>
      </c>
      <c r="BC121">
        <v>2.0699999999999998</v>
      </c>
      <c r="BD121">
        <v>0.67</v>
      </c>
      <c r="BE121">
        <v>2.74</v>
      </c>
      <c r="BF121">
        <v>7.18</v>
      </c>
      <c r="BG121">
        <v>320</v>
      </c>
      <c r="BH121">
        <v>142</v>
      </c>
      <c r="BI121">
        <v>216</v>
      </c>
      <c r="BJ121">
        <v>126</v>
      </c>
      <c r="BK121">
        <v>148</v>
      </c>
      <c r="BL121">
        <v>96</v>
      </c>
      <c r="BM121">
        <v>263</v>
      </c>
      <c r="BN121">
        <v>124</v>
      </c>
      <c r="BO121">
        <v>1</v>
      </c>
      <c r="BP121" s="1" t="s">
        <v>88</v>
      </c>
      <c r="BQ121">
        <v>3</v>
      </c>
      <c r="BR121" s="1" t="s">
        <v>88</v>
      </c>
      <c r="BS121">
        <v>2</v>
      </c>
      <c r="BT121" s="1" t="s">
        <v>88</v>
      </c>
      <c r="BU121">
        <v>0.26</v>
      </c>
      <c r="BV121">
        <v>4.05</v>
      </c>
      <c r="BW121">
        <v>0.08</v>
      </c>
      <c r="BX121">
        <v>0.34</v>
      </c>
      <c r="BY121">
        <v>0.89</v>
      </c>
      <c r="BZ121">
        <v>0.87</v>
      </c>
      <c r="CA121">
        <v>146</v>
      </c>
      <c r="CB121">
        <v>93</v>
      </c>
      <c r="CC121">
        <v>535</v>
      </c>
      <c r="CD121">
        <v>212</v>
      </c>
      <c r="CE121">
        <v>311</v>
      </c>
      <c r="CF121">
        <v>135</v>
      </c>
      <c r="CG121">
        <v>414</v>
      </c>
      <c r="CH121">
        <v>134</v>
      </c>
      <c r="CI121">
        <v>0.87</v>
      </c>
      <c r="CJ121">
        <v>0.37</v>
      </c>
      <c r="CK121" t="str">
        <f>IF(O121=" "," ",VLOOKUP(AA121,Mapping!$A:$C,2,FALSE))</f>
        <v>BRE</v>
      </c>
      <c r="CL121" t="str">
        <f>IF(O121=" "," ",VLOOKUP(AA121,Mapping!$A:$C,3,FALSE))</f>
        <v>Brentford</v>
      </c>
      <c r="CM121" s="5">
        <f t="shared" si="5"/>
        <v>0</v>
      </c>
      <c r="CN121" s="5">
        <f t="shared" si="6"/>
        <v>0</v>
      </c>
      <c r="CO121">
        <f t="shared" si="7"/>
        <v>5.5</v>
      </c>
      <c r="CP121" s="4">
        <f t="shared" si="8"/>
        <v>5.2727272727272725</v>
      </c>
      <c r="CQ121">
        <f t="shared" si="9"/>
        <v>0</v>
      </c>
    </row>
    <row r="122" spans="1:95" x14ac:dyDescent="0.35">
      <c r="A122">
        <v>75</v>
      </c>
      <c r="B122" s="1" t="s">
        <v>88</v>
      </c>
      <c r="C122">
        <v>140200</v>
      </c>
      <c r="D122" s="1" t="s">
        <v>88</v>
      </c>
      <c r="E122" s="1" t="s">
        <v>88</v>
      </c>
      <c r="F122" s="1">
        <v>0</v>
      </c>
      <c r="G122" s="1" t="s">
        <v>88</v>
      </c>
      <c r="H122" s="1" t="s">
        <v>88</v>
      </c>
      <c r="I122">
        <v>1</v>
      </c>
      <c r="J122">
        <v>1</v>
      </c>
      <c r="K122" s="1" t="s">
        <v>88</v>
      </c>
      <c r="L122" s="1" t="s">
        <v>88</v>
      </c>
      <c r="M122" s="1" t="s">
        <v>140</v>
      </c>
      <c r="N122">
        <v>0</v>
      </c>
      <c r="O122">
        <v>116</v>
      </c>
      <c r="P122" s="1" t="s">
        <v>88</v>
      </c>
      <c r="Q122" s="1" t="s">
        <v>467</v>
      </c>
      <c r="R122" s="2">
        <v>45145.02089728009</v>
      </c>
      <c r="S122" s="4">
        <v>40</v>
      </c>
      <c r="T122" s="1" t="s">
        <v>490</v>
      </c>
      <c r="U122">
        <v>0</v>
      </c>
      <c r="V122" s="1" t="s">
        <v>491</v>
      </c>
      <c r="W122">
        <v>0.5</v>
      </c>
      <c r="X122" s="1" t="s">
        <v>88</v>
      </c>
      <c r="Y122" s="1" t="s">
        <v>88</v>
      </c>
      <c r="Z122" s="1" t="s">
        <v>97</v>
      </c>
      <c r="AA122">
        <v>4</v>
      </c>
      <c r="AB122">
        <v>94</v>
      </c>
      <c r="AC122">
        <v>29</v>
      </c>
      <c r="AD122" s="5">
        <v>0</v>
      </c>
      <c r="AE122" s="5">
        <v>0</v>
      </c>
      <c r="AF122" s="5">
        <v>0</v>
      </c>
      <c r="AG122" s="5">
        <v>0</v>
      </c>
      <c r="AH122">
        <v>0</v>
      </c>
      <c r="AI122">
        <v>0</v>
      </c>
      <c r="AJ122" s="1" t="s">
        <v>491</v>
      </c>
      <c r="AK122">
        <v>723</v>
      </c>
      <c r="AL122">
        <v>3</v>
      </c>
      <c r="AM122">
        <v>1</v>
      </c>
      <c r="AN122">
        <v>3</v>
      </c>
      <c r="AO122">
        <v>7</v>
      </c>
      <c r="AP122">
        <v>1</v>
      </c>
      <c r="AQ122">
        <v>1</v>
      </c>
      <c r="AR122">
        <v>1</v>
      </c>
      <c r="AS122">
        <v>2</v>
      </c>
      <c r="AT122">
        <v>1</v>
      </c>
      <c r="AU122">
        <v>154</v>
      </c>
      <c r="AV122">
        <v>20</v>
      </c>
      <c r="AW122">
        <v>76</v>
      </c>
      <c r="AX122">
        <v>0</v>
      </c>
      <c r="AY122">
        <v>0</v>
      </c>
      <c r="AZ122">
        <v>0</v>
      </c>
      <c r="BA122">
        <v>0</v>
      </c>
      <c r="BB122">
        <v>7</v>
      </c>
      <c r="BC122">
        <v>0</v>
      </c>
      <c r="BD122">
        <v>0</v>
      </c>
      <c r="BE122">
        <v>0</v>
      </c>
      <c r="BF122">
        <v>0</v>
      </c>
      <c r="BG122">
        <v>411</v>
      </c>
      <c r="BH122">
        <v>44</v>
      </c>
      <c r="BI122">
        <v>399</v>
      </c>
      <c r="BJ122">
        <v>32</v>
      </c>
      <c r="BK122">
        <v>382</v>
      </c>
      <c r="BL122">
        <v>23</v>
      </c>
      <c r="BM122">
        <v>413</v>
      </c>
      <c r="BN122">
        <v>44</v>
      </c>
      <c r="BO122">
        <v>1</v>
      </c>
      <c r="BP122" s="1" t="s">
        <v>88</v>
      </c>
      <c r="BQ122">
        <v>3</v>
      </c>
      <c r="BR122" s="1" t="s">
        <v>88</v>
      </c>
      <c r="BS122">
        <v>2</v>
      </c>
      <c r="BT122" s="1" t="s">
        <v>88</v>
      </c>
      <c r="BU122">
        <v>0.26</v>
      </c>
      <c r="BV122">
        <v>4.05</v>
      </c>
      <c r="BW122">
        <v>0.08</v>
      </c>
      <c r="BX122">
        <v>0.34</v>
      </c>
      <c r="BY122">
        <v>0.89</v>
      </c>
      <c r="BZ122">
        <v>0.87</v>
      </c>
      <c r="CA122">
        <v>551</v>
      </c>
      <c r="CB122">
        <v>51</v>
      </c>
      <c r="CC122">
        <v>36</v>
      </c>
      <c r="CD122">
        <v>22</v>
      </c>
      <c r="CE122">
        <v>418</v>
      </c>
      <c r="CF122">
        <v>44</v>
      </c>
      <c r="CG122">
        <v>231</v>
      </c>
      <c r="CH122">
        <v>36</v>
      </c>
      <c r="CI122">
        <v>0.87</v>
      </c>
      <c r="CJ122">
        <v>0.37</v>
      </c>
      <c r="CK122" t="str">
        <f>IF(O122=" "," ",VLOOKUP(AA122,Mapping!$A:$C,2,FALSE))</f>
        <v>BRE</v>
      </c>
      <c r="CL122" t="str">
        <f>IF(O122=" "," ",VLOOKUP(AA122,Mapping!$A:$C,3,FALSE))</f>
        <v>Brentford</v>
      </c>
      <c r="CM122" s="5">
        <f t="shared" si="5"/>
        <v>0</v>
      </c>
      <c r="CN122" s="5">
        <f t="shared" si="6"/>
        <v>0</v>
      </c>
      <c r="CO122">
        <f t="shared" si="7"/>
        <v>4</v>
      </c>
      <c r="CP122" s="4">
        <f t="shared" si="8"/>
        <v>7.25</v>
      </c>
      <c r="CQ122">
        <f t="shared" si="9"/>
        <v>0</v>
      </c>
    </row>
    <row r="123" spans="1:95" x14ac:dyDescent="0.35">
      <c r="A123">
        <v>75</v>
      </c>
      <c r="B123" s="1" t="s">
        <v>88</v>
      </c>
      <c r="C123">
        <v>144485</v>
      </c>
      <c r="D123" s="1" t="s">
        <v>88</v>
      </c>
      <c r="E123" s="1" t="s">
        <v>88</v>
      </c>
      <c r="F123" s="1">
        <v>0</v>
      </c>
      <c r="G123" s="1" t="s">
        <v>88</v>
      </c>
      <c r="H123" s="1" t="s">
        <v>88</v>
      </c>
      <c r="I123">
        <v>4</v>
      </c>
      <c r="J123">
        <v>0</v>
      </c>
      <c r="K123" s="1" t="s">
        <v>88</v>
      </c>
      <c r="L123" s="1" t="s">
        <v>88</v>
      </c>
      <c r="M123" s="1" t="s">
        <v>492</v>
      </c>
      <c r="N123">
        <v>0</v>
      </c>
      <c r="O123">
        <v>117</v>
      </c>
      <c r="P123" s="1" t="s">
        <v>88</v>
      </c>
      <c r="Q123" s="1" t="s">
        <v>493</v>
      </c>
      <c r="R123" s="2">
        <v>45112.729210092592</v>
      </c>
      <c r="S123" s="4">
        <v>80</v>
      </c>
      <c r="T123" s="1" t="s">
        <v>494</v>
      </c>
      <c r="U123">
        <v>5.5</v>
      </c>
      <c r="V123" s="1" t="s">
        <v>495</v>
      </c>
      <c r="W123">
        <v>0.2</v>
      </c>
      <c r="X123" s="1" t="s">
        <v>88</v>
      </c>
      <c r="Y123" s="1" t="s">
        <v>88</v>
      </c>
      <c r="Z123" s="1" t="s">
        <v>496</v>
      </c>
      <c r="AA123">
        <v>4</v>
      </c>
      <c r="AB123">
        <v>94</v>
      </c>
      <c r="AC123">
        <v>182</v>
      </c>
      <c r="AD123" s="5">
        <v>0</v>
      </c>
      <c r="AE123" s="5">
        <v>0</v>
      </c>
      <c r="AF123" s="5">
        <v>0</v>
      </c>
      <c r="AG123" s="5">
        <v>0</v>
      </c>
      <c r="AH123">
        <v>0</v>
      </c>
      <c r="AI123">
        <v>22.8</v>
      </c>
      <c r="AJ123" s="1" t="s">
        <v>495</v>
      </c>
      <c r="AK123">
        <v>2953</v>
      </c>
      <c r="AL123">
        <v>20</v>
      </c>
      <c r="AM123">
        <v>4</v>
      </c>
      <c r="AN123">
        <v>10</v>
      </c>
      <c r="AO123">
        <v>42</v>
      </c>
      <c r="AP123">
        <v>1</v>
      </c>
      <c r="AQ123">
        <v>1</v>
      </c>
      <c r="AR123">
        <v>1</v>
      </c>
      <c r="AS123">
        <v>9</v>
      </c>
      <c r="AT123">
        <v>1</v>
      </c>
      <c r="AU123">
        <v>154</v>
      </c>
      <c r="AV123">
        <v>35</v>
      </c>
      <c r="AW123">
        <v>607</v>
      </c>
      <c r="AX123">
        <v>926.8</v>
      </c>
      <c r="AY123">
        <v>424.3</v>
      </c>
      <c r="AZ123">
        <v>1240</v>
      </c>
      <c r="BA123">
        <v>258.7</v>
      </c>
      <c r="BB123">
        <v>33</v>
      </c>
      <c r="BC123">
        <v>18.739999999999998</v>
      </c>
      <c r="BD123">
        <v>3.72</v>
      </c>
      <c r="BE123">
        <v>22.46</v>
      </c>
      <c r="BF123">
        <v>43.65</v>
      </c>
      <c r="BG123">
        <v>12</v>
      </c>
      <c r="BH123">
        <v>3</v>
      </c>
      <c r="BI123">
        <v>67</v>
      </c>
      <c r="BJ123">
        <v>3</v>
      </c>
      <c r="BK123">
        <v>8</v>
      </c>
      <c r="BL123">
        <v>5</v>
      </c>
      <c r="BM123">
        <v>14</v>
      </c>
      <c r="BN123">
        <v>3</v>
      </c>
      <c r="BO123">
        <v>1</v>
      </c>
      <c r="BP123" s="1" t="s">
        <v>88</v>
      </c>
      <c r="BQ123">
        <v>1</v>
      </c>
      <c r="BR123" s="1" t="s">
        <v>88</v>
      </c>
      <c r="BS123">
        <v>1</v>
      </c>
      <c r="BT123" s="1" t="s">
        <v>88</v>
      </c>
      <c r="BU123">
        <v>0.56999999999999995</v>
      </c>
      <c r="BV123">
        <v>4.05</v>
      </c>
      <c r="BW123">
        <v>0.11</v>
      </c>
      <c r="BX123">
        <v>0.68</v>
      </c>
      <c r="BY123">
        <v>1.33</v>
      </c>
      <c r="BZ123">
        <v>1.28</v>
      </c>
      <c r="CA123">
        <v>11</v>
      </c>
      <c r="CB123">
        <v>4</v>
      </c>
      <c r="CC123">
        <v>602</v>
      </c>
      <c r="CD123">
        <v>73</v>
      </c>
      <c r="CE123">
        <v>9</v>
      </c>
      <c r="CF123">
        <v>3</v>
      </c>
      <c r="CG123">
        <v>399</v>
      </c>
      <c r="CH123">
        <v>61</v>
      </c>
      <c r="CI123">
        <v>1.01</v>
      </c>
      <c r="CJ123">
        <v>0.3</v>
      </c>
      <c r="CK123" t="str">
        <f>IF(O123=" "," ",VLOOKUP(AA123,Mapping!$A:$C,2,FALSE))</f>
        <v>BRE</v>
      </c>
      <c r="CL123" t="str">
        <f>IF(O123=" "," ",VLOOKUP(AA123,Mapping!$A:$C,3,FALSE))</f>
        <v>Brentford</v>
      </c>
      <c r="CM123" s="5">
        <f t="shared" si="5"/>
        <v>0</v>
      </c>
      <c r="CN123" s="5">
        <f t="shared" si="6"/>
        <v>0</v>
      </c>
      <c r="CO123">
        <f t="shared" si="7"/>
        <v>8</v>
      </c>
      <c r="CP123" s="4">
        <f t="shared" si="8"/>
        <v>22.75</v>
      </c>
      <c r="CQ123">
        <f t="shared" si="9"/>
        <v>0</v>
      </c>
    </row>
    <row r="124" spans="1:95" x14ac:dyDescent="0.35">
      <c r="A124">
        <v>75</v>
      </c>
      <c r="B124" s="1" t="s">
        <v>88</v>
      </c>
      <c r="C124">
        <v>591357</v>
      </c>
      <c r="D124" s="1" t="s">
        <v>88</v>
      </c>
      <c r="E124" s="1" t="s">
        <v>88</v>
      </c>
      <c r="F124" s="1">
        <v>0</v>
      </c>
      <c r="G124" s="1" t="s">
        <v>88</v>
      </c>
      <c r="H124" s="1" t="s">
        <v>88</v>
      </c>
      <c r="I124">
        <v>3</v>
      </c>
      <c r="J124">
        <v>0</v>
      </c>
      <c r="K124" s="1" t="s">
        <v>88</v>
      </c>
      <c r="L124" s="1" t="s">
        <v>88</v>
      </c>
      <c r="M124" s="1" t="s">
        <v>319</v>
      </c>
      <c r="N124">
        <v>0</v>
      </c>
      <c r="O124">
        <v>118</v>
      </c>
      <c r="P124" s="1" t="s">
        <v>88</v>
      </c>
      <c r="Q124" s="1" t="s">
        <v>497</v>
      </c>
      <c r="R124" s="2">
        <v>45125.875044525463</v>
      </c>
      <c r="S124" s="4">
        <v>45</v>
      </c>
      <c r="T124" s="1" t="s">
        <v>498</v>
      </c>
      <c r="U124">
        <v>0</v>
      </c>
      <c r="V124" s="1" t="s">
        <v>499</v>
      </c>
      <c r="W124">
        <v>0</v>
      </c>
      <c r="X124" s="1" t="s">
        <v>88</v>
      </c>
      <c r="Y124" s="1" t="s">
        <v>88</v>
      </c>
      <c r="Z124" s="1" t="s">
        <v>500</v>
      </c>
      <c r="AA124">
        <v>4</v>
      </c>
      <c r="AB124">
        <v>94</v>
      </c>
      <c r="AC124">
        <v>182</v>
      </c>
      <c r="AD124" s="5">
        <v>0</v>
      </c>
      <c r="AE124" s="5">
        <v>0</v>
      </c>
      <c r="AF124" s="5">
        <v>0</v>
      </c>
      <c r="AG124" s="5">
        <v>0</v>
      </c>
      <c r="AH124">
        <v>0</v>
      </c>
      <c r="AI124">
        <v>0</v>
      </c>
      <c r="AJ124" s="1" t="s">
        <v>499</v>
      </c>
      <c r="AK124">
        <v>2953</v>
      </c>
      <c r="AL124">
        <v>20</v>
      </c>
      <c r="AM124">
        <v>4</v>
      </c>
      <c r="AN124">
        <v>10</v>
      </c>
      <c r="AO124">
        <v>42</v>
      </c>
      <c r="AP124">
        <v>1</v>
      </c>
      <c r="AQ124">
        <v>1</v>
      </c>
      <c r="AR124">
        <v>1</v>
      </c>
      <c r="AS124">
        <v>9</v>
      </c>
      <c r="AT124">
        <v>1</v>
      </c>
      <c r="AU124">
        <v>154</v>
      </c>
      <c r="AV124">
        <v>35</v>
      </c>
      <c r="AW124">
        <v>607</v>
      </c>
      <c r="AX124">
        <v>0</v>
      </c>
      <c r="AY124">
        <v>0</v>
      </c>
      <c r="AZ124">
        <v>0</v>
      </c>
      <c r="BA124">
        <v>0</v>
      </c>
      <c r="BB124">
        <v>33</v>
      </c>
      <c r="BC124">
        <v>0</v>
      </c>
      <c r="BD124">
        <v>0</v>
      </c>
      <c r="BE124">
        <v>0</v>
      </c>
      <c r="BF124">
        <v>0</v>
      </c>
      <c r="BG124">
        <v>554</v>
      </c>
      <c r="BH124">
        <v>225</v>
      </c>
      <c r="BI124">
        <v>551</v>
      </c>
      <c r="BJ124">
        <v>225</v>
      </c>
      <c r="BK124">
        <v>546</v>
      </c>
      <c r="BL124">
        <v>224</v>
      </c>
      <c r="BM124">
        <v>555</v>
      </c>
      <c r="BN124">
        <v>225</v>
      </c>
      <c r="BO124">
        <v>1</v>
      </c>
      <c r="BP124" s="1" t="s">
        <v>88</v>
      </c>
      <c r="BQ124">
        <v>1</v>
      </c>
      <c r="BR124" s="1" t="s">
        <v>88</v>
      </c>
      <c r="BS124">
        <v>1</v>
      </c>
      <c r="BT124" s="1" t="s">
        <v>88</v>
      </c>
      <c r="BU124">
        <v>0.56999999999999995</v>
      </c>
      <c r="BV124">
        <v>4.05</v>
      </c>
      <c r="BW124">
        <v>0.11</v>
      </c>
      <c r="BX124">
        <v>0.68</v>
      </c>
      <c r="BY124">
        <v>1.33</v>
      </c>
      <c r="BZ124">
        <v>1.28</v>
      </c>
      <c r="CA124">
        <v>515</v>
      </c>
      <c r="CB124">
        <v>261</v>
      </c>
      <c r="CC124">
        <v>319</v>
      </c>
      <c r="CD124">
        <v>68</v>
      </c>
      <c r="CE124">
        <v>556</v>
      </c>
      <c r="CF124">
        <v>226</v>
      </c>
      <c r="CG124">
        <v>607</v>
      </c>
      <c r="CH124">
        <v>254</v>
      </c>
      <c r="CI124">
        <v>1.01</v>
      </c>
      <c r="CJ124">
        <v>0.3</v>
      </c>
      <c r="CK124" t="str">
        <f>IF(O124=" "," ",VLOOKUP(AA124,Mapping!$A:$C,2,FALSE))</f>
        <v>BRE</v>
      </c>
      <c r="CL124" t="str">
        <f>IF(O124=" "," ",VLOOKUP(AA124,Mapping!$A:$C,3,FALSE))</f>
        <v>Brentford</v>
      </c>
      <c r="CM124" s="5">
        <f t="shared" si="5"/>
        <v>0</v>
      </c>
      <c r="CN124" s="5">
        <f t="shared" si="6"/>
        <v>0</v>
      </c>
      <c r="CO124">
        <f t="shared" si="7"/>
        <v>4.5</v>
      </c>
      <c r="CP124" s="4">
        <f t="shared" si="8"/>
        <v>40.444444444444443</v>
      </c>
      <c r="CQ124">
        <f t="shared" si="9"/>
        <v>0</v>
      </c>
    </row>
    <row r="125" spans="1:95" x14ac:dyDescent="0.35">
      <c r="A125">
        <v>75</v>
      </c>
      <c r="B125" s="1" t="s">
        <v>88</v>
      </c>
      <c r="C125">
        <v>216646</v>
      </c>
      <c r="D125" s="1" t="s">
        <v>88</v>
      </c>
      <c r="E125" s="1" t="s">
        <v>88</v>
      </c>
      <c r="F125" s="1">
        <v>0</v>
      </c>
      <c r="G125" s="1" t="s">
        <v>88</v>
      </c>
      <c r="H125" s="1" t="s">
        <v>88</v>
      </c>
      <c r="I125">
        <v>4</v>
      </c>
      <c r="J125">
        <v>2.1</v>
      </c>
      <c r="K125" s="1" t="s">
        <v>88</v>
      </c>
      <c r="L125" s="1" t="s">
        <v>88</v>
      </c>
      <c r="M125" s="1" t="s">
        <v>501</v>
      </c>
      <c r="N125">
        <v>0</v>
      </c>
      <c r="O125">
        <v>119</v>
      </c>
      <c r="P125" s="1" t="s">
        <v>88</v>
      </c>
      <c r="Q125" s="1" t="s">
        <v>497</v>
      </c>
      <c r="R125" s="2">
        <v>45125.875044525463</v>
      </c>
      <c r="S125" s="4">
        <v>60</v>
      </c>
      <c r="T125" s="1" t="s">
        <v>502</v>
      </c>
      <c r="U125">
        <v>2.9</v>
      </c>
      <c r="V125" s="1" t="s">
        <v>503</v>
      </c>
      <c r="W125">
        <v>4.7</v>
      </c>
      <c r="X125" s="1" t="s">
        <v>88</v>
      </c>
      <c r="Y125" s="1" t="s">
        <v>88</v>
      </c>
      <c r="Z125" s="1" t="s">
        <v>97</v>
      </c>
      <c r="AA125">
        <v>4</v>
      </c>
      <c r="AB125">
        <v>94</v>
      </c>
      <c r="AC125">
        <v>111</v>
      </c>
      <c r="AD125" s="5">
        <v>0</v>
      </c>
      <c r="AE125" s="5">
        <v>0</v>
      </c>
      <c r="AF125" s="5">
        <v>0</v>
      </c>
      <c r="AG125" s="5">
        <v>0</v>
      </c>
      <c r="AH125">
        <v>0</v>
      </c>
      <c r="AI125">
        <v>18.5</v>
      </c>
      <c r="AJ125" s="1" t="s">
        <v>503</v>
      </c>
      <c r="AK125">
        <v>1587</v>
      </c>
      <c r="AL125">
        <v>7</v>
      </c>
      <c r="AM125">
        <v>4</v>
      </c>
      <c r="AN125">
        <v>7</v>
      </c>
      <c r="AO125">
        <v>17</v>
      </c>
      <c r="AP125">
        <v>1</v>
      </c>
      <c r="AQ125">
        <v>1</v>
      </c>
      <c r="AR125">
        <v>1</v>
      </c>
      <c r="AS125">
        <v>3</v>
      </c>
      <c r="AT125">
        <v>1</v>
      </c>
      <c r="AU125">
        <v>154</v>
      </c>
      <c r="AV125">
        <v>6</v>
      </c>
      <c r="AW125">
        <v>292</v>
      </c>
      <c r="AX125">
        <v>366.2</v>
      </c>
      <c r="AY125">
        <v>185.3</v>
      </c>
      <c r="AZ125">
        <v>424</v>
      </c>
      <c r="BA125">
        <v>96.8</v>
      </c>
      <c r="BB125">
        <v>16</v>
      </c>
      <c r="BC125">
        <v>5.65</v>
      </c>
      <c r="BD125">
        <v>1.08</v>
      </c>
      <c r="BE125">
        <v>6.73</v>
      </c>
      <c r="BF125">
        <v>21.64</v>
      </c>
      <c r="BG125">
        <v>168</v>
      </c>
      <c r="BH125">
        <v>16</v>
      </c>
      <c r="BI125">
        <v>158</v>
      </c>
      <c r="BJ125">
        <v>17</v>
      </c>
      <c r="BK125">
        <v>72</v>
      </c>
      <c r="BL125">
        <v>19</v>
      </c>
      <c r="BM125">
        <v>124</v>
      </c>
      <c r="BN125">
        <v>17</v>
      </c>
      <c r="BO125">
        <v>1</v>
      </c>
      <c r="BP125" s="1" t="s">
        <v>88</v>
      </c>
      <c r="BQ125">
        <v>1</v>
      </c>
      <c r="BR125" s="1" t="s">
        <v>88</v>
      </c>
      <c r="BS125">
        <v>1</v>
      </c>
      <c r="BT125" s="1" t="s">
        <v>88</v>
      </c>
      <c r="BU125">
        <v>0.32</v>
      </c>
      <c r="BV125">
        <v>4.05</v>
      </c>
      <c r="BW125">
        <v>0.06</v>
      </c>
      <c r="BX125">
        <v>0.38</v>
      </c>
      <c r="BY125">
        <v>1.23</v>
      </c>
      <c r="BZ125">
        <v>0.96</v>
      </c>
      <c r="CA125">
        <v>73</v>
      </c>
      <c r="CB125">
        <v>25</v>
      </c>
      <c r="CC125">
        <v>553</v>
      </c>
      <c r="CD125">
        <v>57</v>
      </c>
      <c r="CE125">
        <v>159</v>
      </c>
      <c r="CF125">
        <v>18</v>
      </c>
      <c r="CG125">
        <v>80</v>
      </c>
      <c r="CH125">
        <v>16</v>
      </c>
      <c r="CI125">
        <v>0.91</v>
      </c>
      <c r="CJ125">
        <v>0.4</v>
      </c>
      <c r="CK125" t="str">
        <f>IF(O125=" "," ",VLOOKUP(AA125,Mapping!$A:$C,2,FALSE))</f>
        <v>BRE</v>
      </c>
      <c r="CL125" t="str">
        <f>IF(O125=" "," ",VLOOKUP(AA125,Mapping!$A:$C,3,FALSE))</f>
        <v>Brentford</v>
      </c>
      <c r="CM125" s="5">
        <f t="shared" si="5"/>
        <v>0</v>
      </c>
      <c r="CN125" s="5">
        <f t="shared" si="6"/>
        <v>0</v>
      </c>
      <c r="CO125">
        <f t="shared" si="7"/>
        <v>6</v>
      </c>
      <c r="CP125" s="4">
        <f t="shared" si="8"/>
        <v>18.5</v>
      </c>
      <c r="CQ125">
        <f t="shared" si="9"/>
        <v>0</v>
      </c>
    </row>
    <row r="126" spans="1:95" x14ac:dyDescent="0.35">
      <c r="A126">
        <v>75</v>
      </c>
      <c r="B126" s="1" t="s">
        <v>88</v>
      </c>
      <c r="C126">
        <v>508395</v>
      </c>
      <c r="D126" s="1" t="s">
        <v>88</v>
      </c>
      <c r="E126" s="1" t="s">
        <v>88</v>
      </c>
      <c r="F126" s="1">
        <v>0</v>
      </c>
      <c r="G126" s="1" t="s">
        <v>88</v>
      </c>
      <c r="H126" s="1" t="s">
        <v>88</v>
      </c>
      <c r="I126">
        <v>3</v>
      </c>
      <c r="J126">
        <v>1</v>
      </c>
      <c r="K126" s="1" t="s">
        <v>88</v>
      </c>
      <c r="L126" s="1" t="s">
        <v>88</v>
      </c>
      <c r="M126" s="1" t="s">
        <v>504</v>
      </c>
      <c r="N126">
        <v>0</v>
      </c>
      <c r="O126">
        <v>120</v>
      </c>
      <c r="P126" s="1" t="s">
        <v>88</v>
      </c>
      <c r="Q126" s="1" t="s">
        <v>497</v>
      </c>
      <c r="R126" s="2">
        <v>45125.875044525463</v>
      </c>
      <c r="S126" s="4">
        <v>45</v>
      </c>
      <c r="T126" s="1" t="s">
        <v>505</v>
      </c>
      <c r="U126">
        <v>0</v>
      </c>
      <c r="V126" s="1" t="s">
        <v>506</v>
      </c>
      <c r="W126">
        <v>0.9</v>
      </c>
      <c r="X126" s="1" t="s">
        <v>88</v>
      </c>
      <c r="Y126" s="1" t="s">
        <v>88</v>
      </c>
      <c r="Z126" s="1" t="s">
        <v>97</v>
      </c>
      <c r="AA126">
        <v>4</v>
      </c>
      <c r="AB126">
        <v>94</v>
      </c>
      <c r="AC126">
        <v>111</v>
      </c>
      <c r="AD126" s="5">
        <v>0</v>
      </c>
      <c r="AE126" s="5">
        <v>0</v>
      </c>
      <c r="AF126" s="5">
        <v>0</v>
      </c>
      <c r="AG126" s="5">
        <v>0</v>
      </c>
      <c r="AH126">
        <v>0</v>
      </c>
      <c r="AI126">
        <v>0</v>
      </c>
      <c r="AJ126" s="1" t="s">
        <v>506</v>
      </c>
      <c r="AK126">
        <v>1587</v>
      </c>
      <c r="AL126">
        <v>7</v>
      </c>
      <c r="AM126">
        <v>4</v>
      </c>
      <c r="AN126">
        <v>7</v>
      </c>
      <c r="AO126">
        <v>17</v>
      </c>
      <c r="AP126">
        <v>1</v>
      </c>
      <c r="AQ126">
        <v>1</v>
      </c>
      <c r="AR126">
        <v>1</v>
      </c>
      <c r="AS126">
        <v>3</v>
      </c>
      <c r="AT126">
        <v>1</v>
      </c>
      <c r="AU126">
        <v>154</v>
      </c>
      <c r="AV126">
        <v>6</v>
      </c>
      <c r="AW126">
        <v>292</v>
      </c>
      <c r="AX126">
        <v>0</v>
      </c>
      <c r="AY126">
        <v>0</v>
      </c>
      <c r="AZ126">
        <v>0</v>
      </c>
      <c r="BA126">
        <v>0</v>
      </c>
      <c r="BB126">
        <v>16</v>
      </c>
      <c r="BC126">
        <v>0</v>
      </c>
      <c r="BD126">
        <v>0</v>
      </c>
      <c r="BE126">
        <v>0</v>
      </c>
      <c r="BF126">
        <v>0</v>
      </c>
      <c r="BG126">
        <v>546</v>
      </c>
      <c r="BH126">
        <v>219</v>
      </c>
      <c r="BI126">
        <v>543</v>
      </c>
      <c r="BJ126">
        <v>219</v>
      </c>
      <c r="BK126">
        <v>538</v>
      </c>
      <c r="BL126">
        <v>218</v>
      </c>
      <c r="BM126">
        <v>547</v>
      </c>
      <c r="BN126">
        <v>219</v>
      </c>
      <c r="BO126">
        <v>1</v>
      </c>
      <c r="BP126" s="1" t="s">
        <v>88</v>
      </c>
      <c r="BQ126">
        <v>1</v>
      </c>
      <c r="BR126" s="1" t="s">
        <v>88</v>
      </c>
      <c r="BS126">
        <v>1</v>
      </c>
      <c r="BT126" s="1" t="s">
        <v>88</v>
      </c>
      <c r="BU126">
        <v>0.32</v>
      </c>
      <c r="BV126">
        <v>4.05</v>
      </c>
      <c r="BW126">
        <v>0.06</v>
      </c>
      <c r="BX126">
        <v>0.38</v>
      </c>
      <c r="BY126">
        <v>1.23</v>
      </c>
      <c r="BZ126">
        <v>0.96</v>
      </c>
      <c r="CA126">
        <v>504</v>
      </c>
      <c r="CB126">
        <v>253</v>
      </c>
      <c r="CC126">
        <v>308</v>
      </c>
      <c r="CD126">
        <v>60</v>
      </c>
      <c r="CE126">
        <v>548</v>
      </c>
      <c r="CF126">
        <v>220</v>
      </c>
      <c r="CG126">
        <v>178</v>
      </c>
      <c r="CH126">
        <v>59</v>
      </c>
      <c r="CI126">
        <v>0.91</v>
      </c>
      <c r="CJ126">
        <v>0.4</v>
      </c>
      <c r="CK126" t="str">
        <f>IF(O126=" "," ",VLOOKUP(AA126,Mapping!$A:$C,2,FALSE))</f>
        <v>BRE</v>
      </c>
      <c r="CL126" t="str">
        <f>IF(O126=" "," ",VLOOKUP(AA126,Mapping!$A:$C,3,FALSE))</f>
        <v>Brentford</v>
      </c>
      <c r="CM126" s="5">
        <f t="shared" si="5"/>
        <v>0</v>
      </c>
      <c r="CN126" s="5">
        <f t="shared" si="6"/>
        <v>0</v>
      </c>
      <c r="CO126">
        <f t="shared" si="7"/>
        <v>4.5</v>
      </c>
      <c r="CP126" s="4">
        <f t="shared" si="8"/>
        <v>24.666666666666668</v>
      </c>
      <c r="CQ126">
        <f t="shared" si="9"/>
        <v>0</v>
      </c>
    </row>
    <row r="127" spans="1:95" x14ac:dyDescent="0.35">
      <c r="A127">
        <v>75</v>
      </c>
      <c r="B127" s="1" t="s">
        <v>88</v>
      </c>
      <c r="C127">
        <v>48760</v>
      </c>
      <c r="D127" s="1" t="s">
        <v>88</v>
      </c>
      <c r="E127" s="1" t="s">
        <v>88</v>
      </c>
      <c r="F127" s="1">
        <v>0</v>
      </c>
      <c r="G127" s="1" t="s">
        <v>88</v>
      </c>
      <c r="H127" s="1" t="s">
        <v>88</v>
      </c>
      <c r="I127">
        <v>2</v>
      </c>
      <c r="J127">
        <v>2</v>
      </c>
      <c r="K127" s="1" t="s">
        <v>88</v>
      </c>
      <c r="L127" s="1" t="s">
        <v>88</v>
      </c>
      <c r="M127" s="1" t="s">
        <v>460</v>
      </c>
      <c r="N127">
        <v>0</v>
      </c>
      <c r="O127">
        <v>121</v>
      </c>
      <c r="P127" s="1" t="s">
        <v>88</v>
      </c>
      <c r="Q127" s="1" t="s">
        <v>497</v>
      </c>
      <c r="R127" s="2">
        <v>45125.875044525463</v>
      </c>
      <c r="S127" s="4">
        <v>45</v>
      </c>
      <c r="T127" s="1" t="s">
        <v>507</v>
      </c>
      <c r="U127">
        <v>2.5</v>
      </c>
      <c r="V127" s="1" t="s">
        <v>508</v>
      </c>
      <c r="W127">
        <v>0.1</v>
      </c>
      <c r="X127" s="1" t="s">
        <v>88</v>
      </c>
      <c r="Y127" s="1" t="s">
        <v>88</v>
      </c>
      <c r="Z127" s="1" t="s">
        <v>97</v>
      </c>
      <c r="AA127">
        <v>4</v>
      </c>
      <c r="AB127">
        <v>94</v>
      </c>
      <c r="AC127">
        <v>45</v>
      </c>
      <c r="AD127" s="5">
        <v>0</v>
      </c>
      <c r="AE127" s="5">
        <v>0</v>
      </c>
      <c r="AF127" s="5">
        <v>0</v>
      </c>
      <c r="AG127" s="5">
        <v>0</v>
      </c>
      <c r="AH127">
        <v>0</v>
      </c>
      <c r="AI127">
        <v>10</v>
      </c>
      <c r="AJ127" s="1" t="s">
        <v>509</v>
      </c>
      <c r="AK127">
        <v>1097</v>
      </c>
      <c r="AL127">
        <v>7</v>
      </c>
      <c r="AM127">
        <v>1</v>
      </c>
      <c r="AN127">
        <v>4</v>
      </c>
      <c r="AO127">
        <v>15</v>
      </c>
      <c r="AP127">
        <v>1</v>
      </c>
      <c r="AQ127">
        <v>1</v>
      </c>
      <c r="AR127">
        <v>1</v>
      </c>
      <c r="AS127">
        <v>2</v>
      </c>
      <c r="AT127">
        <v>1</v>
      </c>
      <c r="AU127">
        <v>154</v>
      </c>
      <c r="AV127">
        <v>4</v>
      </c>
      <c r="AW127">
        <v>191</v>
      </c>
      <c r="AX127">
        <v>203.2</v>
      </c>
      <c r="AY127">
        <v>39.4</v>
      </c>
      <c r="AZ127">
        <v>54</v>
      </c>
      <c r="BA127">
        <v>30</v>
      </c>
      <c r="BB127">
        <v>11</v>
      </c>
      <c r="BC127">
        <v>1.33</v>
      </c>
      <c r="BD127">
        <v>0.15</v>
      </c>
      <c r="BE127">
        <v>1.48</v>
      </c>
      <c r="BF127">
        <v>19.73</v>
      </c>
      <c r="BG127">
        <v>246</v>
      </c>
      <c r="BH127">
        <v>96</v>
      </c>
      <c r="BI127">
        <v>297</v>
      </c>
      <c r="BJ127">
        <v>109</v>
      </c>
      <c r="BK127">
        <v>273</v>
      </c>
      <c r="BL127">
        <v>100</v>
      </c>
      <c r="BM127">
        <v>289</v>
      </c>
      <c r="BN127">
        <v>104</v>
      </c>
      <c r="BO127">
        <v>1</v>
      </c>
      <c r="BP127" s="1" t="s">
        <v>88</v>
      </c>
      <c r="BQ127">
        <v>1</v>
      </c>
      <c r="BR127" s="1" t="s">
        <v>88</v>
      </c>
      <c r="BS127">
        <v>1</v>
      </c>
      <c r="BT127" s="1" t="s">
        <v>88</v>
      </c>
      <c r="BU127">
        <v>0.11</v>
      </c>
      <c r="BV127">
        <v>4.05</v>
      </c>
      <c r="BW127">
        <v>0.01</v>
      </c>
      <c r="BX127">
        <v>0.12</v>
      </c>
      <c r="BY127">
        <v>1.62</v>
      </c>
      <c r="BZ127">
        <v>1.23</v>
      </c>
      <c r="CA127">
        <v>305</v>
      </c>
      <c r="CB127">
        <v>40</v>
      </c>
      <c r="CC127">
        <v>109</v>
      </c>
      <c r="CD127">
        <v>63</v>
      </c>
      <c r="CE127">
        <v>195</v>
      </c>
      <c r="CF127">
        <v>73</v>
      </c>
      <c r="CG127">
        <v>448</v>
      </c>
      <c r="CH127">
        <v>170</v>
      </c>
      <c r="CI127">
        <v>0.9</v>
      </c>
      <c r="CJ127">
        <v>0.33</v>
      </c>
      <c r="CK127" t="str">
        <f>IF(O127=" "," ",VLOOKUP(AA127,Mapping!$A:$C,2,FALSE))</f>
        <v>BRE</v>
      </c>
      <c r="CL127" t="str">
        <f>IF(O127=" "," ",VLOOKUP(AA127,Mapping!$A:$C,3,FALSE))</f>
        <v>Brentford</v>
      </c>
      <c r="CM127" s="5">
        <f t="shared" si="5"/>
        <v>0</v>
      </c>
      <c r="CN127" s="5">
        <f t="shared" si="6"/>
        <v>0</v>
      </c>
      <c r="CO127">
        <f t="shared" si="7"/>
        <v>4.5</v>
      </c>
      <c r="CP127" s="4">
        <f t="shared" si="8"/>
        <v>10</v>
      </c>
      <c r="CQ127">
        <f t="shared" si="9"/>
        <v>0</v>
      </c>
    </row>
    <row r="128" spans="1:95" x14ac:dyDescent="0.35">
      <c r="A128">
        <v>75</v>
      </c>
      <c r="B128" s="1" t="s">
        <v>88</v>
      </c>
      <c r="C128">
        <v>535818</v>
      </c>
      <c r="D128" s="1" t="s">
        <v>88</v>
      </c>
      <c r="E128" s="1" t="s">
        <v>88</v>
      </c>
      <c r="F128" s="1">
        <v>0</v>
      </c>
      <c r="G128" s="1" t="s">
        <v>88</v>
      </c>
      <c r="H128" s="1" t="s">
        <v>88</v>
      </c>
      <c r="I128">
        <v>3</v>
      </c>
      <c r="J128">
        <v>2.1</v>
      </c>
      <c r="K128" s="1" t="s">
        <v>88</v>
      </c>
      <c r="L128" s="1" t="s">
        <v>88</v>
      </c>
      <c r="M128" s="1" t="s">
        <v>510</v>
      </c>
      <c r="N128">
        <v>0</v>
      </c>
      <c r="O128">
        <v>122</v>
      </c>
      <c r="P128" s="1" t="s">
        <v>88</v>
      </c>
      <c r="Q128" s="1" t="s">
        <v>497</v>
      </c>
      <c r="R128" s="2">
        <v>45125.875044525463</v>
      </c>
      <c r="S128" s="4">
        <v>50</v>
      </c>
      <c r="T128" s="1" t="s">
        <v>511</v>
      </c>
      <c r="U128">
        <v>0</v>
      </c>
      <c r="V128" s="1" t="s">
        <v>512</v>
      </c>
      <c r="W128">
        <v>0.3</v>
      </c>
      <c r="X128" s="1" t="s">
        <v>88</v>
      </c>
      <c r="Y128" s="1" t="s">
        <v>88</v>
      </c>
      <c r="Z128" s="1" t="s">
        <v>97</v>
      </c>
      <c r="AA128">
        <v>5</v>
      </c>
      <c r="AB128">
        <v>36</v>
      </c>
      <c r="AC128">
        <v>45</v>
      </c>
      <c r="AD128" s="5">
        <v>0</v>
      </c>
      <c r="AE128" s="5">
        <v>0</v>
      </c>
      <c r="AF128" s="5">
        <v>0</v>
      </c>
      <c r="AG128" s="5">
        <v>0</v>
      </c>
      <c r="AH128">
        <v>0</v>
      </c>
      <c r="AI128">
        <v>0</v>
      </c>
      <c r="AJ128" s="1" t="s">
        <v>512</v>
      </c>
      <c r="AK128">
        <v>1097</v>
      </c>
      <c r="AL128">
        <v>7</v>
      </c>
      <c r="AM128">
        <v>1</v>
      </c>
      <c r="AN128">
        <v>4</v>
      </c>
      <c r="AO128">
        <v>15</v>
      </c>
      <c r="AP128">
        <v>1</v>
      </c>
      <c r="AQ128">
        <v>1</v>
      </c>
      <c r="AR128">
        <v>1</v>
      </c>
      <c r="AS128">
        <v>2</v>
      </c>
      <c r="AT128">
        <v>1</v>
      </c>
      <c r="AU128">
        <v>154</v>
      </c>
      <c r="AV128">
        <v>4</v>
      </c>
      <c r="AW128">
        <v>191</v>
      </c>
      <c r="AX128">
        <v>0</v>
      </c>
      <c r="AY128">
        <v>0</v>
      </c>
      <c r="AZ128">
        <v>0</v>
      </c>
      <c r="BA128">
        <v>0</v>
      </c>
      <c r="BB128">
        <v>11</v>
      </c>
      <c r="BC128">
        <v>0</v>
      </c>
      <c r="BD128">
        <v>0</v>
      </c>
      <c r="BE128">
        <v>0</v>
      </c>
      <c r="BF128">
        <v>0</v>
      </c>
      <c r="BG128">
        <v>598</v>
      </c>
      <c r="BH128">
        <v>255</v>
      </c>
      <c r="BI128">
        <v>598</v>
      </c>
      <c r="BJ128">
        <v>255</v>
      </c>
      <c r="BK128">
        <v>595</v>
      </c>
      <c r="BL128">
        <v>255</v>
      </c>
      <c r="BM128">
        <v>598</v>
      </c>
      <c r="BN128">
        <v>255</v>
      </c>
      <c r="BO128">
        <v>1</v>
      </c>
      <c r="BP128" s="1" t="s">
        <v>88</v>
      </c>
      <c r="BQ128">
        <v>1</v>
      </c>
      <c r="BR128" s="1" t="s">
        <v>88</v>
      </c>
      <c r="BS128">
        <v>1</v>
      </c>
      <c r="BT128" s="1" t="s">
        <v>88</v>
      </c>
      <c r="BU128">
        <v>0.11</v>
      </c>
      <c r="BV128">
        <v>4.05</v>
      </c>
      <c r="BW128">
        <v>0.01</v>
      </c>
      <c r="BX128">
        <v>0.12</v>
      </c>
      <c r="BY128">
        <v>1.62</v>
      </c>
      <c r="BZ128">
        <v>1.23</v>
      </c>
      <c r="CA128">
        <v>294</v>
      </c>
      <c r="CB128">
        <v>190</v>
      </c>
      <c r="CC128">
        <v>466</v>
      </c>
      <c r="CD128">
        <v>165</v>
      </c>
      <c r="CE128">
        <v>598</v>
      </c>
      <c r="CF128">
        <v>255</v>
      </c>
      <c r="CG128">
        <v>276</v>
      </c>
      <c r="CH128">
        <v>88</v>
      </c>
      <c r="CI128">
        <v>0.9</v>
      </c>
      <c r="CJ128">
        <v>0.33</v>
      </c>
      <c r="CK128" t="str">
        <f>IF(O128=" "," ",VLOOKUP(AA128,Mapping!$A:$C,2,FALSE))</f>
        <v>BRI</v>
      </c>
      <c r="CL128" t="str">
        <f>IF(O128=" "," ",VLOOKUP(AA128,Mapping!$A:$C,3,FALSE))</f>
        <v>Brighton</v>
      </c>
      <c r="CM128" s="5">
        <f t="shared" si="5"/>
        <v>0</v>
      </c>
      <c r="CN128" s="5">
        <f t="shared" si="6"/>
        <v>0</v>
      </c>
      <c r="CO128">
        <f t="shared" si="7"/>
        <v>5</v>
      </c>
      <c r="CP128" s="4">
        <f t="shared" si="8"/>
        <v>9</v>
      </c>
      <c r="CQ128">
        <f t="shared" si="9"/>
        <v>0</v>
      </c>
    </row>
    <row r="129" spans="1:95" x14ac:dyDescent="0.35">
      <c r="A129">
        <v>75</v>
      </c>
      <c r="B129" s="1" t="s">
        <v>88</v>
      </c>
      <c r="C129">
        <v>235382</v>
      </c>
      <c r="D129" s="1" t="s">
        <v>88</v>
      </c>
      <c r="E129" s="1" t="s">
        <v>88</v>
      </c>
      <c r="F129" s="1">
        <v>0</v>
      </c>
      <c r="G129" s="1" t="s">
        <v>88</v>
      </c>
      <c r="H129" s="1" t="s">
        <v>88</v>
      </c>
      <c r="I129">
        <v>3</v>
      </c>
      <c r="J129">
        <v>1.5</v>
      </c>
      <c r="K129" s="1" t="s">
        <v>88</v>
      </c>
      <c r="L129" s="1" t="s">
        <v>88</v>
      </c>
      <c r="M129" s="1" t="s">
        <v>513</v>
      </c>
      <c r="N129">
        <v>0</v>
      </c>
      <c r="O129">
        <v>123</v>
      </c>
      <c r="P129" s="1" t="s">
        <v>88</v>
      </c>
      <c r="Q129" s="1" t="s">
        <v>497</v>
      </c>
      <c r="R129" s="2">
        <v>45125.875044525463</v>
      </c>
      <c r="S129" s="4">
        <v>45</v>
      </c>
      <c r="T129" s="1" t="s">
        <v>514</v>
      </c>
      <c r="U129">
        <v>0</v>
      </c>
      <c r="V129" s="1" t="s">
        <v>515</v>
      </c>
      <c r="W129">
        <v>0.2</v>
      </c>
      <c r="X129" s="1" t="s">
        <v>88</v>
      </c>
      <c r="Y129" s="1" t="s">
        <v>88</v>
      </c>
      <c r="Z129" s="1" t="s">
        <v>97</v>
      </c>
      <c r="AA129">
        <v>5</v>
      </c>
      <c r="AB129">
        <v>36</v>
      </c>
      <c r="AC129">
        <v>45</v>
      </c>
      <c r="AD129" s="5">
        <v>0</v>
      </c>
      <c r="AE129" s="5">
        <v>0</v>
      </c>
      <c r="AF129" s="5">
        <v>0</v>
      </c>
      <c r="AG129" s="5">
        <v>0</v>
      </c>
      <c r="AH129">
        <v>0</v>
      </c>
      <c r="AI129">
        <v>0</v>
      </c>
      <c r="AJ129" s="1" t="s">
        <v>515</v>
      </c>
      <c r="AK129">
        <v>1097</v>
      </c>
      <c r="AL129">
        <v>7</v>
      </c>
      <c r="AM129">
        <v>1</v>
      </c>
      <c r="AN129">
        <v>4</v>
      </c>
      <c r="AO129">
        <v>15</v>
      </c>
      <c r="AP129">
        <v>1</v>
      </c>
      <c r="AQ129">
        <v>1</v>
      </c>
      <c r="AR129">
        <v>1</v>
      </c>
      <c r="AS129">
        <v>2</v>
      </c>
      <c r="AT129">
        <v>1</v>
      </c>
      <c r="AU129">
        <v>154</v>
      </c>
      <c r="AV129">
        <v>4</v>
      </c>
      <c r="AW129">
        <v>191</v>
      </c>
      <c r="AX129">
        <v>0</v>
      </c>
      <c r="AY129">
        <v>0</v>
      </c>
      <c r="AZ129">
        <v>0</v>
      </c>
      <c r="BA129">
        <v>0</v>
      </c>
      <c r="BB129">
        <v>11</v>
      </c>
      <c r="BC129">
        <v>0</v>
      </c>
      <c r="BD129">
        <v>0</v>
      </c>
      <c r="BE129">
        <v>0</v>
      </c>
      <c r="BF129">
        <v>0</v>
      </c>
      <c r="BG129">
        <v>508</v>
      </c>
      <c r="BH129">
        <v>196</v>
      </c>
      <c r="BI129">
        <v>507</v>
      </c>
      <c r="BJ129">
        <v>198</v>
      </c>
      <c r="BK129">
        <v>498</v>
      </c>
      <c r="BL129">
        <v>193</v>
      </c>
      <c r="BM129">
        <v>510</v>
      </c>
      <c r="BN129">
        <v>196</v>
      </c>
      <c r="BO129">
        <v>1</v>
      </c>
      <c r="BP129" s="1" t="s">
        <v>88</v>
      </c>
      <c r="BQ129">
        <v>1</v>
      </c>
      <c r="BR129" s="1" t="s">
        <v>88</v>
      </c>
      <c r="BS129">
        <v>1</v>
      </c>
      <c r="BT129" s="1" t="s">
        <v>88</v>
      </c>
      <c r="BU129">
        <v>0.11</v>
      </c>
      <c r="BV129">
        <v>4.05</v>
      </c>
      <c r="BW129">
        <v>0.01</v>
      </c>
      <c r="BX129">
        <v>0.12</v>
      </c>
      <c r="BY129">
        <v>1.62</v>
      </c>
      <c r="BZ129">
        <v>1.23</v>
      </c>
      <c r="CA129">
        <v>436</v>
      </c>
      <c r="CB129">
        <v>217</v>
      </c>
      <c r="CC129">
        <v>240</v>
      </c>
      <c r="CD129">
        <v>24</v>
      </c>
      <c r="CE129">
        <v>513</v>
      </c>
      <c r="CF129">
        <v>199</v>
      </c>
      <c r="CG129">
        <v>408</v>
      </c>
      <c r="CH129">
        <v>131</v>
      </c>
      <c r="CI129">
        <v>0.9</v>
      </c>
      <c r="CJ129">
        <v>0.33</v>
      </c>
      <c r="CK129" t="str">
        <f>IF(O129=" "," ",VLOOKUP(AA129,Mapping!$A:$C,2,FALSE))</f>
        <v>BRI</v>
      </c>
      <c r="CL129" t="str">
        <f>IF(O129=" "," ",VLOOKUP(AA129,Mapping!$A:$C,3,FALSE))</f>
        <v>Brighton</v>
      </c>
      <c r="CM129" s="5">
        <f t="shared" si="5"/>
        <v>0</v>
      </c>
      <c r="CN129" s="5">
        <f t="shared" si="6"/>
        <v>0</v>
      </c>
      <c r="CO129">
        <f t="shared" si="7"/>
        <v>4.5</v>
      </c>
      <c r="CP129" s="4">
        <f t="shared" si="8"/>
        <v>10</v>
      </c>
      <c r="CQ129">
        <f t="shared" si="9"/>
        <v>0</v>
      </c>
    </row>
    <row r="130" spans="1:95" x14ac:dyDescent="0.35">
      <c r="A130">
        <v>75</v>
      </c>
      <c r="B130" s="1" t="s">
        <v>88</v>
      </c>
      <c r="C130">
        <v>509416</v>
      </c>
      <c r="D130" s="1" t="s">
        <v>88</v>
      </c>
      <c r="E130" s="1" t="s">
        <v>88</v>
      </c>
      <c r="F130" s="1">
        <v>0</v>
      </c>
      <c r="G130" s="1" t="s">
        <v>88</v>
      </c>
      <c r="H130" s="1" t="s">
        <v>88</v>
      </c>
      <c r="I130">
        <v>3</v>
      </c>
      <c r="J130">
        <v>1.5</v>
      </c>
      <c r="K130" s="1" t="s">
        <v>88</v>
      </c>
      <c r="L130" s="1" t="s">
        <v>88</v>
      </c>
      <c r="M130" s="1" t="s">
        <v>516</v>
      </c>
      <c r="N130">
        <v>0</v>
      </c>
      <c r="O130">
        <v>124</v>
      </c>
      <c r="P130" s="1" t="s">
        <v>88</v>
      </c>
      <c r="Q130" s="1" t="s">
        <v>497</v>
      </c>
      <c r="R130" s="2">
        <v>45125.875044525463</v>
      </c>
      <c r="S130" s="4">
        <v>45</v>
      </c>
      <c r="T130" s="1" t="s">
        <v>517</v>
      </c>
      <c r="U130">
        <v>1</v>
      </c>
      <c r="V130" s="1" t="s">
        <v>518</v>
      </c>
      <c r="W130">
        <v>0.1</v>
      </c>
      <c r="X130" s="1" t="s">
        <v>88</v>
      </c>
      <c r="Y130" s="1" t="s">
        <v>88</v>
      </c>
      <c r="Z130" s="1" t="s">
        <v>97</v>
      </c>
      <c r="AA130">
        <v>5</v>
      </c>
      <c r="AB130">
        <v>36</v>
      </c>
      <c r="AC130">
        <v>3</v>
      </c>
      <c r="AD130" s="5">
        <v>0</v>
      </c>
      <c r="AE130" s="5">
        <v>0</v>
      </c>
      <c r="AF130" s="5">
        <v>0</v>
      </c>
      <c r="AG130" s="5">
        <v>0</v>
      </c>
      <c r="AH130">
        <v>0</v>
      </c>
      <c r="AI130">
        <v>0.7</v>
      </c>
      <c r="AJ130" s="1" t="s">
        <v>518</v>
      </c>
      <c r="AK130">
        <v>65</v>
      </c>
      <c r="AL130">
        <v>7</v>
      </c>
      <c r="AM130">
        <v>1</v>
      </c>
      <c r="AN130">
        <v>4</v>
      </c>
      <c r="AO130">
        <v>2</v>
      </c>
      <c r="AP130">
        <v>1</v>
      </c>
      <c r="AQ130">
        <v>1</v>
      </c>
      <c r="AR130">
        <v>1</v>
      </c>
      <c r="AS130">
        <v>2</v>
      </c>
      <c r="AT130">
        <v>1</v>
      </c>
      <c r="AU130">
        <v>154</v>
      </c>
      <c r="AV130">
        <v>4</v>
      </c>
      <c r="AW130">
        <v>14</v>
      </c>
      <c r="AX130">
        <v>7.4</v>
      </c>
      <c r="AY130">
        <v>25.5</v>
      </c>
      <c r="AZ130">
        <v>3</v>
      </c>
      <c r="BA130">
        <v>3.5</v>
      </c>
      <c r="BB130">
        <v>1</v>
      </c>
      <c r="BC130">
        <v>0.02</v>
      </c>
      <c r="BD130">
        <v>0.3</v>
      </c>
      <c r="BE130">
        <v>0.32</v>
      </c>
      <c r="BF130">
        <v>1.45</v>
      </c>
      <c r="BG130">
        <v>373</v>
      </c>
      <c r="BH130">
        <v>171</v>
      </c>
      <c r="BI130">
        <v>314</v>
      </c>
      <c r="BJ130">
        <v>160</v>
      </c>
      <c r="BK130">
        <v>348</v>
      </c>
      <c r="BL130">
        <v>173</v>
      </c>
      <c r="BM130">
        <v>364</v>
      </c>
      <c r="BN130">
        <v>166</v>
      </c>
      <c r="BO130">
        <v>1</v>
      </c>
      <c r="BP130" s="1" t="s">
        <v>88</v>
      </c>
      <c r="BQ130">
        <v>1</v>
      </c>
      <c r="BR130" s="1" t="s">
        <v>88</v>
      </c>
      <c r="BS130">
        <v>1</v>
      </c>
      <c r="BT130" s="1" t="s">
        <v>88</v>
      </c>
      <c r="BU130">
        <v>0.03</v>
      </c>
      <c r="BV130">
        <v>4.05</v>
      </c>
      <c r="BW130">
        <v>0.42</v>
      </c>
      <c r="BX130">
        <v>0.45</v>
      </c>
      <c r="BY130">
        <v>2.0099999999999998</v>
      </c>
      <c r="BZ130">
        <v>2.77</v>
      </c>
      <c r="CA130">
        <v>505</v>
      </c>
      <c r="CB130">
        <v>254</v>
      </c>
      <c r="CC130">
        <v>309</v>
      </c>
      <c r="CD130">
        <v>61</v>
      </c>
      <c r="CE130">
        <v>379</v>
      </c>
      <c r="CF130">
        <v>175</v>
      </c>
      <c r="CG130">
        <v>522</v>
      </c>
      <c r="CH130">
        <v>186</v>
      </c>
      <c r="CI130">
        <v>1.38</v>
      </c>
      <c r="CJ130">
        <v>0.33</v>
      </c>
      <c r="CK130" t="str">
        <f>IF(O130=" "," ",VLOOKUP(AA130,Mapping!$A:$C,2,FALSE))</f>
        <v>BRI</v>
      </c>
      <c r="CL130" t="str">
        <f>IF(O130=" "," ",VLOOKUP(AA130,Mapping!$A:$C,3,FALSE))</f>
        <v>Brighton</v>
      </c>
      <c r="CM130" s="5">
        <f t="shared" ref="CM130:CM193" si="10">AD130-AF130</f>
        <v>0</v>
      </c>
      <c r="CN130" s="5">
        <f t="shared" ref="CN130:CN193" si="11">AE130-AG130</f>
        <v>0</v>
      </c>
      <c r="CO130">
        <f t="shared" ref="CO130:CO193" si="12">S130/10</f>
        <v>4.5</v>
      </c>
      <c r="CP130" s="4">
        <f t="shared" ref="CP130:CP193" si="13">AC130/CO130</f>
        <v>0.66666666666666663</v>
      </c>
      <c r="CQ130">
        <f t="shared" ref="CQ130:CQ193" si="14">F130/10</f>
        <v>0</v>
      </c>
    </row>
    <row r="131" spans="1:95" x14ac:dyDescent="0.35">
      <c r="A131">
        <v>75</v>
      </c>
      <c r="B131" s="1" t="s">
        <v>88</v>
      </c>
      <c r="C131">
        <v>536916</v>
      </c>
      <c r="D131" s="1" t="s">
        <v>88</v>
      </c>
      <c r="E131" s="1" t="s">
        <v>88</v>
      </c>
      <c r="F131" s="1">
        <v>0</v>
      </c>
      <c r="G131" s="1" t="s">
        <v>88</v>
      </c>
      <c r="H131" s="1" t="s">
        <v>88</v>
      </c>
      <c r="I131">
        <v>3</v>
      </c>
      <c r="J131">
        <v>2.1</v>
      </c>
      <c r="K131" s="1" t="s">
        <v>88</v>
      </c>
      <c r="L131" s="1" t="s">
        <v>88</v>
      </c>
      <c r="M131" s="1" t="s">
        <v>519</v>
      </c>
      <c r="N131">
        <v>0</v>
      </c>
      <c r="O131">
        <v>125</v>
      </c>
      <c r="P131" s="1" t="s">
        <v>88</v>
      </c>
      <c r="Q131" s="1" t="s">
        <v>497</v>
      </c>
      <c r="R131" s="2">
        <v>45125.875044525463</v>
      </c>
      <c r="S131" s="4">
        <v>50</v>
      </c>
      <c r="T131" s="1" t="s">
        <v>520</v>
      </c>
      <c r="U131">
        <v>2</v>
      </c>
      <c r="V131" s="1" t="s">
        <v>521</v>
      </c>
      <c r="W131">
        <v>0.1</v>
      </c>
      <c r="X131" s="1" t="s">
        <v>88</v>
      </c>
      <c r="Y131" s="1" t="s">
        <v>88</v>
      </c>
      <c r="Z131" s="1" t="s">
        <v>97</v>
      </c>
      <c r="AA131">
        <v>5</v>
      </c>
      <c r="AB131">
        <v>36</v>
      </c>
      <c r="AC131">
        <v>26</v>
      </c>
      <c r="AD131" s="5">
        <v>0</v>
      </c>
      <c r="AE131" s="5">
        <v>0</v>
      </c>
      <c r="AF131" s="5">
        <v>0</v>
      </c>
      <c r="AG131" s="5">
        <v>0</v>
      </c>
      <c r="AH131">
        <v>0</v>
      </c>
      <c r="AI131">
        <v>5.2</v>
      </c>
      <c r="AJ131" s="1" t="s">
        <v>521</v>
      </c>
      <c r="AK131">
        <v>558</v>
      </c>
      <c r="AL131">
        <v>1</v>
      </c>
      <c r="AM131">
        <v>1</v>
      </c>
      <c r="AN131">
        <v>1</v>
      </c>
      <c r="AO131">
        <v>12</v>
      </c>
      <c r="AP131">
        <v>1</v>
      </c>
      <c r="AQ131">
        <v>1</v>
      </c>
      <c r="AR131">
        <v>1</v>
      </c>
      <c r="AS131">
        <v>2</v>
      </c>
      <c r="AT131">
        <v>1</v>
      </c>
      <c r="AU131">
        <v>154</v>
      </c>
      <c r="AV131">
        <v>2</v>
      </c>
      <c r="AW131">
        <v>72</v>
      </c>
      <c r="AX131">
        <v>90</v>
      </c>
      <c r="AY131">
        <v>100.9</v>
      </c>
      <c r="AZ131">
        <v>102</v>
      </c>
      <c r="BA131">
        <v>28.5</v>
      </c>
      <c r="BB131">
        <v>6</v>
      </c>
      <c r="BC131">
        <v>1.3</v>
      </c>
      <c r="BD131">
        <v>0.39</v>
      </c>
      <c r="BE131">
        <v>1.69</v>
      </c>
      <c r="BF131">
        <v>11.93</v>
      </c>
      <c r="BG131">
        <v>310</v>
      </c>
      <c r="BH131">
        <v>138</v>
      </c>
      <c r="BI131">
        <v>235</v>
      </c>
      <c r="BJ131">
        <v>132</v>
      </c>
      <c r="BK131">
        <v>224</v>
      </c>
      <c r="BL131">
        <v>121</v>
      </c>
      <c r="BM131">
        <v>295</v>
      </c>
      <c r="BN131">
        <v>139</v>
      </c>
      <c r="BO131">
        <v>1</v>
      </c>
      <c r="BP131" s="1" t="s">
        <v>88</v>
      </c>
      <c r="BQ131">
        <v>1</v>
      </c>
      <c r="BR131" s="1" t="s">
        <v>88</v>
      </c>
      <c r="BS131">
        <v>1</v>
      </c>
      <c r="BT131" s="1" t="s">
        <v>88</v>
      </c>
      <c r="BU131">
        <v>0.21</v>
      </c>
      <c r="BV131">
        <v>4.05</v>
      </c>
      <c r="BW131">
        <v>0.06</v>
      </c>
      <c r="BX131">
        <v>0.27</v>
      </c>
      <c r="BY131">
        <v>1.92</v>
      </c>
      <c r="BZ131">
        <v>1.94</v>
      </c>
      <c r="CA131">
        <v>297</v>
      </c>
      <c r="CB131">
        <v>193</v>
      </c>
      <c r="CC131">
        <v>469</v>
      </c>
      <c r="CD131">
        <v>168</v>
      </c>
      <c r="CE131">
        <v>267</v>
      </c>
      <c r="CF131">
        <v>109</v>
      </c>
      <c r="CG131">
        <v>507</v>
      </c>
      <c r="CH131">
        <v>176</v>
      </c>
      <c r="CI131">
        <v>0.97</v>
      </c>
      <c r="CJ131">
        <v>0.16</v>
      </c>
      <c r="CK131" t="str">
        <f>IF(O131=" "," ",VLOOKUP(AA131,Mapping!$A:$C,2,FALSE))</f>
        <v>BRI</v>
      </c>
      <c r="CL131" t="str">
        <f>IF(O131=" "," ",VLOOKUP(AA131,Mapping!$A:$C,3,FALSE))</f>
        <v>Brighton</v>
      </c>
      <c r="CM131" s="5">
        <f t="shared" si="10"/>
        <v>0</v>
      </c>
      <c r="CN131" s="5">
        <f t="shared" si="11"/>
        <v>0</v>
      </c>
      <c r="CO131">
        <f t="shared" si="12"/>
        <v>5</v>
      </c>
      <c r="CP131" s="4">
        <f t="shared" si="13"/>
        <v>5.2</v>
      </c>
      <c r="CQ131">
        <f t="shared" si="14"/>
        <v>0</v>
      </c>
    </row>
    <row r="132" spans="1:95" x14ac:dyDescent="0.35">
      <c r="A132">
        <v>75</v>
      </c>
      <c r="B132" s="1" t="s">
        <v>88</v>
      </c>
      <c r="C132">
        <v>486672</v>
      </c>
      <c r="D132" s="1" t="s">
        <v>88</v>
      </c>
      <c r="E132" s="1" t="s">
        <v>88</v>
      </c>
      <c r="F132" s="1">
        <v>0</v>
      </c>
      <c r="G132" s="1" t="s">
        <v>88</v>
      </c>
      <c r="H132" s="1" t="s">
        <v>88</v>
      </c>
      <c r="I132">
        <v>3</v>
      </c>
      <c r="J132">
        <v>2.1</v>
      </c>
      <c r="K132" s="1" t="s">
        <v>88</v>
      </c>
      <c r="L132" s="1" t="s">
        <v>88</v>
      </c>
      <c r="M132" s="1" t="s">
        <v>522</v>
      </c>
      <c r="N132">
        <v>0</v>
      </c>
      <c r="O132">
        <v>126</v>
      </c>
      <c r="P132" s="1" t="s">
        <v>88</v>
      </c>
      <c r="Q132" s="1" t="s">
        <v>497</v>
      </c>
      <c r="R132" s="2">
        <v>45125.875044525463</v>
      </c>
      <c r="S132" s="4">
        <v>50</v>
      </c>
      <c r="T132" s="1" t="s">
        <v>523</v>
      </c>
      <c r="U132">
        <v>2.1</v>
      </c>
      <c r="V132" s="1" t="s">
        <v>524</v>
      </c>
      <c r="W132">
        <v>3</v>
      </c>
      <c r="X132" s="1" t="s">
        <v>88</v>
      </c>
      <c r="Y132" s="1" t="s">
        <v>88</v>
      </c>
      <c r="Z132" s="1" t="s">
        <v>97</v>
      </c>
      <c r="AA132">
        <v>5</v>
      </c>
      <c r="AB132">
        <v>36</v>
      </c>
      <c r="AC132">
        <v>79</v>
      </c>
      <c r="AD132" s="5">
        <v>0</v>
      </c>
      <c r="AE132" s="5">
        <v>0</v>
      </c>
      <c r="AF132" s="5">
        <v>0</v>
      </c>
      <c r="AG132" s="5">
        <v>0</v>
      </c>
      <c r="AH132">
        <v>0</v>
      </c>
      <c r="AI132">
        <v>15.8</v>
      </c>
      <c r="AJ132" s="1" t="s">
        <v>525</v>
      </c>
      <c r="AK132">
        <v>3138</v>
      </c>
      <c r="AL132">
        <v>1</v>
      </c>
      <c r="AM132">
        <v>1</v>
      </c>
      <c r="AN132">
        <v>10</v>
      </c>
      <c r="AO132">
        <v>47</v>
      </c>
      <c r="AP132">
        <v>1</v>
      </c>
      <c r="AQ132">
        <v>1</v>
      </c>
      <c r="AR132">
        <v>1</v>
      </c>
      <c r="AS132">
        <v>10</v>
      </c>
      <c r="AT132">
        <v>1</v>
      </c>
      <c r="AU132">
        <v>154</v>
      </c>
      <c r="AV132">
        <v>2</v>
      </c>
      <c r="AW132">
        <v>503</v>
      </c>
      <c r="AX132">
        <v>589.79999999999995</v>
      </c>
      <c r="AY132">
        <v>680.4</v>
      </c>
      <c r="AZ132">
        <v>210</v>
      </c>
      <c r="BA132">
        <v>148.19999999999999</v>
      </c>
      <c r="BB132">
        <v>34</v>
      </c>
      <c r="BC132">
        <v>1.67</v>
      </c>
      <c r="BD132">
        <v>2.5099999999999998</v>
      </c>
      <c r="BE132">
        <v>4.18</v>
      </c>
      <c r="BF132">
        <v>45.9</v>
      </c>
      <c r="BG132">
        <v>73</v>
      </c>
      <c r="BH132">
        <v>36</v>
      </c>
      <c r="BI132">
        <v>32</v>
      </c>
      <c r="BJ132">
        <v>26</v>
      </c>
      <c r="BK132">
        <v>146</v>
      </c>
      <c r="BL132">
        <v>95</v>
      </c>
      <c r="BM132">
        <v>63</v>
      </c>
      <c r="BN132">
        <v>47</v>
      </c>
      <c r="BO132">
        <v>1</v>
      </c>
      <c r="BP132" s="1" t="s">
        <v>88</v>
      </c>
      <c r="BQ132">
        <v>1</v>
      </c>
      <c r="BR132" s="1" t="s">
        <v>88</v>
      </c>
      <c r="BS132">
        <v>1</v>
      </c>
      <c r="BT132" s="1" t="s">
        <v>88</v>
      </c>
      <c r="BU132">
        <v>0.05</v>
      </c>
      <c r="BV132">
        <v>4.05</v>
      </c>
      <c r="BW132">
        <v>7.0000000000000007E-2</v>
      </c>
      <c r="BX132">
        <v>0.12</v>
      </c>
      <c r="BY132">
        <v>1.32</v>
      </c>
      <c r="BZ132">
        <v>1.35</v>
      </c>
      <c r="CA132">
        <v>285</v>
      </c>
      <c r="CB132">
        <v>183</v>
      </c>
      <c r="CC132">
        <v>457</v>
      </c>
      <c r="CD132">
        <v>158</v>
      </c>
      <c r="CE132">
        <v>243</v>
      </c>
      <c r="CF132">
        <v>97</v>
      </c>
      <c r="CG132">
        <v>106</v>
      </c>
      <c r="CH132">
        <v>37</v>
      </c>
      <c r="CI132">
        <v>0.98</v>
      </c>
      <c r="CJ132">
        <v>0.28999999999999998</v>
      </c>
      <c r="CK132" t="str">
        <f>IF(O132=" "," ",VLOOKUP(AA132,Mapping!$A:$C,2,FALSE))</f>
        <v>BRI</v>
      </c>
      <c r="CL132" t="str">
        <f>IF(O132=" "," ",VLOOKUP(AA132,Mapping!$A:$C,3,FALSE))</f>
        <v>Brighton</v>
      </c>
      <c r="CM132" s="5">
        <f t="shared" si="10"/>
        <v>0</v>
      </c>
      <c r="CN132" s="5">
        <f t="shared" si="11"/>
        <v>0</v>
      </c>
      <c r="CO132">
        <f t="shared" si="12"/>
        <v>5</v>
      </c>
      <c r="CP132" s="4">
        <f t="shared" si="13"/>
        <v>15.8</v>
      </c>
      <c r="CQ132">
        <f t="shared" si="14"/>
        <v>0</v>
      </c>
    </row>
    <row r="133" spans="1:95" x14ac:dyDescent="0.35">
      <c r="A133">
        <v>75</v>
      </c>
      <c r="B133" s="1" t="s">
        <v>88</v>
      </c>
      <c r="C133">
        <v>233425</v>
      </c>
      <c r="D133" s="1" t="s">
        <v>88</v>
      </c>
      <c r="E133" s="1" t="s">
        <v>88</v>
      </c>
      <c r="F133" s="1">
        <v>0</v>
      </c>
      <c r="G133" s="1" t="s">
        <v>88</v>
      </c>
      <c r="H133" s="1" t="s">
        <v>88</v>
      </c>
      <c r="I133">
        <v>4</v>
      </c>
      <c r="J133">
        <v>0</v>
      </c>
      <c r="K133" s="1" t="s">
        <v>88</v>
      </c>
      <c r="L133" s="1" t="s">
        <v>88</v>
      </c>
      <c r="M133" s="1" t="s">
        <v>147</v>
      </c>
      <c r="N133">
        <v>0</v>
      </c>
      <c r="O133">
        <v>127</v>
      </c>
      <c r="P133" s="1" t="s">
        <v>88</v>
      </c>
      <c r="Q133" s="1" t="s">
        <v>526</v>
      </c>
      <c r="R133" s="2">
        <v>45142.444248020831</v>
      </c>
      <c r="S133" s="4">
        <v>45</v>
      </c>
      <c r="T133" s="1" t="s">
        <v>527</v>
      </c>
      <c r="U133">
        <v>0</v>
      </c>
      <c r="V133" s="1" t="s">
        <v>528</v>
      </c>
      <c r="W133">
        <v>0.2</v>
      </c>
      <c r="X133" s="1" t="s">
        <v>88</v>
      </c>
      <c r="Y133" s="1" t="s">
        <v>88</v>
      </c>
      <c r="Z133" s="1" t="s">
        <v>189</v>
      </c>
      <c r="AA133">
        <v>5</v>
      </c>
      <c r="AB133">
        <v>36</v>
      </c>
      <c r="AC133">
        <v>79</v>
      </c>
      <c r="AD133" s="5">
        <v>0</v>
      </c>
      <c r="AE133" s="5">
        <v>0</v>
      </c>
      <c r="AF133" s="5">
        <v>0</v>
      </c>
      <c r="AG133" s="5">
        <v>0</v>
      </c>
      <c r="AH133">
        <v>0</v>
      </c>
      <c r="AI133">
        <v>0</v>
      </c>
      <c r="AJ133" s="1" t="s">
        <v>528</v>
      </c>
      <c r="AK133">
        <v>3138</v>
      </c>
      <c r="AL133">
        <v>1</v>
      </c>
      <c r="AM133">
        <v>1</v>
      </c>
      <c r="AN133">
        <v>10</v>
      </c>
      <c r="AO133">
        <v>47</v>
      </c>
      <c r="AP133">
        <v>1</v>
      </c>
      <c r="AQ133">
        <v>1</v>
      </c>
      <c r="AR133">
        <v>1</v>
      </c>
      <c r="AS133">
        <v>10</v>
      </c>
      <c r="AT133">
        <v>1</v>
      </c>
      <c r="AU133">
        <v>154</v>
      </c>
      <c r="AV133">
        <v>2</v>
      </c>
      <c r="AW133">
        <v>503</v>
      </c>
      <c r="AX133">
        <v>0</v>
      </c>
      <c r="AY133">
        <v>0</v>
      </c>
      <c r="AZ133">
        <v>0</v>
      </c>
      <c r="BA133">
        <v>0</v>
      </c>
      <c r="BB133">
        <v>34</v>
      </c>
      <c r="BC133">
        <v>0</v>
      </c>
      <c r="BD133">
        <v>0</v>
      </c>
      <c r="BE133">
        <v>0</v>
      </c>
      <c r="BF133">
        <v>0</v>
      </c>
      <c r="BG133">
        <v>506</v>
      </c>
      <c r="BH133">
        <v>47</v>
      </c>
      <c r="BI133">
        <v>505</v>
      </c>
      <c r="BJ133">
        <v>47</v>
      </c>
      <c r="BK133">
        <v>496</v>
      </c>
      <c r="BL133">
        <v>49</v>
      </c>
      <c r="BM133">
        <v>508</v>
      </c>
      <c r="BN133">
        <v>49</v>
      </c>
      <c r="BO133">
        <v>1</v>
      </c>
      <c r="BP133" s="1" t="s">
        <v>88</v>
      </c>
      <c r="BQ133">
        <v>1</v>
      </c>
      <c r="BR133" s="1" t="s">
        <v>88</v>
      </c>
      <c r="BS133">
        <v>1</v>
      </c>
      <c r="BT133" s="1" t="s">
        <v>88</v>
      </c>
      <c r="BU133">
        <v>0.05</v>
      </c>
      <c r="BV133">
        <v>4.05</v>
      </c>
      <c r="BW133">
        <v>7.0000000000000007E-2</v>
      </c>
      <c r="BX133">
        <v>0.12</v>
      </c>
      <c r="BY133">
        <v>1.32</v>
      </c>
      <c r="BZ133">
        <v>1.35</v>
      </c>
      <c r="CA133">
        <v>434</v>
      </c>
      <c r="CB133">
        <v>66</v>
      </c>
      <c r="CC133">
        <v>238</v>
      </c>
      <c r="CD133">
        <v>8</v>
      </c>
      <c r="CE133">
        <v>511</v>
      </c>
      <c r="CF133">
        <v>49</v>
      </c>
      <c r="CG133">
        <v>365</v>
      </c>
      <c r="CH133">
        <v>59</v>
      </c>
      <c r="CI133">
        <v>0.98</v>
      </c>
      <c r="CJ133">
        <v>0.28999999999999998</v>
      </c>
      <c r="CK133" t="str">
        <f>IF(O133=" "," ",VLOOKUP(AA133,Mapping!$A:$C,2,FALSE))</f>
        <v>BRI</v>
      </c>
      <c r="CL133" t="str">
        <f>IF(O133=" "," ",VLOOKUP(AA133,Mapping!$A:$C,3,FALSE))</f>
        <v>Brighton</v>
      </c>
      <c r="CM133" s="5">
        <f t="shared" si="10"/>
        <v>0</v>
      </c>
      <c r="CN133" s="5">
        <f t="shared" si="11"/>
        <v>0</v>
      </c>
      <c r="CO133">
        <f t="shared" si="12"/>
        <v>4.5</v>
      </c>
      <c r="CP133" s="4">
        <f t="shared" si="13"/>
        <v>17.555555555555557</v>
      </c>
      <c r="CQ133">
        <f t="shared" si="14"/>
        <v>0</v>
      </c>
    </row>
    <row r="134" spans="1:95" x14ac:dyDescent="0.35">
      <c r="A134">
        <v>75</v>
      </c>
      <c r="B134" s="1" t="s">
        <v>88</v>
      </c>
      <c r="C134">
        <v>168090</v>
      </c>
      <c r="D134" s="1" t="s">
        <v>88</v>
      </c>
      <c r="E134" s="1" t="s">
        <v>88</v>
      </c>
      <c r="F134" s="1">
        <v>0</v>
      </c>
      <c r="G134" s="1" t="s">
        <v>88</v>
      </c>
      <c r="H134" s="1" t="s">
        <v>88</v>
      </c>
      <c r="I134">
        <v>3</v>
      </c>
      <c r="J134">
        <v>2.1</v>
      </c>
      <c r="K134" s="1" t="s">
        <v>88</v>
      </c>
      <c r="L134" s="1" t="s">
        <v>88</v>
      </c>
      <c r="M134" s="1" t="s">
        <v>529</v>
      </c>
      <c r="N134">
        <v>0</v>
      </c>
      <c r="O134">
        <v>128</v>
      </c>
      <c r="P134" s="1" t="s">
        <v>88</v>
      </c>
      <c r="Q134" s="1" t="s">
        <v>526</v>
      </c>
      <c r="R134" s="2">
        <v>45142.444248020831</v>
      </c>
      <c r="S134" s="4">
        <v>50</v>
      </c>
      <c r="T134" s="1" t="s">
        <v>530</v>
      </c>
      <c r="U134">
        <v>0</v>
      </c>
      <c r="V134" s="1" t="s">
        <v>531</v>
      </c>
      <c r="W134">
        <v>0.2</v>
      </c>
      <c r="X134" s="1" t="s">
        <v>88</v>
      </c>
      <c r="Y134" s="1" t="s">
        <v>88</v>
      </c>
      <c r="Z134" s="1" t="s">
        <v>97</v>
      </c>
      <c r="AA134">
        <v>5</v>
      </c>
      <c r="AB134">
        <v>36</v>
      </c>
      <c r="AC134">
        <v>79</v>
      </c>
      <c r="AD134" s="5">
        <v>0</v>
      </c>
      <c r="AE134" s="5">
        <v>0</v>
      </c>
      <c r="AF134" s="5">
        <v>0</v>
      </c>
      <c r="AG134" s="5">
        <v>0</v>
      </c>
      <c r="AH134">
        <v>0</v>
      </c>
      <c r="AI134">
        <v>0</v>
      </c>
      <c r="AJ134" s="1" t="s">
        <v>531</v>
      </c>
      <c r="AK134">
        <v>3138</v>
      </c>
      <c r="AL134">
        <v>1</v>
      </c>
      <c r="AM134">
        <v>1</v>
      </c>
      <c r="AN134">
        <v>10</v>
      </c>
      <c r="AO134">
        <v>47</v>
      </c>
      <c r="AP134">
        <v>1</v>
      </c>
      <c r="AQ134">
        <v>1</v>
      </c>
      <c r="AR134">
        <v>1</v>
      </c>
      <c r="AS134">
        <v>10</v>
      </c>
      <c r="AT134">
        <v>1</v>
      </c>
      <c r="AU134">
        <v>154</v>
      </c>
      <c r="AV134">
        <v>2</v>
      </c>
      <c r="AW134">
        <v>503</v>
      </c>
      <c r="AX134">
        <v>0</v>
      </c>
      <c r="AY134">
        <v>0</v>
      </c>
      <c r="AZ134">
        <v>0</v>
      </c>
      <c r="BA134">
        <v>0</v>
      </c>
      <c r="BB134">
        <v>34</v>
      </c>
      <c r="BC134">
        <v>0</v>
      </c>
      <c r="BD134">
        <v>0</v>
      </c>
      <c r="BE134">
        <v>0</v>
      </c>
      <c r="BF134">
        <v>0</v>
      </c>
      <c r="BG134">
        <v>567</v>
      </c>
      <c r="BH134">
        <v>238</v>
      </c>
      <c r="BI134">
        <v>566</v>
      </c>
      <c r="BJ134">
        <v>238</v>
      </c>
      <c r="BK134">
        <v>564</v>
      </c>
      <c r="BL134">
        <v>238</v>
      </c>
      <c r="BM134">
        <v>568</v>
      </c>
      <c r="BN134">
        <v>238</v>
      </c>
      <c r="BO134">
        <v>1</v>
      </c>
      <c r="BP134" s="1" t="s">
        <v>88</v>
      </c>
      <c r="BQ134">
        <v>1</v>
      </c>
      <c r="BR134" s="1" t="s">
        <v>88</v>
      </c>
      <c r="BS134">
        <v>1</v>
      </c>
      <c r="BT134" s="1" t="s">
        <v>88</v>
      </c>
      <c r="BU134">
        <v>0.05</v>
      </c>
      <c r="BV134">
        <v>4.05</v>
      </c>
      <c r="BW134">
        <v>7.0000000000000007E-2</v>
      </c>
      <c r="BX134">
        <v>0.12</v>
      </c>
      <c r="BY134">
        <v>1.32</v>
      </c>
      <c r="BZ134">
        <v>1.35</v>
      </c>
      <c r="CA134">
        <v>210</v>
      </c>
      <c r="CB134">
        <v>137</v>
      </c>
      <c r="CC134">
        <v>382</v>
      </c>
      <c r="CD134">
        <v>112</v>
      </c>
      <c r="CE134">
        <v>568</v>
      </c>
      <c r="CF134">
        <v>238</v>
      </c>
      <c r="CG134">
        <v>387</v>
      </c>
      <c r="CH134">
        <v>124</v>
      </c>
      <c r="CI134">
        <v>0.98</v>
      </c>
      <c r="CJ134">
        <v>0.28999999999999998</v>
      </c>
      <c r="CK134" t="str">
        <f>IF(O134=" "," ",VLOOKUP(AA134,Mapping!$A:$C,2,FALSE))</f>
        <v>BRI</v>
      </c>
      <c r="CL134" t="str">
        <f>IF(O134=" "," ",VLOOKUP(AA134,Mapping!$A:$C,3,FALSE))</f>
        <v>Brighton</v>
      </c>
      <c r="CM134" s="5">
        <f t="shared" si="10"/>
        <v>0</v>
      </c>
      <c r="CN134" s="5">
        <f t="shared" si="11"/>
        <v>0</v>
      </c>
      <c r="CO134">
        <f t="shared" si="12"/>
        <v>5</v>
      </c>
      <c r="CP134" s="4">
        <f t="shared" si="13"/>
        <v>15.8</v>
      </c>
      <c r="CQ134">
        <f t="shared" si="14"/>
        <v>0</v>
      </c>
    </row>
    <row r="135" spans="1:95" x14ac:dyDescent="0.35">
      <c r="A135">
        <v>75</v>
      </c>
      <c r="B135" s="1" t="s">
        <v>88</v>
      </c>
      <c r="C135">
        <v>83299</v>
      </c>
      <c r="D135" s="1" t="s">
        <v>88</v>
      </c>
      <c r="E135" s="1" t="s">
        <v>88</v>
      </c>
      <c r="F135" s="1">
        <v>0</v>
      </c>
      <c r="G135" s="1" t="s">
        <v>88</v>
      </c>
      <c r="H135" s="1" t="s">
        <v>88</v>
      </c>
      <c r="I135">
        <v>2</v>
      </c>
      <c r="J135">
        <v>2.8</v>
      </c>
      <c r="K135" s="1" t="s">
        <v>88</v>
      </c>
      <c r="L135" s="1" t="s">
        <v>88</v>
      </c>
      <c r="M135" s="1" t="s">
        <v>322</v>
      </c>
      <c r="N135">
        <v>0</v>
      </c>
      <c r="O135">
        <v>129</v>
      </c>
      <c r="P135" s="1" t="s">
        <v>88</v>
      </c>
      <c r="Q135" s="1" t="s">
        <v>526</v>
      </c>
      <c r="R135" s="2">
        <v>45142.444248020831</v>
      </c>
      <c r="S135" s="4">
        <v>50</v>
      </c>
      <c r="T135" s="1" t="s">
        <v>532</v>
      </c>
      <c r="U135">
        <v>3.1</v>
      </c>
      <c r="V135" s="1" t="s">
        <v>533</v>
      </c>
      <c r="W135">
        <v>4.2</v>
      </c>
      <c r="X135" s="1" t="s">
        <v>88</v>
      </c>
      <c r="Y135" s="1" t="s">
        <v>88</v>
      </c>
      <c r="Z135" s="1" t="s">
        <v>97</v>
      </c>
      <c r="AA135">
        <v>5</v>
      </c>
      <c r="AB135">
        <v>36</v>
      </c>
      <c r="AC135">
        <v>112</v>
      </c>
      <c r="AD135" s="5">
        <v>0</v>
      </c>
      <c r="AE135" s="5">
        <v>0</v>
      </c>
      <c r="AF135" s="5">
        <v>0</v>
      </c>
      <c r="AG135" s="5">
        <v>0</v>
      </c>
      <c r="AH135">
        <v>0</v>
      </c>
      <c r="AI135">
        <v>22.4</v>
      </c>
      <c r="AJ135" s="1" t="s">
        <v>533</v>
      </c>
      <c r="AK135">
        <v>3240</v>
      </c>
      <c r="AL135">
        <v>1</v>
      </c>
      <c r="AM135">
        <v>1</v>
      </c>
      <c r="AN135">
        <v>12</v>
      </c>
      <c r="AO135">
        <v>50</v>
      </c>
      <c r="AP135">
        <v>1</v>
      </c>
      <c r="AQ135">
        <v>1</v>
      </c>
      <c r="AR135">
        <v>1</v>
      </c>
      <c r="AS135">
        <v>4</v>
      </c>
      <c r="AT135">
        <v>1</v>
      </c>
      <c r="AU135">
        <v>154</v>
      </c>
      <c r="AV135">
        <v>7</v>
      </c>
      <c r="AW135">
        <v>648</v>
      </c>
      <c r="AX135">
        <v>661.4</v>
      </c>
      <c r="AY135">
        <v>163.6</v>
      </c>
      <c r="AZ135">
        <v>198</v>
      </c>
      <c r="BA135">
        <v>102.4</v>
      </c>
      <c r="BB135">
        <v>36</v>
      </c>
      <c r="BC135">
        <v>1.67</v>
      </c>
      <c r="BD135">
        <v>0.9</v>
      </c>
      <c r="BE135">
        <v>2.57</v>
      </c>
      <c r="BF135">
        <v>46.43</v>
      </c>
      <c r="BG135">
        <v>54</v>
      </c>
      <c r="BH135">
        <v>14</v>
      </c>
      <c r="BI135">
        <v>177</v>
      </c>
      <c r="BJ135">
        <v>47</v>
      </c>
      <c r="BK135">
        <v>151</v>
      </c>
      <c r="BL135">
        <v>22</v>
      </c>
      <c r="BM135">
        <v>114</v>
      </c>
      <c r="BN135">
        <v>22</v>
      </c>
      <c r="BO135">
        <v>1</v>
      </c>
      <c r="BP135" s="1" t="s">
        <v>88</v>
      </c>
      <c r="BQ135">
        <v>3</v>
      </c>
      <c r="BR135" s="1" t="s">
        <v>88</v>
      </c>
      <c r="BS135">
        <v>1</v>
      </c>
      <c r="BT135" s="1" t="s">
        <v>88</v>
      </c>
      <c r="BU135">
        <v>0.05</v>
      </c>
      <c r="BV135">
        <v>4.05</v>
      </c>
      <c r="BW135">
        <v>0.02</v>
      </c>
      <c r="BX135">
        <v>7.0000000000000007E-2</v>
      </c>
      <c r="BY135">
        <v>1.29</v>
      </c>
      <c r="BZ135">
        <v>1.39</v>
      </c>
      <c r="CA135">
        <v>170</v>
      </c>
      <c r="CB135">
        <v>17</v>
      </c>
      <c r="CC135">
        <v>342</v>
      </c>
      <c r="CD135">
        <v>177</v>
      </c>
      <c r="CE135">
        <v>126</v>
      </c>
      <c r="CF135">
        <v>38</v>
      </c>
      <c r="CG135">
        <v>86</v>
      </c>
      <c r="CH135">
        <v>28</v>
      </c>
      <c r="CI135">
        <v>1</v>
      </c>
      <c r="CJ135">
        <v>0.33</v>
      </c>
      <c r="CK135" t="str">
        <f>IF(O135=" "," ",VLOOKUP(AA135,Mapping!$A:$C,2,FALSE))</f>
        <v>BRI</v>
      </c>
      <c r="CL135" t="str">
        <f>IF(O135=" "," ",VLOOKUP(AA135,Mapping!$A:$C,3,FALSE))</f>
        <v>Brighton</v>
      </c>
      <c r="CM135" s="5">
        <f t="shared" si="10"/>
        <v>0</v>
      </c>
      <c r="CN135" s="5">
        <f t="shared" si="11"/>
        <v>0</v>
      </c>
      <c r="CO135">
        <f t="shared" si="12"/>
        <v>5</v>
      </c>
      <c r="CP135" s="4">
        <f t="shared" si="13"/>
        <v>22.4</v>
      </c>
      <c r="CQ135">
        <f t="shared" si="14"/>
        <v>0</v>
      </c>
    </row>
    <row r="136" spans="1:95" x14ac:dyDescent="0.35">
      <c r="A136">
        <v>75</v>
      </c>
      <c r="B136" s="1" t="s">
        <v>88</v>
      </c>
      <c r="C136">
        <v>474120</v>
      </c>
      <c r="D136" s="1" t="s">
        <v>88</v>
      </c>
      <c r="E136" s="1" t="s">
        <v>88</v>
      </c>
      <c r="F136" s="1">
        <v>0</v>
      </c>
      <c r="G136" s="1" t="s">
        <v>88</v>
      </c>
      <c r="H136" s="1" t="s">
        <v>88</v>
      </c>
      <c r="I136">
        <v>3</v>
      </c>
      <c r="J136">
        <v>2.5</v>
      </c>
      <c r="K136" s="1" t="s">
        <v>88</v>
      </c>
      <c r="L136" s="1" t="s">
        <v>88</v>
      </c>
      <c r="M136" s="1" t="s">
        <v>534</v>
      </c>
      <c r="N136">
        <v>0</v>
      </c>
      <c r="O136">
        <v>130</v>
      </c>
      <c r="P136" s="1" t="s">
        <v>88</v>
      </c>
      <c r="Q136" s="1" t="s">
        <v>526</v>
      </c>
      <c r="R136" s="2">
        <v>45142.444248020831</v>
      </c>
      <c r="S136" s="4">
        <v>55</v>
      </c>
      <c r="T136" s="1" t="s">
        <v>535</v>
      </c>
      <c r="U136">
        <v>2.9</v>
      </c>
      <c r="V136" s="1" t="s">
        <v>536</v>
      </c>
      <c r="W136">
        <v>6.7</v>
      </c>
      <c r="X136" s="1" t="s">
        <v>88</v>
      </c>
      <c r="Y136" s="1" t="s">
        <v>88</v>
      </c>
      <c r="Z136" s="1" t="s">
        <v>97</v>
      </c>
      <c r="AA136">
        <v>5</v>
      </c>
      <c r="AB136">
        <v>36</v>
      </c>
      <c r="AC136">
        <v>57</v>
      </c>
      <c r="AD136" s="5">
        <v>0</v>
      </c>
      <c r="AE136" s="5">
        <v>0</v>
      </c>
      <c r="AF136" s="5">
        <v>0</v>
      </c>
      <c r="AG136" s="5">
        <v>0</v>
      </c>
      <c r="AH136">
        <v>0</v>
      </c>
      <c r="AI136">
        <v>10.4</v>
      </c>
      <c r="AJ136" s="1" t="s">
        <v>536</v>
      </c>
      <c r="AK136">
        <v>794</v>
      </c>
      <c r="AL136">
        <v>4</v>
      </c>
      <c r="AM136">
        <v>3</v>
      </c>
      <c r="AN136">
        <v>4</v>
      </c>
      <c r="AO136">
        <v>12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154</v>
      </c>
      <c r="AV136">
        <v>7</v>
      </c>
      <c r="AW136">
        <v>189</v>
      </c>
      <c r="AX136">
        <v>262.8</v>
      </c>
      <c r="AY136">
        <v>177.5</v>
      </c>
      <c r="AZ136">
        <v>399</v>
      </c>
      <c r="BA136">
        <v>83.8</v>
      </c>
      <c r="BB136">
        <v>7</v>
      </c>
      <c r="BC136">
        <v>3.93</v>
      </c>
      <c r="BD136">
        <v>1.18</v>
      </c>
      <c r="BE136">
        <v>5.1100000000000003</v>
      </c>
      <c r="BF136">
        <v>14.76</v>
      </c>
      <c r="BG136">
        <v>216</v>
      </c>
      <c r="BH136">
        <v>98</v>
      </c>
      <c r="BI136">
        <v>167</v>
      </c>
      <c r="BJ136">
        <v>106</v>
      </c>
      <c r="BK136">
        <v>81</v>
      </c>
      <c r="BL136">
        <v>57</v>
      </c>
      <c r="BM136">
        <v>146</v>
      </c>
      <c r="BN136">
        <v>86</v>
      </c>
      <c r="BO136">
        <v>1</v>
      </c>
      <c r="BP136" s="1" t="s">
        <v>88</v>
      </c>
      <c r="BQ136">
        <v>3</v>
      </c>
      <c r="BR136" s="1" t="s">
        <v>88</v>
      </c>
      <c r="BS136">
        <v>1</v>
      </c>
      <c r="BT136" s="1" t="s">
        <v>88</v>
      </c>
      <c r="BU136">
        <v>0.45</v>
      </c>
      <c r="BV136">
        <v>4.05</v>
      </c>
      <c r="BW136">
        <v>0.13</v>
      </c>
      <c r="BX136">
        <v>0.57999999999999996</v>
      </c>
      <c r="BY136">
        <v>1.67</v>
      </c>
      <c r="BZ136">
        <v>1.36</v>
      </c>
      <c r="CA136">
        <v>142</v>
      </c>
      <c r="CB136">
        <v>91</v>
      </c>
      <c r="CC136">
        <v>531</v>
      </c>
      <c r="CD136">
        <v>210</v>
      </c>
      <c r="CE136">
        <v>157</v>
      </c>
      <c r="CF136">
        <v>65</v>
      </c>
      <c r="CG136">
        <v>60</v>
      </c>
      <c r="CH136">
        <v>18</v>
      </c>
      <c r="CI136">
        <v>0.79</v>
      </c>
      <c r="CJ136">
        <v>0.45</v>
      </c>
      <c r="CK136" t="str">
        <f>IF(O136=" "," ",VLOOKUP(AA136,Mapping!$A:$C,2,FALSE))</f>
        <v>BRI</v>
      </c>
      <c r="CL136" t="str">
        <f>IF(O136=" "," ",VLOOKUP(AA136,Mapping!$A:$C,3,FALSE))</f>
        <v>Brighton</v>
      </c>
      <c r="CM136" s="5">
        <f t="shared" si="10"/>
        <v>0</v>
      </c>
      <c r="CN136" s="5">
        <f t="shared" si="11"/>
        <v>0</v>
      </c>
      <c r="CO136">
        <f t="shared" si="12"/>
        <v>5.5</v>
      </c>
      <c r="CP136" s="4">
        <f t="shared" si="13"/>
        <v>10.363636363636363</v>
      </c>
      <c r="CQ136">
        <f t="shared" si="14"/>
        <v>0</v>
      </c>
    </row>
    <row r="137" spans="1:95" x14ac:dyDescent="0.35">
      <c r="A137">
        <v>75</v>
      </c>
      <c r="B137" s="1" t="s">
        <v>88</v>
      </c>
      <c r="C137">
        <v>204214</v>
      </c>
      <c r="D137" s="1" t="s">
        <v>88</v>
      </c>
      <c r="E137" s="1" t="s">
        <v>88</v>
      </c>
      <c r="F137" s="1">
        <v>0</v>
      </c>
      <c r="G137" s="1" t="s">
        <v>88</v>
      </c>
      <c r="H137" s="1" t="s">
        <v>88</v>
      </c>
      <c r="I137">
        <v>2</v>
      </c>
      <c r="J137">
        <v>2.8</v>
      </c>
      <c r="K137" s="1" t="s">
        <v>88</v>
      </c>
      <c r="L137" s="1" t="s">
        <v>88</v>
      </c>
      <c r="M137" s="1" t="s">
        <v>537</v>
      </c>
      <c r="N137">
        <v>0</v>
      </c>
      <c r="O137">
        <v>131</v>
      </c>
      <c r="P137" s="1" t="s">
        <v>88</v>
      </c>
      <c r="Q137" s="1" t="s">
        <v>526</v>
      </c>
      <c r="R137" s="2">
        <v>45142.444248020831</v>
      </c>
      <c r="S137" s="4">
        <v>50</v>
      </c>
      <c r="T137" s="1" t="s">
        <v>538</v>
      </c>
      <c r="U137">
        <v>3.7</v>
      </c>
      <c r="V137" s="1" t="s">
        <v>539</v>
      </c>
      <c r="W137">
        <v>51.8</v>
      </c>
      <c r="X137" s="1" t="s">
        <v>88</v>
      </c>
      <c r="Y137" s="1" t="s">
        <v>88</v>
      </c>
      <c r="Z137" s="1" t="s">
        <v>97</v>
      </c>
      <c r="AA137">
        <v>5</v>
      </c>
      <c r="AB137">
        <v>36</v>
      </c>
      <c r="AC137">
        <v>128</v>
      </c>
      <c r="AD137" s="5">
        <v>0</v>
      </c>
      <c r="AE137" s="5">
        <v>0</v>
      </c>
      <c r="AF137" s="5">
        <v>0</v>
      </c>
      <c r="AG137" s="5">
        <v>0</v>
      </c>
      <c r="AH137">
        <v>0</v>
      </c>
      <c r="AI137">
        <v>25.6</v>
      </c>
      <c r="AJ137" s="1" t="s">
        <v>540</v>
      </c>
      <c r="AK137">
        <v>2674</v>
      </c>
      <c r="AL137">
        <v>1</v>
      </c>
      <c r="AM137">
        <v>7</v>
      </c>
      <c r="AN137">
        <v>10</v>
      </c>
      <c r="AO137">
        <v>43</v>
      </c>
      <c r="AP137">
        <v>1</v>
      </c>
      <c r="AQ137">
        <v>1</v>
      </c>
      <c r="AR137">
        <v>1</v>
      </c>
      <c r="AS137">
        <v>4</v>
      </c>
      <c r="AT137">
        <v>1</v>
      </c>
      <c r="AU137">
        <v>154</v>
      </c>
      <c r="AV137">
        <v>15</v>
      </c>
      <c r="AW137">
        <v>593</v>
      </c>
      <c r="AX137">
        <v>575.20000000000005</v>
      </c>
      <c r="AY137">
        <v>757.9</v>
      </c>
      <c r="AZ137">
        <v>297</v>
      </c>
      <c r="BA137">
        <v>162.5</v>
      </c>
      <c r="BB137">
        <v>31</v>
      </c>
      <c r="BC137">
        <v>1.8</v>
      </c>
      <c r="BD137">
        <v>3.88</v>
      </c>
      <c r="BE137">
        <v>5.68</v>
      </c>
      <c r="BF137">
        <v>41.6</v>
      </c>
      <c r="BG137">
        <v>76</v>
      </c>
      <c r="BH137">
        <v>21</v>
      </c>
      <c r="BI137">
        <v>24</v>
      </c>
      <c r="BJ137">
        <v>4</v>
      </c>
      <c r="BK137">
        <v>105</v>
      </c>
      <c r="BL137">
        <v>9</v>
      </c>
      <c r="BM137">
        <v>51</v>
      </c>
      <c r="BN137">
        <v>5</v>
      </c>
      <c r="BO137">
        <v>1</v>
      </c>
      <c r="BP137" s="1" t="s">
        <v>88</v>
      </c>
      <c r="BQ137">
        <v>3</v>
      </c>
      <c r="BR137" s="1" t="s">
        <v>88</v>
      </c>
      <c r="BS137">
        <v>1</v>
      </c>
      <c r="BT137" s="1" t="s">
        <v>88</v>
      </c>
      <c r="BU137">
        <v>0.06</v>
      </c>
      <c r="BV137">
        <v>4.05</v>
      </c>
      <c r="BW137">
        <v>0.13</v>
      </c>
      <c r="BX137">
        <v>0.19</v>
      </c>
      <c r="BY137">
        <v>1.4</v>
      </c>
      <c r="BZ137">
        <v>1.45</v>
      </c>
      <c r="CA137">
        <v>230</v>
      </c>
      <c r="CB137">
        <v>24</v>
      </c>
      <c r="CC137">
        <v>402</v>
      </c>
      <c r="CD137">
        <v>184</v>
      </c>
      <c r="CE137">
        <v>74</v>
      </c>
      <c r="CF137">
        <v>18</v>
      </c>
      <c r="CG137">
        <v>3</v>
      </c>
      <c r="CH137">
        <v>1</v>
      </c>
      <c r="CI137">
        <v>1.04</v>
      </c>
      <c r="CJ137">
        <v>0.34</v>
      </c>
      <c r="CK137" t="str">
        <f>IF(O137=" "," ",VLOOKUP(AA137,Mapping!$A:$C,2,FALSE))</f>
        <v>BRI</v>
      </c>
      <c r="CL137" t="str">
        <f>IF(O137=" "," ",VLOOKUP(AA137,Mapping!$A:$C,3,FALSE))</f>
        <v>Brighton</v>
      </c>
      <c r="CM137" s="5">
        <f t="shared" si="10"/>
        <v>0</v>
      </c>
      <c r="CN137" s="5">
        <f t="shared" si="11"/>
        <v>0</v>
      </c>
      <c r="CO137">
        <f t="shared" si="12"/>
        <v>5</v>
      </c>
      <c r="CP137" s="4">
        <f t="shared" si="13"/>
        <v>25.6</v>
      </c>
      <c r="CQ137">
        <f t="shared" si="14"/>
        <v>0</v>
      </c>
    </row>
    <row r="138" spans="1:95" x14ac:dyDescent="0.35">
      <c r="A138">
        <v>75</v>
      </c>
      <c r="B138" s="1" t="s">
        <v>88</v>
      </c>
      <c r="C138">
        <v>487117</v>
      </c>
      <c r="D138" s="1" t="s">
        <v>88</v>
      </c>
      <c r="E138" s="1" t="s">
        <v>88</v>
      </c>
      <c r="F138" s="1">
        <v>0</v>
      </c>
      <c r="G138" s="1" t="s">
        <v>88</v>
      </c>
      <c r="H138" s="1" t="s">
        <v>88</v>
      </c>
      <c r="I138">
        <v>4</v>
      </c>
      <c r="J138">
        <v>2.6</v>
      </c>
      <c r="K138" s="1" t="s">
        <v>88</v>
      </c>
      <c r="L138" s="1" t="s">
        <v>88</v>
      </c>
      <c r="M138" s="1" t="s">
        <v>541</v>
      </c>
      <c r="N138">
        <v>0</v>
      </c>
      <c r="O138">
        <v>132</v>
      </c>
      <c r="P138" s="1" t="s">
        <v>88</v>
      </c>
      <c r="Q138" s="1" t="s">
        <v>526</v>
      </c>
      <c r="R138" s="2">
        <v>45142.444248020831</v>
      </c>
      <c r="S138" s="4">
        <v>60</v>
      </c>
      <c r="T138" s="1" t="s">
        <v>542</v>
      </c>
      <c r="U138">
        <v>3.4</v>
      </c>
      <c r="V138" s="1" t="s">
        <v>543</v>
      </c>
      <c r="W138">
        <v>9.1</v>
      </c>
      <c r="X138" s="1" t="s">
        <v>88</v>
      </c>
      <c r="Y138" s="1" t="s">
        <v>88</v>
      </c>
      <c r="Z138" s="1" t="s">
        <v>97</v>
      </c>
      <c r="AA138">
        <v>5</v>
      </c>
      <c r="AB138">
        <v>36</v>
      </c>
      <c r="AC138">
        <v>65</v>
      </c>
      <c r="AD138" s="5">
        <v>0</v>
      </c>
      <c r="AE138" s="5">
        <v>0</v>
      </c>
      <c r="AF138" s="5">
        <v>0</v>
      </c>
      <c r="AG138" s="5">
        <v>0</v>
      </c>
      <c r="AH138">
        <v>0</v>
      </c>
      <c r="AI138">
        <v>10.8</v>
      </c>
      <c r="AJ138" s="1" t="s">
        <v>543</v>
      </c>
      <c r="AK138">
        <v>942</v>
      </c>
      <c r="AL138">
        <v>6</v>
      </c>
      <c r="AM138">
        <v>2</v>
      </c>
      <c r="AN138">
        <v>6</v>
      </c>
      <c r="AO138">
        <v>12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154</v>
      </c>
      <c r="AV138">
        <v>8</v>
      </c>
      <c r="AW138">
        <v>213</v>
      </c>
      <c r="AX138">
        <v>286.2</v>
      </c>
      <c r="AY138">
        <v>150.4</v>
      </c>
      <c r="AZ138">
        <v>361</v>
      </c>
      <c r="BA138">
        <v>79.900000000000006</v>
      </c>
      <c r="BB138">
        <v>10</v>
      </c>
      <c r="BC138">
        <v>5.44</v>
      </c>
      <c r="BD138">
        <v>0.54</v>
      </c>
      <c r="BE138">
        <v>5.98</v>
      </c>
      <c r="BF138">
        <v>13.45</v>
      </c>
      <c r="BG138">
        <v>199</v>
      </c>
      <c r="BH138">
        <v>20</v>
      </c>
      <c r="BI138">
        <v>183</v>
      </c>
      <c r="BJ138">
        <v>21</v>
      </c>
      <c r="BK138">
        <v>92</v>
      </c>
      <c r="BL138">
        <v>25</v>
      </c>
      <c r="BM138">
        <v>155</v>
      </c>
      <c r="BN138">
        <v>21</v>
      </c>
      <c r="BO138">
        <v>1</v>
      </c>
      <c r="BP138" s="1" t="s">
        <v>88</v>
      </c>
      <c r="BQ138">
        <v>3</v>
      </c>
      <c r="BR138" s="1" t="s">
        <v>88</v>
      </c>
      <c r="BS138">
        <v>1</v>
      </c>
      <c r="BT138" s="1" t="s">
        <v>88</v>
      </c>
      <c r="BU138">
        <v>0.52</v>
      </c>
      <c r="BV138">
        <v>4.05</v>
      </c>
      <c r="BW138">
        <v>0.05</v>
      </c>
      <c r="BX138">
        <v>0.56999999999999995</v>
      </c>
      <c r="BY138">
        <v>1.29</v>
      </c>
      <c r="BZ138">
        <v>1.1499999999999999</v>
      </c>
      <c r="CA138">
        <v>80</v>
      </c>
      <c r="CB138">
        <v>26</v>
      </c>
      <c r="CC138">
        <v>560</v>
      </c>
      <c r="CD138">
        <v>58</v>
      </c>
      <c r="CE138">
        <v>106</v>
      </c>
      <c r="CF138">
        <v>13</v>
      </c>
      <c r="CG138">
        <v>44</v>
      </c>
      <c r="CH138">
        <v>9</v>
      </c>
      <c r="CI138">
        <v>0.96</v>
      </c>
      <c r="CJ138">
        <v>0.56999999999999995</v>
      </c>
      <c r="CK138" t="str">
        <f>IF(O138=" "," ",VLOOKUP(AA138,Mapping!$A:$C,2,FALSE))</f>
        <v>BRI</v>
      </c>
      <c r="CL138" t="str">
        <f>IF(O138=" "," ",VLOOKUP(AA138,Mapping!$A:$C,3,FALSE))</f>
        <v>Brighton</v>
      </c>
      <c r="CM138" s="5">
        <f t="shared" si="10"/>
        <v>0</v>
      </c>
      <c r="CN138" s="5">
        <f t="shared" si="11"/>
        <v>0</v>
      </c>
      <c r="CO138">
        <f t="shared" si="12"/>
        <v>6</v>
      </c>
      <c r="CP138" s="4">
        <f t="shared" si="13"/>
        <v>10.833333333333334</v>
      </c>
      <c r="CQ138">
        <f t="shared" si="14"/>
        <v>0</v>
      </c>
    </row>
    <row r="139" spans="1:95" x14ac:dyDescent="0.35">
      <c r="A139">
        <v>75</v>
      </c>
      <c r="B139" s="1" t="s">
        <v>88</v>
      </c>
      <c r="C139">
        <v>243568</v>
      </c>
      <c r="D139" s="1" t="s">
        <v>88</v>
      </c>
      <c r="E139" s="1" t="s">
        <v>88</v>
      </c>
      <c r="F139" s="1">
        <v>0</v>
      </c>
      <c r="G139" s="1" t="s">
        <v>88</v>
      </c>
      <c r="H139" s="1" t="s">
        <v>88</v>
      </c>
      <c r="I139">
        <v>3</v>
      </c>
      <c r="J139">
        <v>2.1</v>
      </c>
      <c r="K139" s="1" t="s">
        <v>88</v>
      </c>
      <c r="L139" s="1" t="s">
        <v>88</v>
      </c>
      <c r="M139" s="1" t="s">
        <v>544</v>
      </c>
      <c r="N139">
        <v>0</v>
      </c>
      <c r="O139">
        <v>133</v>
      </c>
      <c r="P139" s="1" t="s">
        <v>88</v>
      </c>
      <c r="Q139" s="1" t="s">
        <v>526</v>
      </c>
      <c r="R139" s="2">
        <v>45142.444248020831</v>
      </c>
      <c r="S139" s="4">
        <v>50</v>
      </c>
      <c r="T139" s="1" t="s">
        <v>545</v>
      </c>
      <c r="U139">
        <v>1.5</v>
      </c>
      <c r="V139" s="1" t="s">
        <v>546</v>
      </c>
      <c r="W139">
        <v>0.1</v>
      </c>
      <c r="X139" s="1" t="s">
        <v>88</v>
      </c>
      <c r="Y139" s="1" t="s">
        <v>88</v>
      </c>
      <c r="Z139" s="1" t="s">
        <v>97</v>
      </c>
      <c r="AA139">
        <v>5</v>
      </c>
      <c r="AB139">
        <v>36</v>
      </c>
      <c r="AC139">
        <v>21</v>
      </c>
      <c r="AD139" s="5">
        <v>0</v>
      </c>
      <c r="AE139" s="5">
        <v>0</v>
      </c>
      <c r="AF139" s="5">
        <v>0</v>
      </c>
      <c r="AG139" s="5">
        <v>0</v>
      </c>
      <c r="AH139">
        <v>0</v>
      </c>
      <c r="AI139">
        <v>4.2</v>
      </c>
      <c r="AJ139" s="1" t="s">
        <v>546</v>
      </c>
      <c r="AK139">
        <v>502</v>
      </c>
      <c r="AL139">
        <v>6</v>
      </c>
      <c r="AM139">
        <v>1</v>
      </c>
      <c r="AN139">
        <v>2</v>
      </c>
      <c r="AO139">
        <v>8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154</v>
      </c>
      <c r="AV139">
        <v>8</v>
      </c>
      <c r="AW139">
        <v>105</v>
      </c>
      <c r="AX139">
        <v>67.599999999999994</v>
      </c>
      <c r="AY139">
        <v>56.5</v>
      </c>
      <c r="AZ139">
        <v>33</v>
      </c>
      <c r="BA139">
        <v>15.8</v>
      </c>
      <c r="BB139">
        <v>7</v>
      </c>
      <c r="BC139">
        <v>0.5</v>
      </c>
      <c r="BD139">
        <v>0.8</v>
      </c>
      <c r="BE139">
        <v>1.3</v>
      </c>
      <c r="BF139">
        <v>9.35</v>
      </c>
      <c r="BG139">
        <v>327</v>
      </c>
      <c r="BH139">
        <v>145</v>
      </c>
      <c r="BI139">
        <v>281</v>
      </c>
      <c r="BJ139">
        <v>148</v>
      </c>
      <c r="BK139">
        <v>301</v>
      </c>
      <c r="BL139">
        <v>152</v>
      </c>
      <c r="BM139">
        <v>325</v>
      </c>
      <c r="BN139">
        <v>151</v>
      </c>
      <c r="BO139">
        <v>1</v>
      </c>
      <c r="BP139" s="1" t="s">
        <v>88</v>
      </c>
      <c r="BQ139">
        <v>3</v>
      </c>
      <c r="BR139" s="1" t="s">
        <v>88</v>
      </c>
      <c r="BS139">
        <v>1</v>
      </c>
      <c r="BT139" s="1" t="s">
        <v>88</v>
      </c>
      <c r="BU139">
        <v>0.09</v>
      </c>
      <c r="BV139">
        <v>4.05</v>
      </c>
      <c r="BW139">
        <v>0.14000000000000001</v>
      </c>
      <c r="BX139">
        <v>0.23</v>
      </c>
      <c r="BY139">
        <v>1.68</v>
      </c>
      <c r="BZ139">
        <v>1.43</v>
      </c>
      <c r="CA139">
        <v>260</v>
      </c>
      <c r="CB139">
        <v>167</v>
      </c>
      <c r="CC139">
        <v>432</v>
      </c>
      <c r="CD139">
        <v>142</v>
      </c>
      <c r="CE139">
        <v>323</v>
      </c>
      <c r="CF139">
        <v>141</v>
      </c>
      <c r="CG139">
        <v>464</v>
      </c>
      <c r="CH139">
        <v>155</v>
      </c>
      <c r="CI139">
        <v>1.25</v>
      </c>
      <c r="CJ139">
        <v>0.36</v>
      </c>
      <c r="CK139" t="str">
        <f>IF(O139=" "," ",VLOOKUP(AA139,Mapping!$A:$C,2,FALSE))</f>
        <v>BRI</v>
      </c>
      <c r="CL139" t="str">
        <f>IF(O139=" "," ",VLOOKUP(AA139,Mapping!$A:$C,3,FALSE))</f>
        <v>Brighton</v>
      </c>
      <c r="CM139" s="5">
        <f t="shared" si="10"/>
        <v>0</v>
      </c>
      <c r="CN139" s="5">
        <f t="shared" si="11"/>
        <v>0</v>
      </c>
      <c r="CO139">
        <f t="shared" si="12"/>
        <v>5</v>
      </c>
      <c r="CP139" s="4">
        <f t="shared" si="13"/>
        <v>4.2</v>
      </c>
      <c r="CQ139">
        <f t="shared" si="14"/>
        <v>0</v>
      </c>
    </row>
    <row r="140" spans="1:95" x14ac:dyDescent="0.35">
      <c r="A140">
        <v>75</v>
      </c>
      <c r="B140" s="1" t="s">
        <v>88</v>
      </c>
      <c r="C140">
        <v>60307</v>
      </c>
      <c r="D140" s="1" t="s">
        <v>88</v>
      </c>
      <c r="E140" s="1" t="s">
        <v>88</v>
      </c>
      <c r="F140" s="1">
        <v>0</v>
      </c>
      <c r="G140" s="1" t="s">
        <v>88</v>
      </c>
      <c r="H140" s="1" t="s">
        <v>88</v>
      </c>
      <c r="I140">
        <v>3</v>
      </c>
      <c r="J140">
        <v>2.8</v>
      </c>
      <c r="K140" s="1" t="s">
        <v>88</v>
      </c>
      <c r="L140" s="1" t="s">
        <v>88</v>
      </c>
      <c r="M140" s="1" t="s">
        <v>547</v>
      </c>
      <c r="N140">
        <v>0</v>
      </c>
      <c r="O140">
        <v>134</v>
      </c>
      <c r="P140" s="1" t="s">
        <v>88</v>
      </c>
      <c r="Q140" s="1" t="s">
        <v>526</v>
      </c>
      <c r="R140" s="2">
        <v>45142.444248020831</v>
      </c>
      <c r="S140" s="4">
        <v>65</v>
      </c>
      <c r="T140" s="1" t="s">
        <v>548</v>
      </c>
      <c r="U140">
        <v>4.3</v>
      </c>
      <c r="V140" s="1" t="s">
        <v>549</v>
      </c>
      <c r="W140">
        <v>4.9000000000000004</v>
      </c>
      <c r="X140" s="1" t="s">
        <v>88</v>
      </c>
      <c r="Y140" s="1" t="s">
        <v>88</v>
      </c>
      <c r="Z140" s="1" t="s">
        <v>97</v>
      </c>
      <c r="AA140">
        <v>5</v>
      </c>
      <c r="AB140">
        <v>36</v>
      </c>
      <c r="AC140">
        <v>159</v>
      </c>
      <c r="AD140" s="5">
        <v>0</v>
      </c>
      <c r="AE140" s="5">
        <v>0</v>
      </c>
      <c r="AF140" s="5">
        <v>0</v>
      </c>
      <c r="AG140" s="5">
        <v>0</v>
      </c>
      <c r="AH140">
        <v>0</v>
      </c>
      <c r="AI140">
        <v>24.5</v>
      </c>
      <c r="AJ140" s="1" t="s">
        <v>550</v>
      </c>
      <c r="AK140">
        <v>3240</v>
      </c>
      <c r="AL140">
        <v>9</v>
      </c>
      <c r="AM140">
        <v>8</v>
      </c>
      <c r="AN140">
        <v>11</v>
      </c>
      <c r="AO140">
        <v>51</v>
      </c>
      <c r="AP140">
        <v>1</v>
      </c>
      <c r="AQ140">
        <v>1</v>
      </c>
      <c r="AR140">
        <v>1</v>
      </c>
      <c r="AS140">
        <v>7</v>
      </c>
      <c r="AT140">
        <v>1</v>
      </c>
      <c r="AU140">
        <v>154</v>
      </c>
      <c r="AV140">
        <v>14</v>
      </c>
      <c r="AW140">
        <v>748</v>
      </c>
      <c r="AX140">
        <v>918.6</v>
      </c>
      <c r="AY140">
        <v>1227.5</v>
      </c>
      <c r="AZ140">
        <v>582</v>
      </c>
      <c r="BA140">
        <v>273.2</v>
      </c>
      <c r="BB140">
        <v>37</v>
      </c>
      <c r="BC140">
        <v>5.19</v>
      </c>
      <c r="BD140">
        <v>8.93</v>
      </c>
      <c r="BE140">
        <v>14.12</v>
      </c>
      <c r="BF140">
        <v>48.43</v>
      </c>
      <c r="BG140">
        <v>13</v>
      </c>
      <c r="BH140">
        <v>5</v>
      </c>
      <c r="BI140">
        <v>5</v>
      </c>
      <c r="BJ140">
        <v>3</v>
      </c>
      <c r="BK140">
        <v>44</v>
      </c>
      <c r="BL140">
        <v>31</v>
      </c>
      <c r="BM140">
        <v>11</v>
      </c>
      <c r="BN140">
        <v>8</v>
      </c>
      <c r="BO140">
        <v>1</v>
      </c>
      <c r="BP140" s="1" t="s">
        <v>88</v>
      </c>
      <c r="BQ140">
        <v>3</v>
      </c>
      <c r="BR140" s="1" t="s">
        <v>88</v>
      </c>
      <c r="BS140">
        <v>2</v>
      </c>
      <c r="BT140" s="1" t="s">
        <v>88</v>
      </c>
      <c r="BU140">
        <v>0.14000000000000001</v>
      </c>
      <c r="BV140">
        <v>4.05</v>
      </c>
      <c r="BW140">
        <v>0.25</v>
      </c>
      <c r="BX140">
        <v>0.39</v>
      </c>
      <c r="BY140">
        <v>1.35</v>
      </c>
      <c r="BZ140">
        <v>1.42</v>
      </c>
      <c r="CA140">
        <v>41</v>
      </c>
      <c r="CB140">
        <v>25</v>
      </c>
      <c r="CC140">
        <v>562</v>
      </c>
      <c r="CD140">
        <v>228</v>
      </c>
      <c r="CE140">
        <v>30</v>
      </c>
      <c r="CF140">
        <v>13</v>
      </c>
      <c r="CG140">
        <v>72</v>
      </c>
      <c r="CH140">
        <v>23</v>
      </c>
      <c r="CI140">
        <v>1.03</v>
      </c>
      <c r="CJ140">
        <v>0.31</v>
      </c>
      <c r="CK140" t="str">
        <f>IF(O140=" "," ",VLOOKUP(AA140,Mapping!$A:$C,2,FALSE))</f>
        <v>BRI</v>
      </c>
      <c r="CL140" t="str">
        <f>IF(O140=" "," ",VLOOKUP(AA140,Mapping!$A:$C,3,FALSE))</f>
        <v>Brighton</v>
      </c>
      <c r="CM140" s="5">
        <f t="shared" si="10"/>
        <v>0</v>
      </c>
      <c r="CN140" s="5">
        <f t="shared" si="11"/>
        <v>0</v>
      </c>
      <c r="CO140">
        <f t="shared" si="12"/>
        <v>6.5</v>
      </c>
      <c r="CP140" s="4">
        <f t="shared" si="13"/>
        <v>24.46153846153846</v>
      </c>
      <c r="CQ140">
        <f t="shared" si="14"/>
        <v>0</v>
      </c>
    </row>
    <row r="141" spans="1:95" x14ac:dyDescent="0.35">
      <c r="A141">
        <v>75</v>
      </c>
      <c r="B141" s="1" t="s">
        <v>88</v>
      </c>
      <c r="C141">
        <v>475168</v>
      </c>
      <c r="D141" s="1" t="s">
        <v>88</v>
      </c>
      <c r="E141" s="1" t="s">
        <v>88</v>
      </c>
      <c r="F141" s="1">
        <v>0</v>
      </c>
      <c r="G141" s="1" t="s">
        <v>88</v>
      </c>
      <c r="H141" s="1" t="s">
        <v>88</v>
      </c>
      <c r="I141">
        <v>4</v>
      </c>
      <c r="J141">
        <v>2.2999999999999998</v>
      </c>
      <c r="K141" s="1" t="s">
        <v>88</v>
      </c>
      <c r="L141" s="1" t="s">
        <v>88</v>
      </c>
      <c r="M141" s="1" t="s">
        <v>551</v>
      </c>
      <c r="N141">
        <v>0</v>
      </c>
      <c r="O141">
        <v>135</v>
      </c>
      <c r="P141" s="1" t="s">
        <v>88</v>
      </c>
      <c r="Q141" s="1" t="s">
        <v>526</v>
      </c>
      <c r="R141" s="2">
        <v>45142.444248020831</v>
      </c>
      <c r="S141" s="4">
        <v>55</v>
      </c>
      <c r="T141" s="1" t="s">
        <v>552</v>
      </c>
      <c r="U141">
        <v>0</v>
      </c>
      <c r="V141" s="1" t="s">
        <v>553</v>
      </c>
      <c r="W141">
        <v>12.3</v>
      </c>
      <c r="X141" s="1" t="s">
        <v>88</v>
      </c>
      <c r="Y141" s="1" t="s">
        <v>88</v>
      </c>
      <c r="Z141" s="1" t="s">
        <v>97</v>
      </c>
      <c r="AA141">
        <v>5</v>
      </c>
      <c r="AB141">
        <v>36</v>
      </c>
      <c r="AC141">
        <v>159</v>
      </c>
      <c r="AD141" s="5">
        <v>0</v>
      </c>
      <c r="AE141" s="5">
        <v>0</v>
      </c>
      <c r="AF141" s="5">
        <v>0</v>
      </c>
      <c r="AG141" s="5">
        <v>0</v>
      </c>
      <c r="AH141">
        <v>0</v>
      </c>
      <c r="AI141">
        <v>0</v>
      </c>
      <c r="AJ141" s="1" t="s">
        <v>551</v>
      </c>
      <c r="AK141">
        <v>3240</v>
      </c>
      <c r="AL141">
        <v>9</v>
      </c>
      <c r="AM141">
        <v>8</v>
      </c>
      <c r="AN141">
        <v>11</v>
      </c>
      <c r="AO141">
        <v>51</v>
      </c>
      <c r="AP141">
        <v>1</v>
      </c>
      <c r="AQ141">
        <v>1</v>
      </c>
      <c r="AR141">
        <v>1</v>
      </c>
      <c r="AS141">
        <v>7</v>
      </c>
      <c r="AT141">
        <v>1</v>
      </c>
      <c r="AU141">
        <v>154</v>
      </c>
      <c r="AV141">
        <v>14</v>
      </c>
      <c r="AW141">
        <v>748</v>
      </c>
      <c r="AX141">
        <v>0</v>
      </c>
      <c r="AY141">
        <v>0</v>
      </c>
      <c r="AZ141">
        <v>0</v>
      </c>
      <c r="BA141">
        <v>0</v>
      </c>
      <c r="BB141">
        <v>37</v>
      </c>
      <c r="BC141">
        <v>0</v>
      </c>
      <c r="BD141">
        <v>0</v>
      </c>
      <c r="BE141">
        <v>0</v>
      </c>
      <c r="BF141">
        <v>0</v>
      </c>
      <c r="BG141">
        <v>608</v>
      </c>
      <c r="BH141">
        <v>71</v>
      </c>
      <c r="BI141">
        <v>608</v>
      </c>
      <c r="BJ141">
        <v>71</v>
      </c>
      <c r="BK141">
        <v>608</v>
      </c>
      <c r="BL141">
        <v>71</v>
      </c>
      <c r="BM141">
        <v>608</v>
      </c>
      <c r="BN141">
        <v>71</v>
      </c>
      <c r="BO141">
        <v>1</v>
      </c>
      <c r="BP141" s="1" t="s">
        <v>88</v>
      </c>
      <c r="BQ141">
        <v>3</v>
      </c>
      <c r="BR141" s="1" t="s">
        <v>88</v>
      </c>
      <c r="BS141">
        <v>2</v>
      </c>
      <c r="BT141" s="1" t="s">
        <v>88</v>
      </c>
      <c r="BU141">
        <v>0.14000000000000001</v>
      </c>
      <c r="BV141">
        <v>4.05</v>
      </c>
      <c r="BW141">
        <v>0.25</v>
      </c>
      <c r="BX141">
        <v>0.39</v>
      </c>
      <c r="BY141">
        <v>1.35</v>
      </c>
      <c r="BZ141">
        <v>1.42</v>
      </c>
      <c r="CA141">
        <v>143</v>
      </c>
      <c r="CB141">
        <v>38</v>
      </c>
      <c r="CC141">
        <v>532</v>
      </c>
      <c r="CD141">
        <v>49</v>
      </c>
      <c r="CE141">
        <v>608</v>
      </c>
      <c r="CF141">
        <v>71</v>
      </c>
      <c r="CG141">
        <v>35</v>
      </c>
      <c r="CH141">
        <v>7</v>
      </c>
      <c r="CI141">
        <v>1.03</v>
      </c>
      <c r="CJ141">
        <v>0.31</v>
      </c>
      <c r="CK141" t="str">
        <f>IF(O141=" "," ",VLOOKUP(AA141,Mapping!$A:$C,2,FALSE))</f>
        <v>BRI</v>
      </c>
      <c r="CL141" t="str">
        <f>IF(O141=" "," ",VLOOKUP(AA141,Mapping!$A:$C,3,FALSE))</f>
        <v>Brighton</v>
      </c>
      <c r="CM141" s="5">
        <f t="shared" si="10"/>
        <v>0</v>
      </c>
      <c r="CN141" s="5">
        <f t="shared" si="11"/>
        <v>0</v>
      </c>
      <c r="CO141">
        <f t="shared" si="12"/>
        <v>5.5</v>
      </c>
      <c r="CP141" s="4">
        <f t="shared" si="13"/>
        <v>28.90909090909091</v>
      </c>
      <c r="CQ141">
        <f t="shared" si="14"/>
        <v>0</v>
      </c>
    </row>
    <row r="142" spans="1:95" x14ac:dyDescent="0.35">
      <c r="A142">
        <v>75</v>
      </c>
      <c r="B142" s="1" t="s">
        <v>88</v>
      </c>
      <c r="C142">
        <v>442229</v>
      </c>
      <c r="D142" s="1" t="s">
        <v>88</v>
      </c>
      <c r="E142" s="1" t="s">
        <v>88</v>
      </c>
      <c r="F142" s="1">
        <v>0</v>
      </c>
      <c r="G142" s="1" t="s">
        <v>88</v>
      </c>
      <c r="H142" s="1" t="s">
        <v>88</v>
      </c>
      <c r="I142">
        <v>2</v>
      </c>
      <c r="J142">
        <v>1.5</v>
      </c>
      <c r="K142" s="1" t="s">
        <v>88</v>
      </c>
      <c r="L142" s="1" t="s">
        <v>88</v>
      </c>
      <c r="M142" s="1" t="s">
        <v>554</v>
      </c>
      <c r="N142">
        <v>0</v>
      </c>
      <c r="O142">
        <v>136</v>
      </c>
      <c r="P142" s="1" t="s">
        <v>88</v>
      </c>
      <c r="Q142" s="1" t="s">
        <v>526</v>
      </c>
      <c r="R142" s="2">
        <v>45142.444248020831</v>
      </c>
      <c r="S142" s="4">
        <v>40</v>
      </c>
      <c r="T142" s="1" t="s">
        <v>555</v>
      </c>
      <c r="U142">
        <v>0</v>
      </c>
      <c r="V142" s="1" t="s">
        <v>556</v>
      </c>
      <c r="W142">
        <v>0.2</v>
      </c>
      <c r="X142" s="1" t="s">
        <v>88</v>
      </c>
      <c r="Y142" s="1" t="s">
        <v>88</v>
      </c>
      <c r="Z142" s="1" t="s">
        <v>97</v>
      </c>
      <c r="AA142">
        <v>5</v>
      </c>
      <c r="AB142">
        <v>36</v>
      </c>
      <c r="AC142">
        <v>159</v>
      </c>
      <c r="AD142" s="5">
        <v>0</v>
      </c>
      <c r="AE142" s="5">
        <v>0</v>
      </c>
      <c r="AF142" s="5">
        <v>0</v>
      </c>
      <c r="AG142" s="5">
        <v>0</v>
      </c>
      <c r="AH142">
        <v>0</v>
      </c>
      <c r="AI142">
        <v>0</v>
      </c>
      <c r="AJ142" s="1" t="s">
        <v>556</v>
      </c>
      <c r="AK142">
        <v>3240</v>
      </c>
      <c r="AL142">
        <v>9</v>
      </c>
      <c r="AM142">
        <v>8</v>
      </c>
      <c r="AN142">
        <v>11</v>
      </c>
      <c r="AO142">
        <v>51</v>
      </c>
      <c r="AP142">
        <v>1</v>
      </c>
      <c r="AQ142">
        <v>1</v>
      </c>
      <c r="AR142">
        <v>1</v>
      </c>
      <c r="AS142">
        <v>7</v>
      </c>
      <c r="AT142">
        <v>1</v>
      </c>
      <c r="AU142">
        <v>154</v>
      </c>
      <c r="AV142">
        <v>14</v>
      </c>
      <c r="AW142">
        <v>748</v>
      </c>
      <c r="AX142">
        <v>0</v>
      </c>
      <c r="AY142">
        <v>0</v>
      </c>
      <c r="AZ142">
        <v>0</v>
      </c>
      <c r="BA142">
        <v>0</v>
      </c>
      <c r="BB142">
        <v>37</v>
      </c>
      <c r="BC142">
        <v>0</v>
      </c>
      <c r="BD142">
        <v>0</v>
      </c>
      <c r="BE142">
        <v>0</v>
      </c>
      <c r="BF142">
        <v>0</v>
      </c>
      <c r="BG142">
        <v>445</v>
      </c>
      <c r="BH142">
        <v>166</v>
      </c>
      <c r="BI142">
        <v>437</v>
      </c>
      <c r="BJ142">
        <v>166</v>
      </c>
      <c r="BK142">
        <v>422</v>
      </c>
      <c r="BL142">
        <v>165</v>
      </c>
      <c r="BM142">
        <v>447</v>
      </c>
      <c r="BN142">
        <v>166</v>
      </c>
      <c r="BO142">
        <v>1</v>
      </c>
      <c r="BP142" s="1" t="s">
        <v>88</v>
      </c>
      <c r="BQ142">
        <v>3</v>
      </c>
      <c r="BR142" s="1" t="s">
        <v>88</v>
      </c>
      <c r="BS142">
        <v>2</v>
      </c>
      <c r="BT142" s="1" t="s">
        <v>88</v>
      </c>
      <c r="BU142">
        <v>0.14000000000000001</v>
      </c>
      <c r="BV142">
        <v>4.05</v>
      </c>
      <c r="BW142">
        <v>0.25</v>
      </c>
      <c r="BX142">
        <v>0.39</v>
      </c>
      <c r="BY142">
        <v>1.35</v>
      </c>
      <c r="BZ142">
        <v>1.42</v>
      </c>
      <c r="CA142">
        <v>598</v>
      </c>
      <c r="CB142">
        <v>193</v>
      </c>
      <c r="CC142">
        <v>83</v>
      </c>
      <c r="CD142">
        <v>45</v>
      </c>
      <c r="CE142">
        <v>452</v>
      </c>
      <c r="CF142">
        <v>167</v>
      </c>
      <c r="CG142">
        <v>416</v>
      </c>
      <c r="CH142">
        <v>160</v>
      </c>
      <c r="CI142">
        <v>1.03</v>
      </c>
      <c r="CJ142">
        <v>0.31</v>
      </c>
      <c r="CK142" t="str">
        <f>IF(O142=" "," ",VLOOKUP(AA142,Mapping!$A:$C,2,FALSE))</f>
        <v>BRI</v>
      </c>
      <c r="CL142" t="str">
        <f>IF(O142=" "," ",VLOOKUP(AA142,Mapping!$A:$C,3,FALSE))</f>
        <v>Brighton</v>
      </c>
      <c r="CM142" s="5">
        <f t="shared" si="10"/>
        <v>0</v>
      </c>
      <c r="CN142" s="5">
        <f t="shared" si="11"/>
        <v>0</v>
      </c>
      <c r="CO142">
        <f t="shared" si="12"/>
        <v>4</v>
      </c>
      <c r="CP142" s="4">
        <f t="shared" si="13"/>
        <v>39.75</v>
      </c>
      <c r="CQ142">
        <f t="shared" si="14"/>
        <v>0</v>
      </c>
    </row>
    <row r="143" spans="1:95" x14ac:dyDescent="0.35">
      <c r="A143">
        <v>75</v>
      </c>
      <c r="B143" s="1" t="s">
        <v>88</v>
      </c>
      <c r="C143">
        <v>484658</v>
      </c>
      <c r="D143" s="1" t="s">
        <v>88</v>
      </c>
      <c r="E143" s="1" t="s">
        <v>88</v>
      </c>
      <c r="F143" s="1">
        <v>0</v>
      </c>
      <c r="G143" s="1" t="s">
        <v>88</v>
      </c>
      <c r="H143" s="1" t="s">
        <v>88</v>
      </c>
      <c r="I143">
        <v>3</v>
      </c>
      <c r="J143">
        <v>0</v>
      </c>
      <c r="K143" s="1" t="s">
        <v>88</v>
      </c>
      <c r="L143" s="1" t="s">
        <v>88</v>
      </c>
      <c r="M143" s="1" t="s">
        <v>557</v>
      </c>
      <c r="N143">
        <v>0</v>
      </c>
      <c r="O143">
        <v>137</v>
      </c>
      <c r="P143" s="1" t="s">
        <v>88</v>
      </c>
      <c r="Q143" s="1" t="s">
        <v>558</v>
      </c>
      <c r="R143" s="2">
        <v>45127.403043298611</v>
      </c>
      <c r="S143" s="4">
        <v>45</v>
      </c>
      <c r="T143" s="1" t="s">
        <v>559</v>
      </c>
      <c r="U143">
        <v>0</v>
      </c>
      <c r="V143" s="1" t="s">
        <v>560</v>
      </c>
      <c r="W143">
        <v>0</v>
      </c>
      <c r="X143" s="1" t="s">
        <v>88</v>
      </c>
      <c r="Y143" s="1" t="s">
        <v>88</v>
      </c>
      <c r="Z143" s="1" t="s">
        <v>189</v>
      </c>
      <c r="AA143">
        <v>5</v>
      </c>
      <c r="AB143">
        <v>36</v>
      </c>
      <c r="AC143">
        <v>159</v>
      </c>
      <c r="AD143" s="5">
        <v>0</v>
      </c>
      <c r="AE143" s="5">
        <v>0</v>
      </c>
      <c r="AF143" s="5">
        <v>0</v>
      </c>
      <c r="AG143" s="5">
        <v>0</v>
      </c>
      <c r="AH143">
        <v>0</v>
      </c>
      <c r="AI143">
        <v>0</v>
      </c>
      <c r="AJ143" s="1" t="s">
        <v>560</v>
      </c>
      <c r="AK143">
        <v>3240</v>
      </c>
      <c r="AL143">
        <v>9</v>
      </c>
      <c r="AM143">
        <v>8</v>
      </c>
      <c r="AN143">
        <v>11</v>
      </c>
      <c r="AO143">
        <v>51</v>
      </c>
      <c r="AP143">
        <v>1</v>
      </c>
      <c r="AQ143">
        <v>1</v>
      </c>
      <c r="AR143">
        <v>1</v>
      </c>
      <c r="AS143">
        <v>7</v>
      </c>
      <c r="AT143">
        <v>1</v>
      </c>
      <c r="AU143">
        <v>154</v>
      </c>
      <c r="AV143">
        <v>14</v>
      </c>
      <c r="AW143">
        <v>748</v>
      </c>
      <c r="AX143">
        <v>0</v>
      </c>
      <c r="AY143">
        <v>0</v>
      </c>
      <c r="AZ143">
        <v>0</v>
      </c>
      <c r="BA143">
        <v>0</v>
      </c>
      <c r="BB143">
        <v>37</v>
      </c>
      <c r="BC143">
        <v>0</v>
      </c>
      <c r="BD143">
        <v>0</v>
      </c>
      <c r="BE143">
        <v>0</v>
      </c>
      <c r="BF143">
        <v>0</v>
      </c>
      <c r="BG143">
        <v>538</v>
      </c>
      <c r="BH143">
        <v>215</v>
      </c>
      <c r="BI143">
        <v>535</v>
      </c>
      <c r="BJ143">
        <v>215</v>
      </c>
      <c r="BK143">
        <v>530</v>
      </c>
      <c r="BL143">
        <v>214</v>
      </c>
      <c r="BM143">
        <v>539</v>
      </c>
      <c r="BN143">
        <v>215</v>
      </c>
      <c r="BO143">
        <v>1</v>
      </c>
      <c r="BP143" s="1" t="s">
        <v>88</v>
      </c>
      <c r="BQ143">
        <v>3</v>
      </c>
      <c r="BR143" s="1" t="s">
        <v>88</v>
      </c>
      <c r="BS143">
        <v>2</v>
      </c>
      <c r="BT143" s="1" t="s">
        <v>88</v>
      </c>
      <c r="BU143">
        <v>0.14000000000000001</v>
      </c>
      <c r="BV143">
        <v>4.05</v>
      </c>
      <c r="BW143">
        <v>0.25</v>
      </c>
      <c r="BX143">
        <v>0.39</v>
      </c>
      <c r="BY143">
        <v>1.35</v>
      </c>
      <c r="BZ143">
        <v>1.42</v>
      </c>
      <c r="CA143">
        <v>493</v>
      </c>
      <c r="CB143">
        <v>248</v>
      </c>
      <c r="CC143">
        <v>297</v>
      </c>
      <c r="CD143">
        <v>55</v>
      </c>
      <c r="CE143">
        <v>540</v>
      </c>
      <c r="CF143">
        <v>216</v>
      </c>
      <c r="CG143">
        <v>612</v>
      </c>
      <c r="CH143">
        <v>259</v>
      </c>
      <c r="CI143">
        <v>1.03</v>
      </c>
      <c r="CJ143">
        <v>0.31</v>
      </c>
      <c r="CK143" t="str">
        <f>IF(O143=" "," ",VLOOKUP(AA143,Mapping!$A:$C,2,FALSE))</f>
        <v>BRI</v>
      </c>
      <c r="CL143" t="str">
        <f>IF(O143=" "," ",VLOOKUP(AA143,Mapping!$A:$C,3,FALSE))</f>
        <v>Brighton</v>
      </c>
      <c r="CM143" s="5">
        <f t="shared" si="10"/>
        <v>0</v>
      </c>
      <c r="CN143" s="5">
        <f t="shared" si="11"/>
        <v>0</v>
      </c>
      <c r="CO143">
        <f t="shared" si="12"/>
        <v>4.5</v>
      </c>
      <c r="CP143" s="4">
        <f t="shared" si="13"/>
        <v>35.333333333333336</v>
      </c>
      <c r="CQ143">
        <f t="shared" si="14"/>
        <v>0</v>
      </c>
    </row>
    <row r="144" spans="1:95" x14ac:dyDescent="0.35">
      <c r="A144">
        <v>75</v>
      </c>
      <c r="B144" s="1" t="s">
        <v>88</v>
      </c>
      <c r="C144">
        <v>39155</v>
      </c>
      <c r="D144" s="1" t="s">
        <v>88</v>
      </c>
      <c r="E144" s="1" t="s">
        <v>88</v>
      </c>
      <c r="F144" s="1">
        <v>0</v>
      </c>
      <c r="G144" s="1" t="s">
        <v>88</v>
      </c>
      <c r="H144" s="1" t="s">
        <v>88</v>
      </c>
      <c r="I144">
        <v>3</v>
      </c>
      <c r="J144">
        <v>2.1</v>
      </c>
      <c r="K144" s="1" t="s">
        <v>88</v>
      </c>
      <c r="L144" s="1" t="s">
        <v>88</v>
      </c>
      <c r="M144" s="1" t="s">
        <v>382</v>
      </c>
      <c r="N144">
        <v>0</v>
      </c>
      <c r="O144">
        <v>138</v>
      </c>
      <c r="P144" s="1" t="s">
        <v>88</v>
      </c>
      <c r="Q144" s="1" t="s">
        <v>558</v>
      </c>
      <c r="R144" s="2">
        <v>45127.403043298611</v>
      </c>
      <c r="S144" s="4">
        <v>50</v>
      </c>
      <c r="T144" s="1" t="s">
        <v>561</v>
      </c>
      <c r="U144">
        <v>2.9</v>
      </c>
      <c r="V144" s="1" t="s">
        <v>562</v>
      </c>
      <c r="W144">
        <v>0.1</v>
      </c>
      <c r="X144" s="1" t="s">
        <v>88</v>
      </c>
      <c r="Y144" s="1" t="s">
        <v>88</v>
      </c>
      <c r="Z144" s="1" t="s">
        <v>97</v>
      </c>
      <c r="AA144">
        <v>5</v>
      </c>
      <c r="AB144">
        <v>36</v>
      </c>
      <c r="AC144">
        <v>47</v>
      </c>
      <c r="AD144" s="5">
        <v>0</v>
      </c>
      <c r="AE144" s="5">
        <v>0</v>
      </c>
      <c r="AF144" s="5">
        <v>0</v>
      </c>
      <c r="AG144" s="5">
        <v>0</v>
      </c>
      <c r="AH144">
        <v>0</v>
      </c>
      <c r="AI144">
        <v>9.4</v>
      </c>
      <c r="AJ144" s="1" t="s">
        <v>562</v>
      </c>
      <c r="AK144">
        <v>717</v>
      </c>
      <c r="AL144">
        <v>2</v>
      </c>
      <c r="AM144">
        <v>1</v>
      </c>
      <c r="AN144">
        <v>5</v>
      </c>
      <c r="AO144">
        <v>10</v>
      </c>
      <c r="AP144">
        <v>1</v>
      </c>
      <c r="AQ144">
        <v>1</v>
      </c>
      <c r="AR144">
        <v>1</v>
      </c>
      <c r="AS144">
        <v>7</v>
      </c>
      <c r="AT144">
        <v>1</v>
      </c>
      <c r="AU144">
        <v>154</v>
      </c>
      <c r="AV144">
        <v>4</v>
      </c>
      <c r="AW144">
        <v>146</v>
      </c>
      <c r="AX144">
        <v>144.19999999999999</v>
      </c>
      <c r="AY144">
        <v>186.7</v>
      </c>
      <c r="AZ144">
        <v>152</v>
      </c>
      <c r="BA144">
        <v>48.5</v>
      </c>
      <c r="BB144">
        <v>12</v>
      </c>
      <c r="BC144">
        <v>0.88</v>
      </c>
      <c r="BD144">
        <v>1.22</v>
      </c>
      <c r="BE144">
        <v>2.1</v>
      </c>
      <c r="BF144">
        <v>10.59</v>
      </c>
      <c r="BG144">
        <v>277</v>
      </c>
      <c r="BH144">
        <v>119</v>
      </c>
      <c r="BI144">
        <v>156</v>
      </c>
      <c r="BJ144">
        <v>101</v>
      </c>
      <c r="BK144">
        <v>176</v>
      </c>
      <c r="BL144">
        <v>110</v>
      </c>
      <c r="BM144">
        <v>236</v>
      </c>
      <c r="BN144">
        <v>113</v>
      </c>
      <c r="BO144">
        <v>1</v>
      </c>
      <c r="BP144" s="1" t="s">
        <v>88</v>
      </c>
      <c r="BQ144">
        <v>3</v>
      </c>
      <c r="BR144" s="1" t="s">
        <v>88</v>
      </c>
      <c r="BS144">
        <v>2</v>
      </c>
      <c r="BT144" s="1" t="s">
        <v>88</v>
      </c>
      <c r="BU144">
        <v>0.11</v>
      </c>
      <c r="BV144">
        <v>4.05</v>
      </c>
      <c r="BW144">
        <v>0.15</v>
      </c>
      <c r="BX144">
        <v>0.26</v>
      </c>
      <c r="BY144">
        <v>1.33</v>
      </c>
      <c r="BZ144">
        <v>1.26</v>
      </c>
      <c r="CA144">
        <v>150</v>
      </c>
      <c r="CB144">
        <v>95</v>
      </c>
      <c r="CC144">
        <v>322</v>
      </c>
      <c r="CD144">
        <v>70</v>
      </c>
      <c r="CE144">
        <v>153</v>
      </c>
      <c r="CF144">
        <v>61</v>
      </c>
      <c r="CG144">
        <v>481</v>
      </c>
      <c r="CH144">
        <v>159</v>
      </c>
      <c r="CI144">
        <v>1.51</v>
      </c>
      <c r="CJ144">
        <v>0.63</v>
      </c>
      <c r="CK144" t="str">
        <f>IF(O144=" "," ",VLOOKUP(AA144,Mapping!$A:$C,2,FALSE))</f>
        <v>BRI</v>
      </c>
      <c r="CL144" t="str">
        <f>IF(O144=" "," ",VLOOKUP(AA144,Mapping!$A:$C,3,FALSE))</f>
        <v>Brighton</v>
      </c>
      <c r="CM144" s="5">
        <f t="shared" si="10"/>
        <v>0</v>
      </c>
      <c r="CN144" s="5">
        <f t="shared" si="11"/>
        <v>0</v>
      </c>
      <c r="CO144">
        <f t="shared" si="12"/>
        <v>5</v>
      </c>
      <c r="CP144" s="4">
        <f t="shared" si="13"/>
        <v>9.4</v>
      </c>
      <c r="CQ144">
        <f t="shared" si="14"/>
        <v>0</v>
      </c>
    </row>
    <row r="145" spans="1:95" x14ac:dyDescent="0.35">
      <c r="A145">
        <v>75</v>
      </c>
      <c r="B145" s="1" t="s">
        <v>88</v>
      </c>
      <c r="C145">
        <v>232792</v>
      </c>
      <c r="D145" s="1" t="s">
        <v>88</v>
      </c>
      <c r="E145" s="1" t="s">
        <v>88</v>
      </c>
      <c r="F145" s="1">
        <v>0</v>
      </c>
      <c r="G145" s="1" t="s">
        <v>88</v>
      </c>
      <c r="H145" s="1" t="s">
        <v>88</v>
      </c>
      <c r="I145">
        <v>2</v>
      </c>
      <c r="J145">
        <v>1.5</v>
      </c>
      <c r="K145" s="1" t="s">
        <v>88</v>
      </c>
      <c r="L145" s="1" t="s">
        <v>88</v>
      </c>
      <c r="M145" s="1" t="s">
        <v>563</v>
      </c>
      <c r="N145">
        <v>0</v>
      </c>
      <c r="O145">
        <v>139</v>
      </c>
      <c r="P145" s="1" t="s">
        <v>88</v>
      </c>
      <c r="Q145" s="1" t="s">
        <v>558</v>
      </c>
      <c r="R145" s="2">
        <v>45127.403043298611</v>
      </c>
      <c r="S145" s="4">
        <v>40</v>
      </c>
      <c r="T145" s="1" t="s">
        <v>564</v>
      </c>
      <c r="U145">
        <v>1.1000000000000001</v>
      </c>
      <c r="V145" s="1" t="s">
        <v>565</v>
      </c>
      <c r="W145">
        <v>8.4</v>
      </c>
      <c r="X145" s="1" t="s">
        <v>88</v>
      </c>
      <c r="Y145" s="1" t="s">
        <v>88</v>
      </c>
      <c r="Z145" s="1" t="s">
        <v>97</v>
      </c>
      <c r="AA145">
        <v>5</v>
      </c>
      <c r="AB145">
        <v>36</v>
      </c>
      <c r="AC145">
        <v>23</v>
      </c>
      <c r="AD145" s="5">
        <v>0</v>
      </c>
      <c r="AE145" s="5">
        <v>0</v>
      </c>
      <c r="AF145" s="5">
        <v>0</v>
      </c>
      <c r="AG145" s="5">
        <v>0</v>
      </c>
      <c r="AH145">
        <v>0</v>
      </c>
      <c r="AI145">
        <v>5.8</v>
      </c>
      <c r="AJ145" s="1" t="s">
        <v>565</v>
      </c>
      <c r="AK145">
        <v>439</v>
      </c>
      <c r="AL145">
        <v>2</v>
      </c>
      <c r="AM145">
        <v>1</v>
      </c>
      <c r="AN145">
        <v>1</v>
      </c>
      <c r="AO145">
        <v>7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154</v>
      </c>
      <c r="AV145">
        <v>4</v>
      </c>
      <c r="AW145">
        <v>91</v>
      </c>
      <c r="AX145">
        <v>70.599999999999994</v>
      </c>
      <c r="AY145">
        <v>87.2</v>
      </c>
      <c r="AZ145">
        <v>48</v>
      </c>
      <c r="BA145">
        <v>20.6</v>
      </c>
      <c r="BB145">
        <v>3</v>
      </c>
      <c r="BC145">
        <v>0.2</v>
      </c>
      <c r="BD145">
        <v>0.64</v>
      </c>
      <c r="BE145">
        <v>0.84</v>
      </c>
      <c r="BF145">
        <v>6.37</v>
      </c>
      <c r="BG145">
        <v>323</v>
      </c>
      <c r="BH145">
        <v>124</v>
      </c>
      <c r="BI145">
        <v>250</v>
      </c>
      <c r="BJ145">
        <v>83</v>
      </c>
      <c r="BK145">
        <v>284</v>
      </c>
      <c r="BL145">
        <v>103</v>
      </c>
      <c r="BM145">
        <v>314</v>
      </c>
      <c r="BN145">
        <v>117</v>
      </c>
      <c r="BO145">
        <v>1</v>
      </c>
      <c r="BP145" s="1" t="s">
        <v>88</v>
      </c>
      <c r="BQ145">
        <v>3</v>
      </c>
      <c r="BR145" s="1" t="s">
        <v>88</v>
      </c>
      <c r="BS145">
        <v>2</v>
      </c>
      <c r="BT145" s="1" t="s">
        <v>88</v>
      </c>
      <c r="BU145">
        <v>0.04</v>
      </c>
      <c r="BV145">
        <v>4.05</v>
      </c>
      <c r="BW145">
        <v>0.13</v>
      </c>
      <c r="BX145">
        <v>0.17</v>
      </c>
      <c r="BY145">
        <v>1.31</v>
      </c>
      <c r="BZ145">
        <v>1.44</v>
      </c>
      <c r="CA145">
        <v>580</v>
      </c>
      <c r="CB145">
        <v>178</v>
      </c>
      <c r="CC145">
        <v>65</v>
      </c>
      <c r="CD145">
        <v>30</v>
      </c>
      <c r="CE145">
        <v>355</v>
      </c>
      <c r="CF145">
        <v>127</v>
      </c>
      <c r="CG145">
        <v>46</v>
      </c>
      <c r="CH145">
        <v>17</v>
      </c>
      <c r="CI145">
        <v>0.62</v>
      </c>
      <c r="CJ145">
        <v>0.21</v>
      </c>
      <c r="CK145" t="str">
        <f>IF(O145=" "," ",VLOOKUP(AA145,Mapping!$A:$C,2,FALSE))</f>
        <v>BRI</v>
      </c>
      <c r="CL145" t="str">
        <f>IF(O145=" "," ",VLOOKUP(AA145,Mapping!$A:$C,3,FALSE))</f>
        <v>Brighton</v>
      </c>
      <c r="CM145" s="5">
        <f t="shared" si="10"/>
        <v>0</v>
      </c>
      <c r="CN145" s="5">
        <f t="shared" si="11"/>
        <v>0</v>
      </c>
      <c r="CO145">
        <f t="shared" si="12"/>
        <v>4</v>
      </c>
      <c r="CP145" s="4">
        <f t="shared" si="13"/>
        <v>5.75</v>
      </c>
      <c r="CQ145">
        <f t="shared" si="14"/>
        <v>0</v>
      </c>
    </row>
    <row r="146" spans="1:95" x14ac:dyDescent="0.35">
      <c r="A146">
        <v>75</v>
      </c>
      <c r="B146" s="1" t="s">
        <v>88</v>
      </c>
      <c r="C146">
        <v>109345</v>
      </c>
      <c r="D146" s="1" t="s">
        <v>88</v>
      </c>
      <c r="E146" s="1" t="s">
        <v>88</v>
      </c>
      <c r="F146" s="1">
        <v>0</v>
      </c>
      <c r="G146" s="1" t="s">
        <v>88</v>
      </c>
      <c r="H146" s="1" t="s">
        <v>88</v>
      </c>
      <c r="I146">
        <v>3</v>
      </c>
      <c r="J146">
        <v>2.8</v>
      </c>
      <c r="K146" s="1" t="s">
        <v>88</v>
      </c>
      <c r="L146" s="1" t="s">
        <v>88</v>
      </c>
      <c r="M146" s="1" t="s">
        <v>566</v>
      </c>
      <c r="N146">
        <v>0</v>
      </c>
      <c r="O146">
        <v>140</v>
      </c>
      <c r="P146" s="1" t="s">
        <v>88</v>
      </c>
      <c r="Q146" s="1" t="s">
        <v>558</v>
      </c>
      <c r="R146" s="2">
        <v>45127.403043298611</v>
      </c>
      <c r="S146" s="4">
        <v>65</v>
      </c>
      <c r="T146" s="1" t="s">
        <v>567</v>
      </c>
      <c r="U146">
        <v>4.5</v>
      </c>
      <c r="V146" s="1" t="s">
        <v>568</v>
      </c>
      <c r="W146">
        <v>2.7</v>
      </c>
      <c r="X146" s="1" t="s">
        <v>88</v>
      </c>
      <c r="Y146" s="1" t="s">
        <v>88</v>
      </c>
      <c r="Z146" s="1" t="s">
        <v>97</v>
      </c>
      <c r="AA146">
        <v>5</v>
      </c>
      <c r="AB146">
        <v>36</v>
      </c>
      <c r="AC146">
        <v>147</v>
      </c>
      <c r="AD146" s="5">
        <v>0</v>
      </c>
      <c r="AE146" s="5">
        <v>0</v>
      </c>
      <c r="AF146" s="5">
        <v>0</v>
      </c>
      <c r="AG146" s="5">
        <v>0</v>
      </c>
      <c r="AH146">
        <v>0</v>
      </c>
      <c r="AI146">
        <v>22.6</v>
      </c>
      <c r="AJ146" s="1" t="s">
        <v>568</v>
      </c>
      <c r="AK146">
        <v>2719</v>
      </c>
      <c r="AL146">
        <v>6</v>
      </c>
      <c r="AM146">
        <v>10</v>
      </c>
      <c r="AN146">
        <v>10</v>
      </c>
      <c r="AO146">
        <v>40</v>
      </c>
      <c r="AP146">
        <v>1</v>
      </c>
      <c r="AQ146">
        <v>1</v>
      </c>
      <c r="AR146">
        <v>1</v>
      </c>
      <c r="AS146">
        <v>2</v>
      </c>
      <c r="AT146">
        <v>1</v>
      </c>
      <c r="AU146">
        <v>154</v>
      </c>
      <c r="AV146">
        <v>16</v>
      </c>
      <c r="AW146">
        <v>559</v>
      </c>
      <c r="AX146">
        <v>791.8</v>
      </c>
      <c r="AY146">
        <v>965.8</v>
      </c>
      <c r="AZ146">
        <v>955</v>
      </c>
      <c r="BA146">
        <v>271.39999999999998</v>
      </c>
      <c r="BB146">
        <v>31</v>
      </c>
      <c r="BC146">
        <v>7.01</v>
      </c>
      <c r="BD146">
        <v>5.9</v>
      </c>
      <c r="BE146">
        <v>12.91</v>
      </c>
      <c r="BF146">
        <v>37.58</v>
      </c>
      <c r="BG146">
        <v>24</v>
      </c>
      <c r="BH146">
        <v>10</v>
      </c>
      <c r="BI146">
        <v>11</v>
      </c>
      <c r="BJ146">
        <v>9</v>
      </c>
      <c r="BK146">
        <v>17</v>
      </c>
      <c r="BL146">
        <v>8</v>
      </c>
      <c r="BM146">
        <v>12</v>
      </c>
      <c r="BN146">
        <v>9</v>
      </c>
      <c r="BO146">
        <v>2</v>
      </c>
      <c r="BP146" s="1" t="s">
        <v>88</v>
      </c>
      <c r="BQ146">
        <v>2</v>
      </c>
      <c r="BR146" s="1" t="s">
        <v>88</v>
      </c>
      <c r="BS146">
        <v>2</v>
      </c>
      <c r="BT146" s="1" t="s">
        <v>88</v>
      </c>
      <c r="BU146">
        <v>0.23</v>
      </c>
      <c r="BV146">
        <v>4.05</v>
      </c>
      <c r="BW146">
        <v>0.2</v>
      </c>
      <c r="BX146">
        <v>0.43</v>
      </c>
      <c r="BY146">
        <v>1.24</v>
      </c>
      <c r="BZ146">
        <v>1.32</v>
      </c>
      <c r="CA146">
        <v>43</v>
      </c>
      <c r="CB146">
        <v>26</v>
      </c>
      <c r="CC146">
        <v>564</v>
      </c>
      <c r="CD146">
        <v>229</v>
      </c>
      <c r="CE146">
        <v>19</v>
      </c>
      <c r="CF146">
        <v>9</v>
      </c>
      <c r="CG146">
        <v>108</v>
      </c>
      <c r="CH146">
        <v>39</v>
      </c>
      <c r="CI146">
        <v>1.03</v>
      </c>
      <c r="CJ146">
        <v>0.33</v>
      </c>
      <c r="CK146" t="str">
        <f>IF(O146=" "," ",VLOOKUP(AA146,Mapping!$A:$C,2,FALSE))</f>
        <v>BRI</v>
      </c>
      <c r="CL146" t="str">
        <f>IF(O146=" "," ",VLOOKUP(AA146,Mapping!$A:$C,3,FALSE))</f>
        <v>Brighton</v>
      </c>
      <c r="CM146" s="5">
        <f t="shared" si="10"/>
        <v>0</v>
      </c>
      <c r="CN146" s="5">
        <f t="shared" si="11"/>
        <v>0</v>
      </c>
      <c r="CO146">
        <f t="shared" si="12"/>
        <v>6.5</v>
      </c>
      <c r="CP146" s="4">
        <f t="shared" si="13"/>
        <v>22.615384615384617</v>
      </c>
      <c r="CQ146">
        <f t="shared" si="14"/>
        <v>0</v>
      </c>
    </row>
    <row r="147" spans="1:95" x14ac:dyDescent="0.35">
      <c r="A147">
        <v>75</v>
      </c>
      <c r="B147" s="1" t="s">
        <v>88</v>
      </c>
      <c r="C147">
        <v>209288</v>
      </c>
      <c r="D147" s="1" t="s">
        <v>88</v>
      </c>
      <c r="E147" s="1" t="s">
        <v>88</v>
      </c>
      <c r="F147" s="1">
        <v>0</v>
      </c>
      <c r="G147" s="1" t="s">
        <v>88</v>
      </c>
      <c r="H147" s="1" t="s">
        <v>88</v>
      </c>
      <c r="I147">
        <v>1</v>
      </c>
      <c r="J147">
        <v>1.5</v>
      </c>
      <c r="K147" s="1" t="s">
        <v>88</v>
      </c>
      <c r="L147" s="1" t="s">
        <v>88</v>
      </c>
      <c r="M147" s="1" t="s">
        <v>569</v>
      </c>
      <c r="N147">
        <v>0</v>
      </c>
      <c r="O147">
        <v>141</v>
      </c>
      <c r="P147" s="1" t="s">
        <v>88</v>
      </c>
      <c r="Q147" s="1" t="s">
        <v>558</v>
      </c>
      <c r="R147" s="2">
        <v>45127.403043298611</v>
      </c>
      <c r="S147" s="4">
        <v>40</v>
      </c>
      <c r="T147" s="1" t="s">
        <v>570</v>
      </c>
      <c r="U147">
        <v>0</v>
      </c>
      <c r="V147" s="1" t="s">
        <v>571</v>
      </c>
      <c r="W147">
        <v>0.2</v>
      </c>
      <c r="X147" s="1" t="s">
        <v>88</v>
      </c>
      <c r="Y147" s="1" t="s">
        <v>88</v>
      </c>
      <c r="Z147" s="1" t="s">
        <v>97</v>
      </c>
      <c r="AA147">
        <v>5</v>
      </c>
      <c r="AB147">
        <v>36</v>
      </c>
      <c r="AC147">
        <v>147</v>
      </c>
      <c r="AD147" s="5">
        <v>0</v>
      </c>
      <c r="AE147" s="5">
        <v>0</v>
      </c>
      <c r="AF147" s="5">
        <v>0</v>
      </c>
      <c r="AG147" s="5">
        <v>0</v>
      </c>
      <c r="AH147">
        <v>0</v>
      </c>
      <c r="AI147">
        <v>0</v>
      </c>
      <c r="AJ147" s="1" t="s">
        <v>571</v>
      </c>
      <c r="AK147">
        <v>2719</v>
      </c>
      <c r="AL147">
        <v>6</v>
      </c>
      <c r="AM147">
        <v>10</v>
      </c>
      <c r="AN147">
        <v>10</v>
      </c>
      <c r="AO147">
        <v>40</v>
      </c>
      <c r="AP147">
        <v>1</v>
      </c>
      <c r="AQ147">
        <v>1</v>
      </c>
      <c r="AR147">
        <v>1</v>
      </c>
      <c r="AS147">
        <v>2</v>
      </c>
      <c r="AT147">
        <v>1</v>
      </c>
      <c r="AU147">
        <v>154</v>
      </c>
      <c r="AV147">
        <v>16</v>
      </c>
      <c r="AW147">
        <v>559</v>
      </c>
      <c r="AX147">
        <v>0</v>
      </c>
      <c r="AY147">
        <v>0</v>
      </c>
      <c r="AZ147">
        <v>0</v>
      </c>
      <c r="BA147">
        <v>0</v>
      </c>
      <c r="BB147">
        <v>31</v>
      </c>
      <c r="BC147">
        <v>0</v>
      </c>
      <c r="BD147">
        <v>0</v>
      </c>
      <c r="BE147">
        <v>0</v>
      </c>
      <c r="BF147">
        <v>0</v>
      </c>
      <c r="BG147">
        <v>424</v>
      </c>
      <c r="BH147">
        <v>49</v>
      </c>
      <c r="BI147">
        <v>414</v>
      </c>
      <c r="BJ147">
        <v>39</v>
      </c>
      <c r="BK147">
        <v>398</v>
      </c>
      <c r="BL147">
        <v>30</v>
      </c>
      <c r="BM147">
        <v>426</v>
      </c>
      <c r="BN147">
        <v>49</v>
      </c>
      <c r="BO147">
        <v>2</v>
      </c>
      <c r="BP147" s="1" t="s">
        <v>88</v>
      </c>
      <c r="BQ147">
        <v>2</v>
      </c>
      <c r="BR147" s="1" t="s">
        <v>88</v>
      </c>
      <c r="BS147">
        <v>2</v>
      </c>
      <c r="BT147" s="1" t="s">
        <v>88</v>
      </c>
      <c r="BU147">
        <v>0.23</v>
      </c>
      <c r="BV147">
        <v>4.05</v>
      </c>
      <c r="BW147">
        <v>0.2</v>
      </c>
      <c r="BX147">
        <v>0.43</v>
      </c>
      <c r="BY147">
        <v>1.24</v>
      </c>
      <c r="BZ147">
        <v>1.32</v>
      </c>
      <c r="CA147">
        <v>570</v>
      </c>
      <c r="CB147">
        <v>58</v>
      </c>
      <c r="CC147">
        <v>55</v>
      </c>
      <c r="CD147">
        <v>29</v>
      </c>
      <c r="CE147">
        <v>431</v>
      </c>
      <c r="CF147">
        <v>49</v>
      </c>
      <c r="CG147">
        <v>347</v>
      </c>
      <c r="CH147">
        <v>53</v>
      </c>
      <c r="CI147">
        <v>1.03</v>
      </c>
      <c r="CJ147">
        <v>0.33</v>
      </c>
      <c r="CK147" t="str">
        <f>IF(O147=" "," ",VLOOKUP(AA147,Mapping!$A:$C,2,FALSE))</f>
        <v>BRI</v>
      </c>
      <c r="CL147" t="str">
        <f>IF(O147=" "," ",VLOOKUP(AA147,Mapping!$A:$C,3,FALSE))</f>
        <v>Brighton</v>
      </c>
      <c r="CM147" s="5">
        <f t="shared" si="10"/>
        <v>0</v>
      </c>
      <c r="CN147" s="5">
        <f t="shared" si="11"/>
        <v>0</v>
      </c>
      <c r="CO147">
        <f t="shared" si="12"/>
        <v>4</v>
      </c>
      <c r="CP147" s="4">
        <f t="shared" si="13"/>
        <v>36.75</v>
      </c>
      <c r="CQ147">
        <f t="shared" si="14"/>
        <v>0</v>
      </c>
    </row>
    <row r="148" spans="1:95" x14ac:dyDescent="0.35">
      <c r="A148">
        <v>75</v>
      </c>
      <c r="B148" s="1" t="s">
        <v>88</v>
      </c>
      <c r="C148">
        <v>15157</v>
      </c>
      <c r="D148" s="1" t="s">
        <v>88</v>
      </c>
      <c r="E148" s="1" t="s">
        <v>88</v>
      </c>
      <c r="F148" s="1">
        <v>0</v>
      </c>
      <c r="G148" s="1" t="s">
        <v>88</v>
      </c>
      <c r="H148" s="1" t="s">
        <v>88</v>
      </c>
      <c r="I148">
        <v>3</v>
      </c>
      <c r="J148">
        <v>2.1</v>
      </c>
      <c r="K148" s="1" t="s">
        <v>88</v>
      </c>
      <c r="L148" s="1" t="s">
        <v>88</v>
      </c>
      <c r="M148" s="1" t="s">
        <v>333</v>
      </c>
      <c r="N148">
        <v>0</v>
      </c>
      <c r="O148">
        <v>142</v>
      </c>
      <c r="P148" s="1" t="s">
        <v>88</v>
      </c>
      <c r="Q148" s="1" t="s">
        <v>558</v>
      </c>
      <c r="R148" s="2">
        <v>45127.403043298611</v>
      </c>
      <c r="S148" s="4">
        <v>50</v>
      </c>
      <c r="T148" s="1" t="s">
        <v>572</v>
      </c>
      <c r="U148">
        <v>1.4</v>
      </c>
      <c r="V148" s="1" t="s">
        <v>573</v>
      </c>
      <c r="W148">
        <v>0.2</v>
      </c>
      <c r="X148" s="1" t="s">
        <v>88</v>
      </c>
      <c r="Y148" s="1" t="s">
        <v>88</v>
      </c>
      <c r="Z148" s="1" t="s">
        <v>97</v>
      </c>
      <c r="AA148">
        <v>5</v>
      </c>
      <c r="AB148">
        <v>36</v>
      </c>
      <c r="AC148">
        <v>42</v>
      </c>
      <c r="AD148" s="5">
        <v>0</v>
      </c>
      <c r="AE148" s="5">
        <v>0</v>
      </c>
      <c r="AF148" s="5">
        <v>0</v>
      </c>
      <c r="AG148" s="5">
        <v>0</v>
      </c>
      <c r="AH148">
        <v>0</v>
      </c>
      <c r="AI148">
        <v>8.4</v>
      </c>
      <c r="AJ148" s="1" t="s">
        <v>573</v>
      </c>
      <c r="AK148">
        <v>889</v>
      </c>
      <c r="AL148">
        <v>6</v>
      </c>
      <c r="AM148">
        <v>1</v>
      </c>
      <c r="AN148">
        <v>3</v>
      </c>
      <c r="AO148">
        <v>12</v>
      </c>
      <c r="AP148">
        <v>1</v>
      </c>
      <c r="AQ148">
        <v>1</v>
      </c>
      <c r="AR148">
        <v>1</v>
      </c>
      <c r="AS148">
        <v>2</v>
      </c>
      <c r="AT148">
        <v>1</v>
      </c>
      <c r="AU148">
        <v>154</v>
      </c>
      <c r="AV148">
        <v>16</v>
      </c>
      <c r="AW148">
        <v>187</v>
      </c>
      <c r="AX148">
        <v>179.6</v>
      </c>
      <c r="AY148">
        <v>222.7</v>
      </c>
      <c r="AZ148">
        <v>93</v>
      </c>
      <c r="BA148">
        <v>49.5</v>
      </c>
      <c r="BB148">
        <v>7</v>
      </c>
      <c r="BC148">
        <v>0.4</v>
      </c>
      <c r="BD148">
        <v>1.63</v>
      </c>
      <c r="BE148">
        <v>2.0299999999999998</v>
      </c>
      <c r="BF148">
        <v>13.56</v>
      </c>
      <c r="BG148">
        <v>258</v>
      </c>
      <c r="BH148">
        <v>114</v>
      </c>
      <c r="BI148">
        <v>141</v>
      </c>
      <c r="BJ148">
        <v>94</v>
      </c>
      <c r="BK148">
        <v>228</v>
      </c>
      <c r="BL148">
        <v>123</v>
      </c>
      <c r="BM148">
        <v>231</v>
      </c>
      <c r="BN148">
        <v>110</v>
      </c>
      <c r="BO148">
        <v>2</v>
      </c>
      <c r="BP148" s="1" t="s">
        <v>88</v>
      </c>
      <c r="BQ148">
        <v>2</v>
      </c>
      <c r="BR148" s="1" t="s">
        <v>88</v>
      </c>
      <c r="BS148">
        <v>2</v>
      </c>
      <c r="BT148" s="1" t="s">
        <v>88</v>
      </c>
      <c r="BU148">
        <v>0.04</v>
      </c>
      <c r="BV148">
        <v>4.05</v>
      </c>
      <c r="BW148">
        <v>0.17</v>
      </c>
      <c r="BX148">
        <v>0.21</v>
      </c>
      <c r="BY148">
        <v>1.37</v>
      </c>
      <c r="BZ148">
        <v>1.21</v>
      </c>
      <c r="CA148">
        <v>148</v>
      </c>
      <c r="CB148">
        <v>94</v>
      </c>
      <c r="CC148">
        <v>320</v>
      </c>
      <c r="CD148">
        <v>69</v>
      </c>
      <c r="CE148">
        <v>333</v>
      </c>
      <c r="CF148">
        <v>146</v>
      </c>
      <c r="CG148">
        <v>345</v>
      </c>
      <c r="CH148">
        <v>110</v>
      </c>
      <c r="CI148">
        <v>0.71</v>
      </c>
      <c r="CJ148">
        <v>0.3</v>
      </c>
      <c r="CK148" t="str">
        <f>IF(O148=" "," ",VLOOKUP(AA148,Mapping!$A:$C,2,FALSE))</f>
        <v>BRI</v>
      </c>
      <c r="CL148" t="str">
        <f>IF(O148=" "," ",VLOOKUP(AA148,Mapping!$A:$C,3,FALSE))</f>
        <v>Brighton</v>
      </c>
      <c r="CM148" s="5">
        <f t="shared" si="10"/>
        <v>0</v>
      </c>
      <c r="CN148" s="5">
        <f t="shared" si="11"/>
        <v>0</v>
      </c>
      <c r="CO148">
        <f t="shared" si="12"/>
        <v>5</v>
      </c>
      <c r="CP148" s="4">
        <f t="shared" si="13"/>
        <v>8.4</v>
      </c>
      <c r="CQ148">
        <f t="shared" si="14"/>
        <v>0</v>
      </c>
    </row>
    <row r="149" spans="1:95" x14ac:dyDescent="0.35">
      <c r="A149">
        <v>75</v>
      </c>
      <c r="B149" s="1" t="s">
        <v>88</v>
      </c>
      <c r="C149">
        <v>451340</v>
      </c>
      <c r="D149" s="1" t="s">
        <v>88</v>
      </c>
      <c r="E149" s="1" t="s">
        <v>88</v>
      </c>
      <c r="F149" s="1">
        <v>0</v>
      </c>
      <c r="G149" s="1" t="s">
        <v>88</v>
      </c>
      <c r="H149" s="1" t="s">
        <v>88</v>
      </c>
      <c r="I149">
        <v>3</v>
      </c>
      <c r="J149">
        <v>2.8</v>
      </c>
      <c r="K149" s="1" t="s">
        <v>88</v>
      </c>
      <c r="L149" s="1" t="s">
        <v>88</v>
      </c>
      <c r="M149" s="1" t="s">
        <v>574</v>
      </c>
      <c r="N149">
        <v>0</v>
      </c>
      <c r="O149">
        <v>143</v>
      </c>
      <c r="P149" s="1" t="s">
        <v>88</v>
      </c>
      <c r="Q149" s="1" t="s">
        <v>558</v>
      </c>
      <c r="R149" s="2">
        <v>45127.403043298611</v>
      </c>
      <c r="S149" s="4">
        <v>65</v>
      </c>
      <c r="T149" s="1" t="s">
        <v>575</v>
      </c>
      <c r="U149">
        <v>4.2</v>
      </c>
      <c r="V149" s="1" t="s">
        <v>576</v>
      </c>
      <c r="W149">
        <v>38.200000000000003</v>
      </c>
      <c r="X149" s="1" t="s">
        <v>88</v>
      </c>
      <c r="Y149" s="1" t="s">
        <v>88</v>
      </c>
      <c r="Z149" s="1" t="s">
        <v>97</v>
      </c>
      <c r="AA149">
        <v>5</v>
      </c>
      <c r="AB149">
        <v>36</v>
      </c>
      <c r="AC149">
        <v>138</v>
      </c>
      <c r="AD149" s="5">
        <v>0</v>
      </c>
      <c r="AE149" s="5">
        <v>0</v>
      </c>
      <c r="AF149" s="5">
        <v>0</v>
      </c>
      <c r="AG149" s="5">
        <v>0</v>
      </c>
      <c r="AH149">
        <v>0</v>
      </c>
      <c r="AI149">
        <v>21.2</v>
      </c>
      <c r="AJ149" s="1" t="s">
        <v>576</v>
      </c>
      <c r="AK149">
        <v>2311</v>
      </c>
      <c r="AL149">
        <v>7</v>
      </c>
      <c r="AM149">
        <v>9</v>
      </c>
      <c r="AN149">
        <v>8</v>
      </c>
      <c r="AO149">
        <v>35</v>
      </c>
      <c r="AP149">
        <v>1</v>
      </c>
      <c r="AQ149">
        <v>1</v>
      </c>
      <c r="AR149">
        <v>1</v>
      </c>
      <c r="AS149">
        <v>2</v>
      </c>
      <c r="AT149">
        <v>1</v>
      </c>
      <c r="AU149">
        <v>154</v>
      </c>
      <c r="AV149">
        <v>11</v>
      </c>
      <c r="AW149">
        <v>457</v>
      </c>
      <c r="AX149">
        <v>569.6</v>
      </c>
      <c r="AY149">
        <v>569.4</v>
      </c>
      <c r="AZ149">
        <v>867</v>
      </c>
      <c r="BA149">
        <v>200.4</v>
      </c>
      <c r="BB149">
        <v>24</v>
      </c>
      <c r="BC149">
        <v>8.2899999999999991</v>
      </c>
      <c r="BD149">
        <v>4.93</v>
      </c>
      <c r="BE149">
        <v>13.22</v>
      </c>
      <c r="BF149">
        <v>35.520000000000003</v>
      </c>
      <c r="BG149">
        <v>81</v>
      </c>
      <c r="BH149">
        <v>38</v>
      </c>
      <c r="BI149">
        <v>42</v>
      </c>
      <c r="BJ149">
        <v>35</v>
      </c>
      <c r="BK149">
        <v>24</v>
      </c>
      <c r="BL149">
        <v>15</v>
      </c>
      <c r="BM149">
        <v>30</v>
      </c>
      <c r="BN149">
        <v>22</v>
      </c>
      <c r="BO149">
        <v>2</v>
      </c>
      <c r="BP149" s="1" t="s">
        <v>88</v>
      </c>
      <c r="BQ149">
        <v>2</v>
      </c>
      <c r="BR149" s="1" t="s">
        <v>88</v>
      </c>
      <c r="BS149">
        <v>2</v>
      </c>
      <c r="BT149" s="1" t="s">
        <v>88</v>
      </c>
      <c r="BU149">
        <v>0.32</v>
      </c>
      <c r="BV149">
        <v>4.05</v>
      </c>
      <c r="BW149">
        <v>0.19</v>
      </c>
      <c r="BX149">
        <v>0.51</v>
      </c>
      <c r="BY149">
        <v>1.38</v>
      </c>
      <c r="BZ149">
        <v>1.36</v>
      </c>
      <c r="CA149">
        <v>54</v>
      </c>
      <c r="CB149">
        <v>33</v>
      </c>
      <c r="CC149">
        <v>575</v>
      </c>
      <c r="CD149">
        <v>236</v>
      </c>
      <c r="CE149">
        <v>36</v>
      </c>
      <c r="CF149">
        <v>17</v>
      </c>
      <c r="CG149">
        <v>5</v>
      </c>
      <c r="CH149">
        <v>3</v>
      </c>
      <c r="CI149">
        <v>0.93</v>
      </c>
      <c r="CJ149">
        <v>0.31</v>
      </c>
      <c r="CK149" t="str">
        <f>IF(O149=" "," ",VLOOKUP(AA149,Mapping!$A:$C,2,FALSE))</f>
        <v>BRI</v>
      </c>
      <c r="CL149" t="str">
        <f>IF(O149=" "," ",VLOOKUP(AA149,Mapping!$A:$C,3,FALSE))</f>
        <v>Brighton</v>
      </c>
      <c r="CM149" s="5">
        <f t="shared" si="10"/>
        <v>0</v>
      </c>
      <c r="CN149" s="5">
        <f t="shared" si="11"/>
        <v>0</v>
      </c>
      <c r="CO149">
        <f t="shared" si="12"/>
        <v>6.5</v>
      </c>
      <c r="CP149" s="4">
        <f t="shared" si="13"/>
        <v>21.23076923076923</v>
      </c>
      <c r="CQ149">
        <f t="shared" si="14"/>
        <v>0</v>
      </c>
    </row>
    <row r="150" spans="1:95" x14ac:dyDescent="0.35">
      <c r="A150">
        <v>75</v>
      </c>
      <c r="B150" s="1" t="s">
        <v>88</v>
      </c>
      <c r="C150">
        <v>243505</v>
      </c>
      <c r="D150" s="1" t="s">
        <v>88</v>
      </c>
      <c r="E150" s="1" t="s">
        <v>88</v>
      </c>
      <c r="F150" s="1">
        <v>0</v>
      </c>
      <c r="G150" s="1" t="s">
        <v>88</v>
      </c>
      <c r="H150" s="1" t="s">
        <v>88</v>
      </c>
      <c r="I150">
        <v>3</v>
      </c>
      <c r="J150">
        <v>1.5</v>
      </c>
      <c r="K150" s="1" t="s">
        <v>88</v>
      </c>
      <c r="L150" s="1" t="s">
        <v>88</v>
      </c>
      <c r="M150" s="1" t="s">
        <v>124</v>
      </c>
      <c r="N150">
        <v>0</v>
      </c>
      <c r="O150">
        <v>144</v>
      </c>
      <c r="P150" s="1" t="s">
        <v>88</v>
      </c>
      <c r="Q150" s="1" t="s">
        <v>558</v>
      </c>
      <c r="R150" s="2">
        <v>45127.403043298611</v>
      </c>
      <c r="S150" s="4">
        <v>45</v>
      </c>
      <c r="T150" s="1" t="s">
        <v>577</v>
      </c>
      <c r="U150">
        <v>0</v>
      </c>
      <c r="V150" s="1" t="s">
        <v>578</v>
      </c>
      <c r="W150">
        <v>0.1</v>
      </c>
      <c r="X150" s="1" t="s">
        <v>88</v>
      </c>
      <c r="Y150" s="1" t="s">
        <v>88</v>
      </c>
      <c r="Z150" s="1" t="s">
        <v>97</v>
      </c>
      <c r="AA150">
        <v>5</v>
      </c>
      <c r="AB150">
        <v>36</v>
      </c>
      <c r="AC150">
        <v>138</v>
      </c>
      <c r="AD150" s="5">
        <v>0</v>
      </c>
      <c r="AE150" s="5">
        <v>0</v>
      </c>
      <c r="AF150" s="5">
        <v>0</v>
      </c>
      <c r="AG150" s="5">
        <v>0</v>
      </c>
      <c r="AH150">
        <v>0</v>
      </c>
      <c r="AI150">
        <v>0</v>
      </c>
      <c r="AJ150" s="1" t="s">
        <v>578</v>
      </c>
      <c r="AK150">
        <v>2311</v>
      </c>
      <c r="AL150">
        <v>7</v>
      </c>
      <c r="AM150">
        <v>9</v>
      </c>
      <c r="AN150">
        <v>8</v>
      </c>
      <c r="AO150">
        <v>35</v>
      </c>
      <c r="AP150">
        <v>1</v>
      </c>
      <c r="AQ150">
        <v>1</v>
      </c>
      <c r="AR150">
        <v>1</v>
      </c>
      <c r="AS150">
        <v>2</v>
      </c>
      <c r="AT150">
        <v>1</v>
      </c>
      <c r="AU150">
        <v>154</v>
      </c>
      <c r="AV150">
        <v>11</v>
      </c>
      <c r="AW150">
        <v>457</v>
      </c>
      <c r="AX150">
        <v>0</v>
      </c>
      <c r="AY150">
        <v>0</v>
      </c>
      <c r="AZ150">
        <v>0</v>
      </c>
      <c r="BA150">
        <v>0</v>
      </c>
      <c r="BB150">
        <v>24</v>
      </c>
      <c r="BC150">
        <v>0</v>
      </c>
      <c r="BD150">
        <v>0</v>
      </c>
      <c r="BE150">
        <v>0</v>
      </c>
      <c r="BF150">
        <v>0</v>
      </c>
      <c r="BG150">
        <v>510</v>
      </c>
      <c r="BH150">
        <v>197</v>
      </c>
      <c r="BI150">
        <v>509</v>
      </c>
      <c r="BJ150">
        <v>199</v>
      </c>
      <c r="BK150">
        <v>500</v>
      </c>
      <c r="BL150">
        <v>194</v>
      </c>
      <c r="BM150">
        <v>512</v>
      </c>
      <c r="BN150">
        <v>197</v>
      </c>
      <c r="BO150">
        <v>2</v>
      </c>
      <c r="BP150" s="1" t="s">
        <v>88</v>
      </c>
      <c r="BQ150">
        <v>2</v>
      </c>
      <c r="BR150" s="1" t="s">
        <v>88</v>
      </c>
      <c r="BS150">
        <v>2</v>
      </c>
      <c r="BT150" s="1" t="s">
        <v>88</v>
      </c>
      <c r="BU150">
        <v>0.32</v>
      </c>
      <c r="BV150">
        <v>4.05</v>
      </c>
      <c r="BW150">
        <v>0.19</v>
      </c>
      <c r="BX150">
        <v>0.51</v>
      </c>
      <c r="BY150">
        <v>1.38</v>
      </c>
      <c r="BZ150">
        <v>1.36</v>
      </c>
      <c r="CA150">
        <v>442</v>
      </c>
      <c r="CB150">
        <v>219</v>
      </c>
      <c r="CC150">
        <v>246</v>
      </c>
      <c r="CD150">
        <v>26</v>
      </c>
      <c r="CE150">
        <v>515</v>
      </c>
      <c r="CF150">
        <v>200</v>
      </c>
      <c r="CG150">
        <v>491</v>
      </c>
      <c r="CH150">
        <v>164</v>
      </c>
      <c r="CI150">
        <v>0.93</v>
      </c>
      <c r="CJ150">
        <v>0.31</v>
      </c>
      <c r="CK150" t="str">
        <f>IF(O150=" "," ",VLOOKUP(AA150,Mapping!$A:$C,2,FALSE))</f>
        <v>BRI</v>
      </c>
      <c r="CL150" t="str">
        <f>IF(O150=" "," ",VLOOKUP(AA150,Mapping!$A:$C,3,FALSE))</f>
        <v>Brighton</v>
      </c>
      <c r="CM150" s="5">
        <f t="shared" si="10"/>
        <v>0</v>
      </c>
      <c r="CN150" s="5">
        <f t="shared" si="11"/>
        <v>0</v>
      </c>
      <c r="CO150">
        <f t="shared" si="12"/>
        <v>4.5</v>
      </c>
      <c r="CP150" s="4">
        <f t="shared" si="13"/>
        <v>30.666666666666668</v>
      </c>
      <c r="CQ150">
        <f t="shared" si="14"/>
        <v>0</v>
      </c>
    </row>
    <row r="151" spans="1:95" x14ac:dyDescent="0.35">
      <c r="A151">
        <v>75</v>
      </c>
      <c r="B151" s="1" t="s">
        <v>88</v>
      </c>
      <c r="C151">
        <v>441192</v>
      </c>
      <c r="D151" s="1" t="s">
        <v>88</v>
      </c>
      <c r="E151" s="1" t="s">
        <v>88</v>
      </c>
      <c r="F151" s="1">
        <v>0</v>
      </c>
      <c r="G151" s="1" t="s">
        <v>88</v>
      </c>
      <c r="H151" s="1" t="s">
        <v>88</v>
      </c>
      <c r="I151">
        <v>3</v>
      </c>
      <c r="J151">
        <v>0</v>
      </c>
      <c r="K151" s="1" t="s">
        <v>88</v>
      </c>
      <c r="L151" s="1" t="s">
        <v>88</v>
      </c>
      <c r="M151" s="1" t="s">
        <v>579</v>
      </c>
      <c r="N151">
        <v>0</v>
      </c>
      <c r="O151">
        <v>146</v>
      </c>
      <c r="P151" s="1" t="s">
        <v>88</v>
      </c>
      <c r="Q151" s="1" t="s">
        <v>580</v>
      </c>
      <c r="R151" s="2">
        <v>45133.519966631946</v>
      </c>
      <c r="S151" s="4">
        <v>45</v>
      </c>
      <c r="T151" s="1" t="s">
        <v>581</v>
      </c>
      <c r="U151">
        <v>1.8</v>
      </c>
      <c r="V151" s="1" t="s">
        <v>582</v>
      </c>
      <c r="W151">
        <v>0.1</v>
      </c>
      <c r="X151" s="1" t="s">
        <v>88</v>
      </c>
      <c r="Y151" s="1" t="s">
        <v>88</v>
      </c>
      <c r="Z151" s="1" t="s">
        <v>189</v>
      </c>
      <c r="AA151">
        <v>5</v>
      </c>
      <c r="AB151">
        <v>36</v>
      </c>
      <c r="AC151">
        <v>16</v>
      </c>
      <c r="AD151" s="5">
        <v>0</v>
      </c>
      <c r="AE151" s="5">
        <v>0</v>
      </c>
      <c r="AF151" s="5">
        <v>0</v>
      </c>
      <c r="AG151" s="5">
        <v>0</v>
      </c>
      <c r="AH151">
        <v>0</v>
      </c>
      <c r="AI151">
        <v>3.6</v>
      </c>
      <c r="AJ151" s="1" t="s">
        <v>583</v>
      </c>
      <c r="AK151">
        <v>168</v>
      </c>
      <c r="AL151">
        <v>7</v>
      </c>
      <c r="AM151">
        <v>2</v>
      </c>
      <c r="AN151">
        <v>1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154</v>
      </c>
      <c r="AV151">
        <v>11</v>
      </c>
      <c r="AW151">
        <v>40</v>
      </c>
      <c r="AX151">
        <v>46.6</v>
      </c>
      <c r="AY151">
        <v>38.200000000000003</v>
      </c>
      <c r="AZ151">
        <v>50</v>
      </c>
      <c r="BA151">
        <v>12.9</v>
      </c>
      <c r="BB151">
        <v>1</v>
      </c>
      <c r="BC151">
        <v>0.33</v>
      </c>
      <c r="BD151">
        <v>0.27</v>
      </c>
      <c r="BE151">
        <v>0.6</v>
      </c>
      <c r="BF151">
        <v>2.76</v>
      </c>
      <c r="BG151">
        <v>344</v>
      </c>
      <c r="BH151">
        <v>154</v>
      </c>
      <c r="BI151">
        <v>301</v>
      </c>
      <c r="BJ151">
        <v>154</v>
      </c>
      <c r="BK151">
        <v>282</v>
      </c>
      <c r="BL151">
        <v>143</v>
      </c>
      <c r="BM151">
        <v>332</v>
      </c>
      <c r="BN151">
        <v>153</v>
      </c>
      <c r="BO151">
        <v>2</v>
      </c>
      <c r="BP151" s="1" t="s">
        <v>88</v>
      </c>
      <c r="BQ151">
        <v>2</v>
      </c>
      <c r="BR151" s="1" t="s">
        <v>88</v>
      </c>
      <c r="BS151">
        <v>2</v>
      </c>
      <c r="BT151" s="1" t="s">
        <v>88</v>
      </c>
      <c r="BU151">
        <v>0.18</v>
      </c>
      <c r="BV151">
        <v>4.05</v>
      </c>
      <c r="BW151">
        <v>0.14000000000000001</v>
      </c>
      <c r="BX151">
        <v>0.32</v>
      </c>
      <c r="BY151">
        <v>1.48</v>
      </c>
      <c r="BZ151">
        <v>1.07</v>
      </c>
      <c r="CA151">
        <v>467</v>
      </c>
      <c r="CB151">
        <v>231</v>
      </c>
      <c r="CC151">
        <v>271</v>
      </c>
      <c r="CD151">
        <v>38</v>
      </c>
      <c r="CE151">
        <v>283</v>
      </c>
      <c r="CF151">
        <v>118</v>
      </c>
      <c r="CG151">
        <v>494</v>
      </c>
      <c r="CH151">
        <v>167</v>
      </c>
      <c r="CI151">
        <v>0.54</v>
      </c>
      <c r="CJ151">
        <v>0.54</v>
      </c>
      <c r="CK151" t="str">
        <f>IF(O151=" "," ",VLOOKUP(AA151,Mapping!$A:$C,2,FALSE))</f>
        <v>BRI</v>
      </c>
      <c r="CL151" t="str">
        <f>IF(O151=" "," ",VLOOKUP(AA151,Mapping!$A:$C,3,FALSE))</f>
        <v>Brighton</v>
      </c>
      <c r="CM151" s="5">
        <f t="shared" si="10"/>
        <v>0</v>
      </c>
      <c r="CN151" s="5">
        <f t="shared" si="11"/>
        <v>0</v>
      </c>
      <c r="CO151">
        <f t="shared" si="12"/>
        <v>4.5</v>
      </c>
      <c r="CP151" s="4">
        <f t="shared" si="13"/>
        <v>3.5555555555555554</v>
      </c>
      <c r="CQ151">
        <f t="shared" si="14"/>
        <v>0</v>
      </c>
    </row>
    <row r="152" spans="1:95" x14ac:dyDescent="0.35">
      <c r="A152">
        <v>75</v>
      </c>
      <c r="B152" s="1" t="s">
        <v>88</v>
      </c>
      <c r="C152">
        <v>240514</v>
      </c>
      <c r="D152" s="1" t="s">
        <v>88</v>
      </c>
      <c r="E152" s="1" t="s">
        <v>88</v>
      </c>
      <c r="F152" s="1">
        <v>0</v>
      </c>
      <c r="G152" s="1" t="s">
        <v>88</v>
      </c>
      <c r="H152" s="1" t="s">
        <v>88</v>
      </c>
      <c r="I152">
        <v>1</v>
      </c>
      <c r="J152">
        <v>0</v>
      </c>
      <c r="K152" s="1" t="s">
        <v>88</v>
      </c>
      <c r="L152" s="1" t="s">
        <v>88</v>
      </c>
      <c r="M152" s="1" t="s">
        <v>584</v>
      </c>
      <c r="N152">
        <v>0</v>
      </c>
      <c r="O152">
        <v>147</v>
      </c>
      <c r="P152" s="1" t="s">
        <v>88</v>
      </c>
      <c r="Q152" s="1" t="s">
        <v>585</v>
      </c>
      <c r="R152" s="2">
        <v>45113.729201215276</v>
      </c>
      <c r="S152" s="4">
        <v>40</v>
      </c>
      <c r="T152" s="1" t="s">
        <v>586</v>
      </c>
      <c r="U152">
        <v>0</v>
      </c>
      <c r="V152" s="1" t="s">
        <v>587</v>
      </c>
      <c r="W152">
        <v>0</v>
      </c>
      <c r="X152" s="1" t="s">
        <v>88</v>
      </c>
      <c r="Y152" s="1" t="s">
        <v>88</v>
      </c>
      <c r="Z152" s="1" t="s">
        <v>189</v>
      </c>
      <c r="AA152">
        <v>5</v>
      </c>
      <c r="AB152">
        <v>36</v>
      </c>
      <c r="AC152">
        <v>16</v>
      </c>
      <c r="AD152" s="5">
        <v>0</v>
      </c>
      <c r="AE152" s="5">
        <v>0</v>
      </c>
      <c r="AF152" s="5">
        <v>0</v>
      </c>
      <c r="AG152" s="5">
        <v>0</v>
      </c>
      <c r="AH152">
        <v>0</v>
      </c>
      <c r="AI152">
        <v>0</v>
      </c>
      <c r="AJ152" s="1" t="s">
        <v>587</v>
      </c>
      <c r="AK152">
        <v>168</v>
      </c>
      <c r="AL152">
        <v>7</v>
      </c>
      <c r="AM152">
        <v>2</v>
      </c>
      <c r="AN152">
        <v>1</v>
      </c>
      <c r="AO152">
        <v>2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154</v>
      </c>
      <c r="AV152">
        <v>11</v>
      </c>
      <c r="AW152">
        <v>40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435</v>
      </c>
      <c r="BH152">
        <v>56</v>
      </c>
      <c r="BI152">
        <v>426</v>
      </c>
      <c r="BJ152">
        <v>47</v>
      </c>
      <c r="BK152">
        <v>411</v>
      </c>
      <c r="BL152">
        <v>38</v>
      </c>
      <c r="BM152">
        <v>437</v>
      </c>
      <c r="BN152">
        <v>56</v>
      </c>
      <c r="BO152">
        <v>2</v>
      </c>
      <c r="BP152" s="1" t="s">
        <v>88</v>
      </c>
      <c r="BQ152">
        <v>2</v>
      </c>
      <c r="BR152" s="1" t="s">
        <v>88</v>
      </c>
      <c r="BS152">
        <v>2</v>
      </c>
      <c r="BT152" s="1" t="s">
        <v>88</v>
      </c>
      <c r="BU152">
        <v>0.18</v>
      </c>
      <c r="BV152">
        <v>4.05</v>
      </c>
      <c r="BW152">
        <v>0.14000000000000001</v>
      </c>
      <c r="BX152">
        <v>0.32</v>
      </c>
      <c r="BY152">
        <v>1.48</v>
      </c>
      <c r="BZ152">
        <v>1.07</v>
      </c>
      <c r="CA152">
        <v>585</v>
      </c>
      <c r="CB152">
        <v>66</v>
      </c>
      <c r="CC152">
        <v>70</v>
      </c>
      <c r="CD152">
        <v>37</v>
      </c>
      <c r="CE152">
        <v>442</v>
      </c>
      <c r="CF152">
        <v>56</v>
      </c>
      <c r="CG152">
        <v>615</v>
      </c>
      <c r="CH152">
        <v>72</v>
      </c>
      <c r="CI152">
        <v>0.54</v>
      </c>
      <c r="CJ152">
        <v>0.54</v>
      </c>
      <c r="CK152" t="str">
        <f>IF(O152=" "," ",VLOOKUP(AA152,Mapping!$A:$C,2,FALSE))</f>
        <v>BRI</v>
      </c>
      <c r="CL152" t="str">
        <f>IF(O152=" "," ",VLOOKUP(AA152,Mapping!$A:$C,3,FALSE))</f>
        <v>Brighton</v>
      </c>
      <c r="CM152" s="5">
        <f t="shared" si="10"/>
        <v>0</v>
      </c>
      <c r="CN152" s="5">
        <f t="shared" si="11"/>
        <v>0</v>
      </c>
      <c r="CO152">
        <f t="shared" si="12"/>
        <v>4</v>
      </c>
      <c r="CP152" s="4">
        <f t="shared" si="13"/>
        <v>4</v>
      </c>
      <c r="CQ152">
        <f t="shared" si="14"/>
        <v>0</v>
      </c>
    </row>
    <row r="153" spans="1:95" x14ac:dyDescent="0.35">
      <c r="A153">
        <v>75</v>
      </c>
      <c r="B153" s="1" t="s">
        <v>88</v>
      </c>
      <c r="C153">
        <v>49262</v>
      </c>
      <c r="D153" s="1" t="s">
        <v>88</v>
      </c>
      <c r="E153" s="1" t="s">
        <v>88</v>
      </c>
      <c r="F153" s="1">
        <v>0</v>
      </c>
      <c r="G153" s="1" t="s">
        <v>88</v>
      </c>
      <c r="H153" s="1" t="s">
        <v>88</v>
      </c>
      <c r="I153">
        <v>1</v>
      </c>
      <c r="J153">
        <v>2.8</v>
      </c>
      <c r="K153" s="1" t="s">
        <v>88</v>
      </c>
      <c r="L153" s="1" t="s">
        <v>88</v>
      </c>
      <c r="M153" s="1" t="s">
        <v>588</v>
      </c>
      <c r="N153">
        <v>0</v>
      </c>
      <c r="O153">
        <v>148</v>
      </c>
      <c r="P153" s="1" t="s">
        <v>88</v>
      </c>
      <c r="Q153" s="1" t="s">
        <v>585</v>
      </c>
      <c r="R153" s="2">
        <v>45113.729201215276</v>
      </c>
      <c r="S153" s="4">
        <v>45</v>
      </c>
      <c r="T153" s="1" t="s">
        <v>589</v>
      </c>
      <c r="U153">
        <v>4.3</v>
      </c>
      <c r="V153" s="1" t="s">
        <v>590</v>
      </c>
      <c r="W153">
        <v>6.4</v>
      </c>
      <c r="X153" s="1" t="s">
        <v>88</v>
      </c>
      <c r="Y153" s="1" t="s">
        <v>88</v>
      </c>
      <c r="Z153" s="1" t="s">
        <v>97</v>
      </c>
      <c r="AA153">
        <v>5</v>
      </c>
      <c r="AB153">
        <v>36</v>
      </c>
      <c r="AC153">
        <v>65</v>
      </c>
      <c r="AD153" s="5">
        <v>0</v>
      </c>
      <c r="AE153" s="5">
        <v>0</v>
      </c>
      <c r="AF153" s="5">
        <v>0</v>
      </c>
      <c r="AG153" s="5">
        <v>0</v>
      </c>
      <c r="AH153">
        <v>0</v>
      </c>
      <c r="AI153">
        <v>14.4</v>
      </c>
      <c r="AJ153" s="1" t="s">
        <v>590</v>
      </c>
      <c r="AK153">
        <v>1350</v>
      </c>
      <c r="AL153">
        <v>7</v>
      </c>
      <c r="AM153">
        <v>1</v>
      </c>
      <c r="AN153">
        <v>6</v>
      </c>
      <c r="AO153">
        <v>23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37</v>
      </c>
      <c r="AV153">
        <v>8</v>
      </c>
      <c r="AW153">
        <v>332</v>
      </c>
      <c r="AX153">
        <v>377.6</v>
      </c>
      <c r="AY153">
        <v>13</v>
      </c>
      <c r="AZ153">
        <v>0</v>
      </c>
      <c r="BA153">
        <v>39.1</v>
      </c>
      <c r="BB153">
        <v>15</v>
      </c>
      <c r="BC153">
        <v>0</v>
      </c>
      <c r="BD153">
        <v>0.15</v>
      </c>
      <c r="BE153">
        <v>0.15</v>
      </c>
      <c r="BF153">
        <v>23.46</v>
      </c>
      <c r="BG153">
        <v>162</v>
      </c>
      <c r="BH153">
        <v>17</v>
      </c>
      <c r="BI153">
        <v>338</v>
      </c>
      <c r="BJ153">
        <v>6</v>
      </c>
      <c r="BK153">
        <v>443</v>
      </c>
      <c r="BL153">
        <v>47</v>
      </c>
      <c r="BM153">
        <v>267</v>
      </c>
      <c r="BN153">
        <v>17</v>
      </c>
      <c r="BO153">
        <v>2</v>
      </c>
      <c r="BP153" s="1" t="s">
        <v>88</v>
      </c>
      <c r="BQ153">
        <v>2</v>
      </c>
      <c r="BR153" s="1" t="s">
        <v>88</v>
      </c>
      <c r="BS153">
        <v>2</v>
      </c>
      <c r="BT153" s="1" t="s">
        <v>88</v>
      </c>
      <c r="BU153">
        <v>0.18</v>
      </c>
      <c r="BV153">
        <v>2.4700000000000002</v>
      </c>
      <c r="BW153">
        <v>0.01</v>
      </c>
      <c r="BX153">
        <v>0.01</v>
      </c>
      <c r="BY153">
        <v>1.56</v>
      </c>
      <c r="BZ153">
        <v>1.53</v>
      </c>
      <c r="CA153">
        <v>306</v>
      </c>
      <c r="CB153">
        <v>14</v>
      </c>
      <c r="CC153">
        <v>110</v>
      </c>
      <c r="CD153">
        <v>46</v>
      </c>
      <c r="CE153">
        <v>26</v>
      </c>
      <c r="CF153">
        <v>6</v>
      </c>
      <c r="CG153">
        <v>63</v>
      </c>
      <c r="CH153">
        <v>11</v>
      </c>
      <c r="CI153">
        <v>1</v>
      </c>
      <c r="CJ153">
        <v>0.4</v>
      </c>
      <c r="CK153" t="str">
        <f>IF(O153=" "," ",VLOOKUP(AA153,Mapping!$A:$C,2,FALSE))</f>
        <v>BRI</v>
      </c>
      <c r="CL153" t="str">
        <f>IF(O153=" "," ",VLOOKUP(AA153,Mapping!$A:$C,3,FALSE))</f>
        <v>Brighton</v>
      </c>
      <c r="CM153" s="5">
        <f t="shared" si="10"/>
        <v>0</v>
      </c>
      <c r="CN153" s="5">
        <f t="shared" si="11"/>
        <v>0</v>
      </c>
      <c r="CO153">
        <f t="shared" si="12"/>
        <v>4.5</v>
      </c>
      <c r="CP153" s="4">
        <f t="shared" si="13"/>
        <v>14.444444444444445</v>
      </c>
      <c r="CQ153">
        <f t="shared" si="14"/>
        <v>0</v>
      </c>
    </row>
    <row r="154" spans="1:95" x14ac:dyDescent="0.35">
      <c r="A154">
        <v>75</v>
      </c>
      <c r="B154" s="1" t="s">
        <v>88</v>
      </c>
      <c r="C154">
        <v>450434</v>
      </c>
      <c r="D154" s="1" t="s">
        <v>88</v>
      </c>
      <c r="E154" s="1" t="s">
        <v>88</v>
      </c>
      <c r="F154" s="1">
        <v>0</v>
      </c>
      <c r="G154" s="1" t="s">
        <v>88</v>
      </c>
      <c r="H154" s="1" t="s">
        <v>88</v>
      </c>
      <c r="I154">
        <v>4</v>
      </c>
      <c r="J154">
        <v>0</v>
      </c>
      <c r="K154" s="1" t="s">
        <v>88</v>
      </c>
      <c r="L154" s="1" t="s">
        <v>88</v>
      </c>
      <c r="M154" s="1" t="s">
        <v>591</v>
      </c>
      <c r="N154">
        <v>0</v>
      </c>
      <c r="O154">
        <v>149</v>
      </c>
      <c r="P154" s="1" t="s">
        <v>88</v>
      </c>
      <c r="Q154" s="1" t="s">
        <v>592</v>
      </c>
      <c r="R154" s="2">
        <v>45142.445100787038</v>
      </c>
      <c r="S154" s="4">
        <v>55</v>
      </c>
      <c r="T154" s="1" t="s">
        <v>593</v>
      </c>
      <c r="U154">
        <v>2.4</v>
      </c>
      <c r="V154" s="1" t="s">
        <v>594</v>
      </c>
      <c r="W154">
        <v>0.2</v>
      </c>
      <c r="X154" s="1" t="s">
        <v>88</v>
      </c>
      <c r="Y154" s="1" t="s">
        <v>88</v>
      </c>
      <c r="Z154" s="1" t="s">
        <v>189</v>
      </c>
      <c r="AA154">
        <v>5</v>
      </c>
      <c r="AB154">
        <v>36</v>
      </c>
      <c r="AC154">
        <v>52</v>
      </c>
      <c r="AD154" s="5">
        <v>0</v>
      </c>
      <c r="AE154" s="5">
        <v>0</v>
      </c>
      <c r="AF154" s="5">
        <v>0</v>
      </c>
      <c r="AG154" s="5">
        <v>0</v>
      </c>
      <c r="AH154">
        <v>0</v>
      </c>
      <c r="AI154">
        <v>9.5</v>
      </c>
      <c r="AJ154" s="1" t="s">
        <v>594</v>
      </c>
      <c r="AK154">
        <v>614</v>
      </c>
      <c r="AL154">
        <v>5</v>
      </c>
      <c r="AM154">
        <v>2</v>
      </c>
      <c r="AN154">
        <v>2</v>
      </c>
      <c r="AO154">
        <v>9</v>
      </c>
      <c r="AP154">
        <v>1</v>
      </c>
      <c r="AQ154">
        <v>1</v>
      </c>
      <c r="AR154">
        <v>1</v>
      </c>
      <c r="AS154">
        <v>2</v>
      </c>
      <c r="AT154">
        <v>1</v>
      </c>
      <c r="AU154">
        <v>37</v>
      </c>
      <c r="AV154">
        <v>4</v>
      </c>
      <c r="AW154">
        <v>173</v>
      </c>
      <c r="AX154">
        <v>196.4</v>
      </c>
      <c r="AY154">
        <v>124</v>
      </c>
      <c r="AZ154">
        <v>372</v>
      </c>
      <c r="BA154">
        <v>69.099999999999994</v>
      </c>
      <c r="BB154">
        <v>6</v>
      </c>
      <c r="BC154">
        <v>4.8899999999999997</v>
      </c>
      <c r="BD154">
        <v>1.25</v>
      </c>
      <c r="BE154">
        <v>6.14</v>
      </c>
      <c r="BF154">
        <v>9.0299999999999994</v>
      </c>
      <c r="BG154">
        <v>249</v>
      </c>
      <c r="BH154">
        <v>24</v>
      </c>
      <c r="BI154">
        <v>203</v>
      </c>
      <c r="BJ154">
        <v>24</v>
      </c>
      <c r="BK154">
        <v>91</v>
      </c>
      <c r="BL154">
        <v>24</v>
      </c>
      <c r="BM154">
        <v>187</v>
      </c>
      <c r="BN154">
        <v>23</v>
      </c>
      <c r="BO154">
        <v>2</v>
      </c>
      <c r="BP154" s="1" t="s">
        <v>88</v>
      </c>
      <c r="BQ154">
        <v>2</v>
      </c>
      <c r="BR154" s="1" t="s">
        <v>88</v>
      </c>
      <c r="BS154">
        <v>2</v>
      </c>
      <c r="BT154" s="1" t="s">
        <v>88</v>
      </c>
      <c r="BU154">
        <v>0.72</v>
      </c>
      <c r="BV154">
        <v>2.4700000000000002</v>
      </c>
      <c r="BW154">
        <v>0.18</v>
      </c>
      <c r="BX154">
        <v>0.9</v>
      </c>
      <c r="BY154">
        <v>1.32</v>
      </c>
      <c r="BZ154">
        <v>1.32</v>
      </c>
      <c r="CA154">
        <v>141</v>
      </c>
      <c r="CB154">
        <v>37</v>
      </c>
      <c r="CC154">
        <v>530</v>
      </c>
      <c r="CD154">
        <v>48</v>
      </c>
      <c r="CE154">
        <v>212</v>
      </c>
      <c r="CF154">
        <v>23</v>
      </c>
      <c r="CG154">
        <v>327</v>
      </c>
      <c r="CH154">
        <v>53</v>
      </c>
      <c r="CI154">
        <v>0.88</v>
      </c>
      <c r="CJ154">
        <v>0.28999999999999998</v>
      </c>
      <c r="CK154" t="str">
        <f>IF(O154=" "," ",VLOOKUP(AA154,Mapping!$A:$C,2,FALSE))</f>
        <v>BRI</v>
      </c>
      <c r="CL154" t="str">
        <f>IF(O154=" "," ",VLOOKUP(AA154,Mapping!$A:$C,3,FALSE))</f>
        <v>Brighton</v>
      </c>
      <c r="CM154" s="5">
        <f t="shared" si="10"/>
        <v>0</v>
      </c>
      <c r="CN154" s="5">
        <f t="shared" si="11"/>
        <v>0</v>
      </c>
      <c r="CO154">
        <f t="shared" si="12"/>
        <v>5.5</v>
      </c>
      <c r="CP154" s="4">
        <f t="shared" si="13"/>
        <v>9.454545454545455</v>
      </c>
      <c r="CQ154">
        <f t="shared" si="14"/>
        <v>0</v>
      </c>
    </row>
    <row r="155" spans="1:95" x14ac:dyDescent="0.35">
      <c r="A155">
        <v>75</v>
      </c>
      <c r="B155" s="1" t="s">
        <v>88</v>
      </c>
      <c r="C155">
        <v>469142</v>
      </c>
      <c r="D155" s="1" t="s">
        <v>88</v>
      </c>
      <c r="E155" s="1" t="s">
        <v>88</v>
      </c>
      <c r="F155" s="1">
        <v>0</v>
      </c>
      <c r="G155" s="1" t="s">
        <v>88</v>
      </c>
      <c r="H155" s="1" t="s">
        <v>88</v>
      </c>
      <c r="I155">
        <v>2</v>
      </c>
      <c r="J155">
        <v>1.5</v>
      </c>
      <c r="K155" s="1" t="s">
        <v>88</v>
      </c>
      <c r="L155" s="1" t="s">
        <v>88</v>
      </c>
      <c r="M155" s="1" t="s">
        <v>595</v>
      </c>
      <c r="N155">
        <v>0</v>
      </c>
      <c r="O155">
        <v>150</v>
      </c>
      <c r="P155" s="1" t="s">
        <v>88</v>
      </c>
      <c r="Q155" s="1" t="s">
        <v>592</v>
      </c>
      <c r="R155" s="2">
        <v>45142.445100787038</v>
      </c>
      <c r="S155" s="4">
        <v>40</v>
      </c>
      <c r="T155" s="1" t="s">
        <v>596</v>
      </c>
      <c r="U155">
        <v>0.8</v>
      </c>
      <c r="V155" s="1" t="s">
        <v>597</v>
      </c>
      <c r="W155">
        <v>1</v>
      </c>
      <c r="X155" s="1" t="s">
        <v>88</v>
      </c>
      <c r="Y155" s="1" t="s">
        <v>88</v>
      </c>
      <c r="Z155" s="1" t="s">
        <v>97</v>
      </c>
      <c r="AA155">
        <v>5</v>
      </c>
      <c r="AB155">
        <v>36</v>
      </c>
      <c r="AC155">
        <v>6</v>
      </c>
      <c r="AD155" s="5">
        <v>0</v>
      </c>
      <c r="AE155" s="5">
        <v>0</v>
      </c>
      <c r="AF155" s="5">
        <v>0</v>
      </c>
      <c r="AG155" s="5">
        <v>0</v>
      </c>
      <c r="AH155">
        <v>0</v>
      </c>
      <c r="AI155">
        <v>1.5</v>
      </c>
      <c r="AJ155" s="1" t="s">
        <v>598</v>
      </c>
      <c r="AK155">
        <v>291</v>
      </c>
      <c r="AL155">
        <v>5</v>
      </c>
      <c r="AM155">
        <v>2</v>
      </c>
      <c r="AN155">
        <v>2</v>
      </c>
      <c r="AO155">
        <v>7</v>
      </c>
      <c r="AP155">
        <v>1</v>
      </c>
      <c r="AQ155">
        <v>1</v>
      </c>
      <c r="AR155">
        <v>1</v>
      </c>
      <c r="AS155">
        <v>2</v>
      </c>
      <c r="AT155">
        <v>1</v>
      </c>
      <c r="AU155">
        <v>37</v>
      </c>
      <c r="AV155">
        <v>4</v>
      </c>
      <c r="AW155">
        <v>54</v>
      </c>
      <c r="AX155">
        <v>71.400000000000006</v>
      </c>
      <c r="AY155">
        <v>5.8</v>
      </c>
      <c r="AZ155">
        <v>10</v>
      </c>
      <c r="BA155">
        <v>8.8000000000000007</v>
      </c>
      <c r="BB155">
        <v>3</v>
      </c>
      <c r="BC155">
        <v>0.55000000000000004</v>
      </c>
      <c r="BD155">
        <v>0.04</v>
      </c>
      <c r="BE155">
        <v>0.59</v>
      </c>
      <c r="BF155">
        <v>6.72</v>
      </c>
      <c r="BG155">
        <v>322</v>
      </c>
      <c r="BH155">
        <v>123</v>
      </c>
      <c r="BI155">
        <v>345</v>
      </c>
      <c r="BJ155">
        <v>128</v>
      </c>
      <c r="BK155">
        <v>330</v>
      </c>
      <c r="BL155">
        <v>127</v>
      </c>
      <c r="BM155">
        <v>342</v>
      </c>
      <c r="BN155">
        <v>126</v>
      </c>
      <c r="BO155">
        <v>2</v>
      </c>
      <c r="BP155" s="1" t="s">
        <v>88</v>
      </c>
      <c r="BQ155">
        <v>2</v>
      </c>
      <c r="BR155" s="1" t="s">
        <v>88</v>
      </c>
      <c r="BS155">
        <v>2</v>
      </c>
      <c r="BT155" s="1" t="s">
        <v>88</v>
      </c>
      <c r="BU155">
        <v>0.17</v>
      </c>
      <c r="BV155">
        <v>2.4700000000000002</v>
      </c>
      <c r="BW155">
        <v>0.01</v>
      </c>
      <c r="BX155">
        <v>0.18</v>
      </c>
      <c r="BY155">
        <v>2.08</v>
      </c>
      <c r="BZ155">
        <v>2.16</v>
      </c>
      <c r="CA155">
        <v>603</v>
      </c>
      <c r="CB155">
        <v>198</v>
      </c>
      <c r="CC155">
        <v>88</v>
      </c>
      <c r="CD155">
        <v>50</v>
      </c>
      <c r="CE155">
        <v>391</v>
      </c>
      <c r="CF155">
        <v>137</v>
      </c>
      <c r="CG155">
        <v>174</v>
      </c>
      <c r="CH155">
        <v>59</v>
      </c>
      <c r="CI155">
        <v>0.93</v>
      </c>
      <c r="CJ155">
        <v>0.28999999999999998</v>
      </c>
      <c r="CK155" t="str">
        <f>IF(O155=" "," ",VLOOKUP(AA155,Mapping!$A:$C,2,FALSE))</f>
        <v>BRI</v>
      </c>
      <c r="CL155" t="str">
        <f>IF(O155=" "," ",VLOOKUP(AA155,Mapping!$A:$C,3,FALSE))</f>
        <v>Brighton</v>
      </c>
      <c r="CM155" s="5">
        <f t="shared" si="10"/>
        <v>0</v>
      </c>
      <c r="CN155" s="5">
        <f t="shared" si="11"/>
        <v>0</v>
      </c>
      <c r="CO155">
        <f t="shared" si="12"/>
        <v>4</v>
      </c>
      <c r="CP155" s="4">
        <f t="shared" si="13"/>
        <v>1.5</v>
      </c>
      <c r="CQ155">
        <f t="shared" si="14"/>
        <v>0</v>
      </c>
    </row>
    <row r="156" spans="1:95" x14ac:dyDescent="0.35">
      <c r="A156">
        <v>75</v>
      </c>
      <c r="B156" s="1" t="s">
        <v>88</v>
      </c>
      <c r="C156">
        <v>111478</v>
      </c>
      <c r="D156" s="1" t="s">
        <v>88</v>
      </c>
      <c r="E156" s="1" t="s">
        <v>88</v>
      </c>
      <c r="F156" s="1">
        <v>0</v>
      </c>
      <c r="G156" s="1" t="s">
        <v>88</v>
      </c>
      <c r="H156" s="1" t="s">
        <v>88</v>
      </c>
      <c r="I156">
        <v>2</v>
      </c>
      <c r="J156">
        <v>2.5</v>
      </c>
      <c r="K156" s="1" t="s">
        <v>88</v>
      </c>
      <c r="L156" s="1" t="s">
        <v>88</v>
      </c>
      <c r="M156" s="1" t="s">
        <v>599</v>
      </c>
      <c r="N156">
        <v>0</v>
      </c>
      <c r="O156">
        <v>151</v>
      </c>
      <c r="P156" s="1" t="s">
        <v>88</v>
      </c>
      <c r="Q156" s="1" t="s">
        <v>592</v>
      </c>
      <c r="R156" s="2">
        <v>45142.445100787038</v>
      </c>
      <c r="S156" s="4">
        <v>45</v>
      </c>
      <c r="T156" s="1" t="s">
        <v>600</v>
      </c>
      <c r="U156">
        <v>3.1</v>
      </c>
      <c r="V156" s="1" t="s">
        <v>601</v>
      </c>
      <c r="W156">
        <v>1.3</v>
      </c>
      <c r="X156" s="1" t="s">
        <v>88</v>
      </c>
      <c r="Y156" s="1" t="s">
        <v>88</v>
      </c>
      <c r="Z156" s="1" t="s">
        <v>97</v>
      </c>
      <c r="AA156">
        <v>5</v>
      </c>
      <c r="AB156">
        <v>36</v>
      </c>
      <c r="AC156">
        <v>95</v>
      </c>
      <c r="AD156" s="5">
        <v>0</v>
      </c>
      <c r="AE156" s="5">
        <v>0</v>
      </c>
      <c r="AF156" s="5">
        <v>0</v>
      </c>
      <c r="AG156" s="5">
        <v>0</v>
      </c>
      <c r="AH156">
        <v>0</v>
      </c>
      <c r="AI156">
        <v>21.1</v>
      </c>
      <c r="AJ156" s="1" t="s">
        <v>601</v>
      </c>
      <c r="AK156">
        <v>2183</v>
      </c>
      <c r="AL156">
        <v>1</v>
      </c>
      <c r="AM156">
        <v>1</v>
      </c>
      <c r="AN156">
        <v>10</v>
      </c>
      <c r="AO156">
        <v>29</v>
      </c>
      <c r="AP156">
        <v>1</v>
      </c>
      <c r="AQ156">
        <v>1</v>
      </c>
      <c r="AR156">
        <v>1</v>
      </c>
      <c r="AS156">
        <v>6</v>
      </c>
      <c r="AT156">
        <v>1</v>
      </c>
      <c r="AU156">
        <v>37</v>
      </c>
      <c r="AV156">
        <v>6</v>
      </c>
      <c r="AW156">
        <v>447</v>
      </c>
      <c r="AX156">
        <v>407.2</v>
      </c>
      <c r="AY156">
        <v>201.3</v>
      </c>
      <c r="AZ156">
        <v>162</v>
      </c>
      <c r="BA156">
        <v>77.400000000000006</v>
      </c>
      <c r="BB156">
        <v>25</v>
      </c>
      <c r="BC156">
        <v>1.72</v>
      </c>
      <c r="BD156">
        <v>1.02</v>
      </c>
      <c r="BE156">
        <v>2.74</v>
      </c>
      <c r="BF156">
        <v>27.53</v>
      </c>
      <c r="BG156">
        <v>143</v>
      </c>
      <c r="BH156">
        <v>51</v>
      </c>
      <c r="BI156">
        <v>151</v>
      </c>
      <c r="BJ156">
        <v>37</v>
      </c>
      <c r="BK156">
        <v>168</v>
      </c>
      <c r="BL156">
        <v>30</v>
      </c>
      <c r="BM156">
        <v>160</v>
      </c>
      <c r="BN156">
        <v>41</v>
      </c>
      <c r="BO156">
        <v>2</v>
      </c>
      <c r="BP156" s="1" t="s">
        <v>88</v>
      </c>
      <c r="BQ156">
        <v>2</v>
      </c>
      <c r="BR156" s="1" t="s">
        <v>88</v>
      </c>
      <c r="BS156">
        <v>2</v>
      </c>
      <c r="BT156" s="1" t="s">
        <v>88</v>
      </c>
      <c r="BU156">
        <v>7.0000000000000007E-2</v>
      </c>
      <c r="BV156">
        <v>2.4700000000000002</v>
      </c>
      <c r="BW156">
        <v>0.04</v>
      </c>
      <c r="BX156">
        <v>0.11</v>
      </c>
      <c r="BY156">
        <v>1.1299999999999999</v>
      </c>
      <c r="BZ156">
        <v>1.2</v>
      </c>
      <c r="CA156">
        <v>342</v>
      </c>
      <c r="CB156">
        <v>65</v>
      </c>
      <c r="CC156">
        <v>146</v>
      </c>
      <c r="CD156">
        <v>88</v>
      </c>
      <c r="CE156">
        <v>125</v>
      </c>
      <c r="CF156">
        <v>37</v>
      </c>
      <c r="CG156">
        <v>150</v>
      </c>
      <c r="CH156">
        <v>50</v>
      </c>
      <c r="CI156">
        <v>1.03</v>
      </c>
      <c r="CJ156">
        <v>0.41</v>
      </c>
      <c r="CK156" t="str">
        <f>IF(O156=" "," ",VLOOKUP(AA156,Mapping!$A:$C,2,FALSE))</f>
        <v>BRI</v>
      </c>
      <c r="CL156" t="str">
        <f>IF(O156=" "," ",VLOOKUP(AA156,Mapping!$A:$C,3,FALSE))</f>
        <v>Brighton</v>
      </c>
      <c r="CM156" s="5">
        <f t="shared" si="10"/>
        <v>0</v>
      </c>
      <c r="CN156" s="5">
        <f t="shared" si="11"/>
        <v>0</v>
      </c>
      <c r="CO156">
        <f t="shared" si="12"/>
        <v>4.5</v>
      </c>
      <c r="CP156" s="4">
        <f t="shared" si="13"/>
        <v>21.111111111111111</v>
      </c>
      <c r="CQ156">
        <f t="shared" si="14"/>
        <v>0</v>
      </c>
    </row>
    <row r="157" spans="1:95" x14ac:dyDescent="0.35">
      <c r="A157">
        <v>75</v>
      </c>
      <c r="B157" s="1" t="s">
        <v>88</v>
      </c>
      <c r="C157">
        <v>489639</v>
      </c>
      <c r="D157" s="1" t="s">
        <v>88</v>
      </c>
      <c r="E157" s="1" t="s">
        <v>88</v>
      </c>
      <c r="F157" s="1">
        <v>0</v>
      </c>
      <c r="G157" s="1" t="s">
        <v>88</v>
      </c>
      <c r="H157" s="1" t="s">
        <v>88</v>
      </c>
      <c r="I157">
        <v>1</v>
      </c>
      <c r="J157">
        <v>2.8</v>
      </c>
      <c r="K157" s="1" t="s">
        <v>88</v>
      </c>
      <c r="L157" s="1" t="s">
        <v>88</v>
      </c>
      <c r="M157" s="1" t="s">
        <v>602</v>
      </c>
      <c r="N157">
        <v>0</v>
      </c>
      <c r="O157">
        <v>152</v>
      </c>
      <c r="P157" s="1" t="s">
        <v>88</v>
      </c>
      <c r="Q157" s="1" t="s">
        <v>592</v>
      </c>
      <c r="R157" s="2">
        <v>45142.445100787038</v>
      </c>
      <c r="S157" s="4">
        <v>45</v>
      </c>
      <c r="T157" s="1" t="s">
        <v>603</v>
      </c>
      <c r="U157">
        <v>0</v>
      </c>
      <c r="V157" s="1" t="s">
        <v>604</v>
      </c>
      <c r="W157">
        <v>0.7</v>
      </c>
      <c r="X157" s="1" t="s">
        <v>88</v>
      </c>
      <c r="Y157" s="1" t="s">
        <v>88</v>
      </c>
      <c r="Z157" s="1" t="s">
        <v>97</v>
      </c>
      <c r="AA157">
        <v>5</v>
      </c>
      <c r="AB157">
        <v>36</v>
      </c>
      <c r="AC157">
        <v>95</v>
      </c>
      <c r="AD157" s="5">
        <v>0</v>
      </c>
      <c r="AE157" s="5">
        <v>0</v>
      </c>
      <c r="AF157" s="5">
        <v>0</v>
      </c>
      <c r="AG157" s="5">
        <v>0</v>
      </c>
      <c r="AH157">
        <v>0</v>
      </c>
      <c r="AI157">
        <v>0</v>
      </c>
      <c r="AJ157" s="1" t="s">
        <v>604</v>
      </c>
      <c r="AK157">
        <v>2183</v>
      </c>
      <c r="AL157">
        <v>1</v>
      </c>
      <c r="AM157">
        <v>1</v>
      </c>
      <c r="AN157">
        <v>10</v>
      </c>
      <c r="AO157">
        <v>29</v>
      </c>
      <c r="AP157">
        <v>1</v>
      </c>
      <c r="AQ157">
        <v>1</v>
      </c>
      <c r="AR157">
        <v>1</v>
      </c>
      <c r="AS157">
        <v>6</v>
      </c>
      <c r="AT157">
        <v>1</v>
      </c>
      <c r="AU157">
        <v>37</v>
      </c>
      <c r="AV157">
        <v>6</v>
      </c>
      <c r="AW157">
        <v>447</v>
      </c>
      <c r="AX157">
        <v>0</v>
      </c>
      <c r="AY157">
        <v>0</v>
      </c>
      <c r="AZ157">
        <v>0</v>
      </c>
      <c r="BA157">
        <v>0</v>
      </c>
      <c r="BB157">
        <v>25</v>
      </c>
      <c r="BC157">
        <v>0</v>
      </c>
      <c r="BD157">
        <v>0</v>
      </c>
      <c r="BE157">
        <v>0</v>
      </c>
      <c r="BF157">
        <v>0</v>
      </c>
      <c r="BG157">
        <v>541</v>
      </c>
      <c r="BH157">
        <v>70</v>
      </c>
      <c r="BI157">
        <v>538</v>
      </c>
      <c r="BJ157">
        <v>67</v>
      </c>
      <c r="BK157">
        <v>533</v>
      </c>
      <c r="BL157">
        <v>62</v>
      </c>
      <c r="BM157">
        <v>542</v>
      </c>
      <c r="BN157">
        <v>70</v>
      </c>
      <c r="BO157">
        <v>2</v>
      </c>
      <c r="BP157" s="1" t="s">
        <v>88</v>
      </c>
      <c r="BQ157">
        <v>2</v>
      </c>
      <c r="BR157" s="1" t="s">
        <v>88</v>
      </c>
      <c r="BS157">
        <v>2</v>
      </c>
      <c r="BT157" s="1" t="s">
        <v>88</v>
      </c>
      <c r="BU157">
        <v>7.0000000000000007E-2</v>
      </c>
      <c r="BV157">
        <v>2.4700000000000002</v>
      </c>
      <c r="BW157">
        <v>0.04</v>
      </c>
      <c r="BX157">
        <v>0.11</v>
      </c>
      <c r="BY157">
        <v>1.1299999999999999</v>
      </c>
      <c r="BZ157">
        <v>1.2</v>
      </c>
      <c r="CA157">
        <v>498</v>
      </c>
      <c r="CB157">
        <v>29</v>
      </c>
      <c r="CC157">
        <v>302</v>
      </c>
      <c r="CD157">
        <v>61</v>
      </c>
      <c r="CE157">
        <v>543</v>
      </c>
      <c r="CF157">
        <v>70</v>
      </c>
      <c r="CG157">
        <v>205</v>
      </c>
      <c r="CH157">
        <v>32</v>
      </c>
      <c r="CI157">
        <v>1.03</v>
      </c>
      <c r="CJ157">
        <v>0.41</v>
      </c>
      <c r="CK157" t="str">
        <f>IF(O157=" "," ",VLOOKUP(AA157,Mapping!$A:$C,2,FALSE))</f>
        <v>BRI</v>
      </c>
      <c r="CL157" t="str">
        <f>IF(O157=" "," ",VLOOKUP(AA157,Mapping!$A:$C,3,FALSE))</f>
        <v>Brighton</v>
      </c>
      <c r="CM157" s="5">
        <f t="shared" si="10"/>
        <v>0</v>
      </c>
      <c r="CN157" s="5">
        <f t="shared" si="11"/>
        <v>0</v>
      </c>
      <c r="CO157">
        <f t="shared" si="12"/>
        <v>4.5</v>
      </c>
      <c r="CP157" s="4">
        <f t="shared" si="13"/>
        <v>21.111111111111111</v>
      </c>
      <c r="CQ157">
        <f t="shared" si="14"/>
        <v>0</v>
      </c>
    </row>
    <row r="158" spans="1:95" x14ac:dyDescent="0.35">
      <c r="A158">
        <v>75</v>
      </c>
      <c r="B158" s="1" t="s">
        <v>88</v>
      </c>
      <c r="C158">
        <v>110735</v>
      </c>
      <c r="D158" s="1" t="s">
        <v>88</v>
      </c>
      <c r="E158" s="1" t="s">
        <v>88</v>
      </c>
      <c r="F158" s="1">
        <v>0</v>
      </c>
      <c r="G158" s="1" t="s">
        <v>88</v>
      </c>
      <c r="H158" s="1" t="s">
        <v>88</v>
      </c>
      <c r="I158">
        <v>2</v>
      </c>
      <c r="J158">
        <v>2.5</v>
      </c>
      <c r="K158" s="1" t="s">
        <v>88</v>
      </c>
      <c r="L158" s="1" t="s">
        <v>88</v>
      </c>
      <c r="M158" s="1" t="s">
        <v>382</v>
      </c>
      <c r="N158">
        <v>0</v>
      </c>
      <c r="O158">
        <v>153</v>
      </c>
      <c r="P158" s="1" t="s">
        <v>88</v>
      </c>
      <c r="Q158" s="1" t="s">
        <v>592</v>
      </c>
      <c r="R158" s="2">
        <v>45142.445100787038</v>
      </c>
      <c r="S158" s="4">
        <v>45</v>
      </c>
      <c r="T158" s="1" t="s">
        <v>605</v>
      </c>
      <c r="U158">
        <v>2.8</v>
      </c>
      <c r="V158" s="1" t="s">
        <v>606</v>
      </c>
      <c r="W158">
        <v>0.5</v>
      </c>
      <c r="X158" s="1" t="s">
        <v>88</v>
      </c>
      <c r="Y158" s="1" t="s">
        <v>88</v>
      </c>
      <c r="Z158" s="1" t="s">
        <v>97</v>
      </c>
      <c r="AA158">
        <v>5</v>
      </c>
      <c r="AB158">
        <v>36</v>
      </c>
      <c r="AC158">
        <v>75</v>
      </c>
      <c r="AD158" s="5">
        <v>0</v>
      </c>
      <c r="AE158" s="5">
        <v>0</v>
      </c>
      <c r="AF158" s="5">
        <v>0</v>
      </c>
      <c r="AG158" s="5">
        <v>0</v>
      </c>
      <c r="AH158">
        <v>0</v>
      </c>
      <c r="AI158">
        <v>16.7</v>
      </c>
      <c r="AJ158" s="1" t="s">
        <v>606</v>
      </c>
      <c r="AK158">
        <v>1983</v>
      </c>
      <c r="AL158">
        <v>1</v>
      </c>
      <c r="AM158">
        <v>1</v>
      </c>
      <c r="AN158">
        <v>9</v>
      </c>
      <c r="AO158">
        <v>27</v>
      </c>
      <c r="AP158">
        <v>1</v>
      </c>
      <c r="AQ158">
        <v>1</v>
      </c>
      <c r="AR158">
        <v>1</v>
      </c>
      <c r="AS158">
        <v>2</v>
      </c>
      <c r="AT158">
        <v>1</v>
      </c>
      <c r="AU158">
        <v>37</v>
      </c>
      <c r="AV158">
        <v>3</v>
      </c>
      <c r="AW158">
        <v>405</v>
      </c>
      <c r="AX158">
        <v>361.8</v>
      </c>
      <c r="AY158">
        <v>104.3</v>
      </c>
      <c r="AZ158">
        <v>126</v>
      </c>
      <c r="BA158">
        <v>59.2</v>
      </c>
      <c r="BB158">
        <v>23</v>
      </c>
      <c r="BC158">
        <v>1.72</v>
      </c>
      <c r="BD158">
        <v>0.45</v>
      </c>
      <c r="BE158">
        <v>2.17</v>
      </c>
      <c r="BF158">
        <v>25.8</v>
      </c>
      <c r="BG158">
        <v>171</v>
      </c>
      <c r="BH158">
        <v>63</v>
      </c>
      <c r="BI158">
        <v>229</v>
      </c>
      <c r="BJ158">
        <v>72</v>
      </c>
      <c r="BK158">
        <v>195</v>
      </c>
      <c r="BL158">
        <v>49</v>
      </c>
      <c r="BM158">
        <v>207</v>
      </c>
      <c r="BN158">
        <v>67</v>
      </c>
      <c r="BO158">
        <v>2</v>
      </c>
      <c r="BP158" s="1" t="s">
        <v>88</v>
      </c>
      <c r="BQ158">
        <v>2</v>
      </c>
      <c r="BR158" s="1" t="s">
        <v>88</v>
      </c>
      <c r="BS158">
        <v>2</v>
      </c>
      <c r="BT158" s="1" t="s">
        <v>88</v>
      </c>
      <c r="BU158">
        <v>0.08</v>
      </c>
      <c r="BV158">
        <v>2.4700000000000002</v>
      </c>
      <c r="BW158">
        <v>0.02</v>
      </c>
      <c r="BX158">
        <v>0.1</v>
      </c>
      <c r="BY158">
        <v>1.17</v>
      </c>
      <c r="BZ158">
        <v>1.23</v>
      </c>
      <c r="CA158">
        <v>340</v>
      </c>
      <c r="CB158">
        <v>64</v>
      </c>
      <c r="CC158">
        <v>144</v>
      </c>
      <c r="CD158">
        <v>87</v>
      </c>
      <c r="CE158">
        <v>164</v>
      </c>
      <c r="CF158">
        <v>57</v>
      </c>
      <c r="CG158">
        <v>246</v>
      </c>
      <c r="CH158">
        <v>84</v>
      </c>
      <c r="CI158">
        <v>1.04</v>
      </c>
      <c r="CJ158">
        <v>0.41</v>
      </c>
      <c r="CK158" t="str">
        <f>IF(O158=" "," ",VLOOKUP(AA158,Mapping!$A:$C,2,FALSE))</f>
        <v>BRI</v>
      </c>
      <c r="CL158" t="str">
        <f>IF(O158=" "," ",VLOOKUP(AA158,Mapping!$A:$C,3,FALSE))</f>
        <v>Brighton</v>
      </c>
      <c r="CM158" s="5">
        <f t="shared" si="10"/>
        <v>0</v>
      </c>
      <c r="CN158" s="5">
        <f t="shared" si="11"/>
        <v>0</v>
      </c>
      <c r="CO158">
        <f t="shared" si="12"/>
        <v>4.5</v>
      </c>
      <c r="CP158" s="4">
        <f t="shared" si="13"/>
        <v>16.666666666666668</v>
      </c>
      <c r="CQ158">
        <f t="shared" si="14"/>
        <v>0</v>
      </c>
    </row>
    <row r="159" spans="1:95" x14ac:dyDescent="0.35">
      <c r="A159">
        <v>75</v>
      </c>
      <c r="B159" s="1" t="s">
        <v>88</v>
      </c>
      <c r="C159">
        <v>50175</v>
      </c>
      <c r="D159" s="1" t="s">
        <v>88</v>
      </c>
      <c r="E159" s="1" t="s">
        <v>88</v>
      </c>
      <c r="F159" s="1">
        <v>0</v>
      </c>
      <c r="G159" s="1" t="s">
        <v>88</v>
      </c>
      <c r="H159" s="1" t="s">
        <v>88</v>
      </c>
      <c r="I159">
        <v>4</v>
      </c>
      <c r="J159">
        <v>2.6</v>
      </c>
      <c r="K159" s="1" t="s">
        <v>88</v>
      </c>
      <c r="L159" s="1" t="s">
        <v>88</v>
      </c>
      <c r="M159" s="1" t="s">
        <v>607</v>
      </c>
      <c r="N159">
        <v>0</v>
      </c>
      <c r="O159">
        <v>154</v>
      </c>
      <c r="P159" s="1" t="s">
        <v>88</v>
      </c>
      <c r="Q159" s="1" t="s">
        <v>592</v>
      </c>
      <c r="R159" s="2">
        <v>45142.445100787038</v>
      </c>
      <c r="S159" s="4">
        <v>60</v>
      </c>
      <c r="T159" s="1" t="s">
        <v>608</v>
      </c>
      <c r="U159">
        <v>2.9</v>
      </c>
      <c r="V159" s="1" t="s">
        <v>609</v>
      </c>
      <c r="W159">
        <v>2.2999999999999998</v>
      </c>
      <c r="X159" s="1" t="s">
        <v>88</v>
      </c>
      <c r="Y159" s="1" t="s">
        <v>88</v>
      </c>
      <c r="Z159" s="1" t="s">
        <v>97</v>
      </c>
      <c r="AA159">
        <v>5</v>
      </c>
      <c r="AB159">
        <v>36</v>
      </c>
      <c r="AC159">
        <v>91</v>
      </c>
      <c r="AD159" s="5">
        <v>0</v>
      </c>
      <c r="AE159" s="5">
        <v>0</v>
      </c>
      <c r="AF159" s="5">
        <v>0</v>
      </c>
      <c r="AG159" s="5">
        <v>0</v>
      </c>
      <c r="AH159">
        <v>0</v>
      </c>
      <c r="AI159">
        <v>15.2</v>
      </c>
      <c r="AJ159" s="1" t="s">
        <v>609</v>
      </c>
      <c r="AK159">
        <v>1844</v>
      </c>
      <c r="AL159">
        <v>6</v>
      </c>
      <c r="AM159">
        <v>5</v>
      </c>
      <c r="AN159">
        <v>6</v>
      </c>
      <c r="AO159">
        <v>28</v>
      </c>
      <c r="AP159">
        <v>1</v>
      </c>
      <c r="AQ159">
        <v>1</v>
      </c>
      <c r="AR159">
        <v>1</v>
      </c>
      <c r="AS159">
        <v>2</v>
      </c>
      <c r="AT159">
        <v>1</v>
      </c>
      <c r="AU159">
        <v>37</v>
      </c>
      <c r="AV159">
        <v>5</v>
      </c>
      <c r="AW159">
        <v>296</v>
      </c>
      <c r="AX159">
        <v>378.2</v>
      </c>
      <c r="AY159">
        <v>390.6</v>
      </c>
      <c r="AZ159">
        <v>782</v>
      </c>
      <c r="BA159">
        <v>155.4</v>
      </c>
      <c r="BB159">
        <v>21</v>
      </c>
      <c r="BC159">
        <v>8.59</v>
      </c>
      <c r="BD159">
        <v>1.65</v>
      </c>
      <c r="BE159">
        <v>10.24</v>
      </c>
      <c r="BF159">
        <v>26.45</v>
      </c>
      <c r="BG159">
        <v>161</v>
      </c>
      <c r="BH159">
        <v>14</v>
      </c>
      <c r="BI159">
        <v>82</v>
      </c>
      <c r="BJ159">
        <v>5</v>
      </c>
      <c r="BK159">
        <v>26</v>
      </c>
      <c r="BL159">
        <v>10</v>
      </c>
      <c r="BM159">
        <v>59</v>
      </c>
      <c r="BN159">
        <v>10</v>
      </c>
      <c r="BO159">
        <v>2</v>
      </c>
      <c r="BP159" s="1" t="s">
        <v>88</v>
      </c>
      <c r="BQ159">
        <v>2</v>
      </c>
      <c r="BR159" s="1" t="s">
        <v>88</v>
      </c>
      <c r="BS159">
        <v>3</v>
      </c>
      <c r="BT159" s="1" t="s">
        <v>88</v>
      </c>
      <c r="BU159">
        <v>0.42</v>
      </c>
      <c r="BV159">
        <v>2.4700000000000002</v>
      </c>
      <c r="BW159">
        <v>0.08</v>
      </c>
      <c r="BX159">
        <v>0.5</v>
      </c>
      <c r="BY159">
        <v>1.29</v>
      </c>
      <c r="BZ159">
        <v>1.37</v>
      </c>
      <c r="CA159">
        <v>57</v>
      </c>
      <c r="CB159">
        <v>20</v>
      </c>
      <c r="CC159">
        <v>537</v>
      </c>
      <c r="CD159">
        <v>52</v>
      </c>
      <c r="CE159">
        <v>158</v>
      </c>
      <c r="CF159">
        <v>17</v>
      </c>
      <c r="CG159">
        <v>117</v>
      </c>
      <c r="CH159">
        <v>23</v>
      </c>
      <c r="CI159">
        <v>1.02</v>
      </c>
      <c r="CJ159">
        <v>0.28999999999999998</v>
      </c>
      <c r="CK159" t="str">
        <f>IF(O159=" "," ",VLOOKUP(AA159,Mapping!$A:$C,2,FALSE))</f>
        <v>BRI</v>
      </c>
      <c r="CL159" t="str">
        <f>IF(O159=" "," ",VLOOKUP(AA159,Mapping!$A:$C,3,FALSE))</f>
        <v>Brighton</v>
      </c>
      <c r="CM159" s="5">
        <f t="shared" si="10"/>
        <v>0</v>
      </c>
      <c r="CN159" s="5">
        <f t="shared" si="11"/>
        <v>0</v>
      </c>
      <c r="CO159">
        <f t="shared" si="12"/>
        <v>6</v>
      </c>
      <c r="CP159" s="4">
        <f t="shared" si="13"/>
        <v>15.166666666666666</v>
      </c>
      <c r="CQ159">
        <f t="shared" si="14"/>
        <v>0</v>
      </c>
    </row>
    <row r="160" spans="1:95" x14ac:dyDescent="0.35">
      <c r="A160">
        <v>75</v>
      </c>
      <c r="B160" s="1" t="s">
        <v>88</v>
      </c>
      <c r="C160">
        <v>204676</v>
      </c>
      <c r="D160" s="1" t="s">
        <v>88</v>
      </c>
      <c r="E160" s="1" t="s">
        <v>88</v>
      </c>
      <c r="F160" s="1">
        <v>0</v>
      </c>
      <c r="G160" s="1" t="s">
        <v>88</v>
      </c>
      <c r="H160" s="1" t="s">
        <v>88</v>
      </c>
      <c r="I160">
        <v>4</v>
      </c>
      <c r="J160">
        <v>1.5</v>
      </c>
      <c r="K160" s="1" t="s">
        <v>88</v>
      </c>
      <c r="L160" s="1" t="s">
        <v>88</v>
      </c>
      <c r="M160" s="1" t="s">
        <v>610</v>
      </c>
      <c r="N160">
        <v>0</v>
      </c>
      <c r="O160">
        <v>155</v>
      </c>
      <c r="P160" s="1" t="s">
        <v>88</v>
      </c>
      <c r="Q160" s="1" t="s">
        <v>592</v>
      </c>
      <c r="R160" s="2">
        <v>45142.445100787038</v>
      </c>
      <c r="S160" s="4">
        <v>45</v>
      </c>
      <c r="T160" s="1" t="s">
        <v>611</v>
      </c>
      <c r="U160">
        <v>0</v>
      </c>
      <c r="V160" s="1" t="s">
        <v>612</v>
      </c>
      <c r="W160">
        <v>1.1000000000000001</v>
      </c>
      <c r="X160" s="1" t="s">
        <v>88</v>
      </c>
      <c r="Y160" s="1" t="s">
        <v>88</v>
      </c>
      <c r="Z160" s="1" t="s">
        <v>97</v>
      </c>
      <c r="AA160">
        <v>5</v>
      </c>
      <c r="AB160">
        <v>36</v>
      </c>
      <c r="AC160">
        <v>91</v>
      </c>
      <c r="AD160" s="5">
        <v>0</v>
      </c>
      <c r="AE160" s="5">
        <v>0</v>
      </c>
      <c r="AF160" s="5">
        <v>0</v>
      </c>
      <c r="AG160" s="5">
        <v>0</v>
      </c>
      <c r="AH160">
        <v>0</v>
      </c>
      <c r="AI160">
        <v>0</v>
      </c>
      <c r="AJ160" s="1" t="s">
        <v>612</v>
      </c>
      <c r="AK160">
        <v>1844</v>
      </c>
      <c r="AL160">
        <v>6</v>
      </c>
      <c r="AM160">
        <v>5</v>
      </c>
      <c r="AN160">
        <v>6</v>
      </c>
      <c r="AO160">
        <v>28</v>
      </c>
      <c r="AP160">
        <v>1</v>
      </c>
      <c r="AQ160">
        <v>1</v>
      </c>
      <c r="AR160">
        <v>1</v>
      </c>
      <c r="AS160">
        <v>2</v>
      </c>
      <c r="AT160">
        <v>1</v>
      </c>
      <c r="AU160">
        <v>37</v>
      </c>
      <c r="AV160">
        <v>5</v>
      </c>
      <c r="AW160">
        <v>296</v>
      </c>
      <c r="AX160">
        <v>0</v>
      </c>
      <c r="AY160">
        <v>0</v>
      </c>
      <c r="AZ160">
        <v>0</v>
      </c>
      <c r="BA160">
        <v>0</v>
      </c>
      <c r="BB160">
        <v>21</v>
      </c>
      <c r="BC160">
        <v>0</v>
      </c>
      <c r="BD160">
        <v>0</v>
      </c>
      <c r="BE160">
        <v>0</v>
      </c>
      <c r="BF160">
        <v>0</v>
      </c>
      <c r="BG160">
        <v>489</v>
      </c>
      <c r="BH160">
        <v>45</v>
      </c>
      <c r="BI160">
        <v>488</v>
      </c>
      <c r="BJ160">
        <v>45</v>
      </c>
      <c r="BK160">
        <v>478</v>
      </c>
      <c r="BL160">
        <v>47</v>
      </c>
      <c r="BM160">
        <v>491</v>
      </c>
      <c r="BN160">
        <v>47</v>
      </c>
      <c r="BO160">
        <v>2</v>
      </c>
      <c r="BP160" s="1" t="s">
        <v>88</v>
      </c>
      <c r="BQ160">
        <v>2</v>
      </c>
      <c r="BR160" s="1" t="s">
        <v>88</v>
      </c>
      <c r="BS160">
        <v>3</v>
      </c>
      <c r="BT160" s="1" t="s">
        <v>88</v>
      </c>
      <c r="BU160">
        <v>0.42</v>
      </c>
      <c r="BV160">
        <v>2.4700000000000002</v>
      </c>
      <c r="BW160">
        <v>0.08</v>
      </c>
      <c r="BX160">
        <v>0.5</v>
      </c>
      <c r="BY160">
        <v>1.29</v>
      </c>
      <c r="BZ160">
        <v>1.37</v>
      </c>
      <c r="CA160">
        <v>394</v>
      </c>
      <c r="CB160">
        <v>62</v>
      </c>
      <c r="CC160">
        <v>198</v>
      </c>
      <c r="CD160">
        <v>4</v>
      </c>
      <c r="CE160">
        <v>495</v>
      </c>
      <c r="CF160">
        <v>47</v>
      </c>
      <c r="CG160">
        <v>167</v>
      </c>
      <c r="CH160">
        <v>34</v>
      </c>
      <c r="CI160">
        <v>1.02</v>
      </c>
      <c r="CJ160">
        <v>0.28999999999999998</v>
      </c>
      <c r="CK160" t="str">
        <f>IF(O160=" "," ",VLOOKUP(AA160,Mapping!$A:$C,2,FALSE))</f>
        <v>BRI</v>
      </c>
      <c r="CL160" t="str">
        <f>IF(O160=" "," ",VLOOKUP(AA160,Mapping!$A:$C,3,FALSE))</f>
        <v>Brighton</v>
      </c>
      <c r="CM160" s="5">
        <f t="shared" si="10"/>
        <v>0</v>
      </c>
      <c r="CN160" s="5">
        <f t="shared" si="11"/>
        <v>0</v>
      </c>
      <c r="CO160">
        <f t="shared" si="12"/>
        <v>4.5</v>
      </c>
      <c r="CP160" s="4">
        <f t="shared" si="13"/>
        <v>20.222222222222221</v>
      </c>
      <c r="CQ160">
        <f t="shared" si="14"/>
        <v>0</v>
      </c>
    </row>
    <row r="161" spans="1:95" x14ac:dyDescent="0.35">
      <c r="A161">
        <v>75</v>
      </c>
      <c r="B161" s="1" t="s">
        <v>88</v>
      </c>
      <c r="C161">
        <v>223434</v>
      </c>
      <c r="D161" s="1" t="s">
        <v>88</v>
      </c>
      <c r="E161" s="1" t="s">
        <v>88</v>
      </c>
      <c r="F161" s="1">
        <v>0</v>
      </c>
      <c r="G161" s="1" t="s">
        <v>88</v>
      </c>
      <c r="H161" s="1" t="s">
        <v>88</v>
      </c>
      <c r="I161">
        <v>2</v>
      </c>
      <c r="J161">
        <v>2.5</v>
      </c>
      <c r="K161" s="1" t="s">
        <v>88</v>
      </c>
      <c r="L161" s="1" t="s">
        <v>88</v>
      </c>
      <c r="M161" s="1" t="s">
        <v>613</v>
      </c>
      <c r="N161">
        <v>0</v>
      </c>
      <c r="O161">
        <v>606</v>
      </c>
      <c r="P161" s="1" t="s">
        <v>88</v>
      </c>
      <c r="Q161" s="1" t="s">
        <v>592</v>
      </c>
      <c r="R161" s="2">
        <v>45142.445100787038</v>
      </c>
      <c r="S161" s="4">
        <v>45</v>
      </c>
      <c r="T161" s="1" t="s">
        <v>614</v>
      </c>
      <c r="U161">
        <v>0</v>
      </c>
      <c r="V161" s="1" t="s">
        <v>615</v>
      </c>
      <c r="W161">
        <v>0.1</v>
      </c>
      <c r="X161" s="1" t="s">
        <v>88</v>
      </c>
      <c r="Y161" s="1" t="s">
        <v>88</v>
      </c>
      <c r="Z161" s="1" t="s">
        <v>97</v>
      </c>
      <c r="AA161">
        <v>5</v>
      </c>
      <c r="AB161">
        <v>36</v>
      </c>
      <c r="AC161">
        <v>91</v>
      </c>
      <c r="AD161" s="5">
        <v>0</v>
      </c>
      <c r="AE161" s="5">
        <v>0</v>
      </c>
      <c r="AF161" s="5">
        <v>0</v>
      </c>
      <c r="AG161" s="5">
        <v>0</v>
      </c>
      <c r="AH161">
        <v>0</v>
      </c>
      <c r="AI161">
        <v>0</v>
      </c>
      <c r="AJ161" s="1" t="s">
        <v>616</v>
      </c>
      <c r="AK161">
        <v>1844</v>
      </c>
      <c r="AL161">
        <v>6</v>
      </c>
      <c r="AM161">
        <v>5</v>
      </c>
      <c r="AN161">
        <v>6</v>
      </c>
      <c r="AO161">
        <v>28</v>
      </c>
      <c r="AP161">
        <v>1</v>
      </c>
      <c r="AQ161">
        <v>1</v>
      </c>
      <c r="AR161">
        <v>1</v>
      </c>
      <c r="AS161">
        <v>2</v>
      </c>
      <c r="AT161">
        <v>1</v>
      </c>
      <c r="AU161">
        <v>37</v>
      </c>
      <c r="AV161">
        <v>5</v>
      </c>
      <c r="AW161">
        <v>296</v>
      </c>
      <c r="AX161">
        <v>0</v>
      </c>
      <c r="AY161">
        <v>0</v>
      </c>
      <c r="AZ161">
        <v>0</v>
      </c>
      <c r="BA161">
        <v>0</v>
      </c>
      <c r="BB161">
        <v>21</v>
      </c>
      <c r="BC161">
        <v>0</v>
      </c>
      <c r="BD161">
        <v>0</v>
      </c>
      <c r="BE161">
        <v>0</v>
      </c>
      <c r="BF161">
        <v>0</v>
      </c>
      <c r="BG161">
        <v>498</v>
      </c>
      <c r="BH161">
        <v>193</v>
      </c>
      <c r="BI161">
        <v>497</v>
      </c>
      <c r="BJ161">
        <v>193</v>
      </c>
      <c r="BK161">
        <v>488</v>
      </c>
      <c r="BL161">
        <v>192</v>
      </c>
      <c r="BM161">
        <v>500</v>
      </c>
      <c r="BN161">
        <v>193</v>
      </c>
      <c r="BO161">
        <v>2</v>
      </c>
      <c r="BP161" s="1" t="s">
        <v>88</v>
      </c>
      <c r="BQ161">
        <v>2</v>
      </c>
      <c r="BR161" s="1" t="s">
        <v>88</v>
      </c>
      <c r="BS161">
        <v>3</v>
      </c>
      <c r="BT161" s="1" t="s">
        <v>88</v>
      </c>
      <c r="BU161">
        <v>0.42</v>
      </c>
      <c r="BV161">
        <v>2.4700000000000002</v>
      </c>
      <c r="BW161">
        <v>0.08</v>
      </c>
      <c r="BX161">
        <v>0.5</v>
      </c>
      <c r="BY161">
        <v>1.29</v>
      </c>
      <c r="BZ161">
        <v>1.37</v>
      </c>
      <c r="CA161">
        <v>421</v>
      </c>
      <c r="CB161">
        <v>117</v>
      </c>
      <c r="CC161">
        <v>225</v>
      </c>
      <c r="CD161">
        <v>140</v>
      </c>
      <c r="CE161">
        <v>503</v>
      </c>
      <c r="CF161">
        <v>193</v>
      </c>
      <c r="CG161">
        <v>423</v>
      </c>
      <c r="CH161">
        <v>161</v>
      </c>
      <c r="CI161">
        <v>1.02</v>
      </c>
      <c r="CJ161">
        <v>0.28999999999999998</v>
      </c>
      <c r="CK161" t="str">
        <f>IF(O161=" "," ",VLOOKUP(AA161,Mapping!$A:$C,2,FALSE))</f>
        <v>BRI</v>
      </c>
      <c r="CL161" t="str">
        <f>IF(O161=" "," ",VLOOKUP(AA161,Mapping!$A:$C,3,FALSE))</f>
        <v>Brighton</v>
      </c>
      <c r="CM161" s="5">
        <f t="shared" si="10"/>
        <v>0</v>
      </c>
      <c r="CN161" s="5">
        <f t="shared" si="11"/>
        <v>0</v>
      </c>
      <c r="CO161">
        <f t="shared" si="12"/>
        <v>4.5</v>
      </c>
      <c r="CP161" s="4">
        <f t="shared" si="13"/>
        <v>20.222222222222221</v>
      </c>
      <c r="CQ161">
        <f t="shared" si="14"/>
        <v>0</v>
      </c>
    </row>
    <row r="162" spans="1:95" x14ac:dyDescent="0.35">
      <c r="A162">
        <v>75</v>
      </c>
      <c r="B162" s="1" t="s">
        <v>88</v>
      </c>
      <c r="C162">
        <v>578614</v>
      </c>
      <c r="D162" s="1" t="s">
        <v>88</v>
      </c>
      <c r="E162" s="1" t="s">
        <v>88</v>
      </c>
      <c r="F162" s="1">
        <v>0</v>
      </c>
      <c r="G162" s="1" t="s">
        <v>88</v>
      </c>
      <c r="H162" s="1" t="s">
        <v>88</v>
      </c>
      <c r="I162">
        <v>3</v>
      </c>
      <c r="J162">
        <v>-0.5</v>
      </c>
      <c r="K162" s="1" t="s">
        <v>88</v>
      </c>
      <c r="L162" s="1" t="s">
        <v>88</v>
      </c>
      <c r="M162" s="1" t="s">
        <v>617</v>
      </c>
      <c r="N162">
        <v>0</v>
      </c>
      <c r="O162">
        <v>156</v>
      </c>
      <c r="P162" s="1" t="s">
        <v>88</v>
      </c>
      <c r="Q162" s="1" t="s">
        <v>592</v>
      </c>
      <c r="R162" s="2">
        <v>45142.445100787038</v>
      </c>
      <c r="S162" s="4">
        <v>45</v>
      </c>
      <c r="T162" s="1" t="s">
        <v>618</v>
      </c>
      <c r="U162">
        <v>0</v>
      </c>
      <c r="V162" s="1" t="s">
        <v>619</v>
      </c>
      <c r="W162">
        <v>0.2</v>
      </c>
      <c r="X162" s="1" t="s">
        <v>88</v>
      </c>
      <c r="Y162" s="1" t="s">
        <v>88</v>
      </c>
      <c r="Z162" s="1" t="s">
        <v>97</v>
      </c>
      <c r="AA162">
        <v>6</v>
      </c>
      <c r="AB162">
        <v>90</v>
      </c>
      <c r="AC162">
        <v>91</v>
      </c>
      <c r="AD162" s="5">
        <v>0</v>
      </c>
      <c r="AE162" s="5">
        <v>0</v>
      </c>
      <c r="AF162" s="5">
        <v>0</v>
      </c>
      <c r="AG162" s="5">
        <v>0</v>
      </c>
      <c r="AH162">
        <v>0</v>
      </c>
      <c r="AI162">
        <v>0</v>
      </c>
      <c r="AJ162" s="1" t="s">
        <v>619</v>
      </c>
      <c r="AK162">
        <v>1844</v>
      </c>
      <c r="AL162">
        <v>6</v>
      </c>
      <c r="AM162">
        <v>5</v>
      </c>
      <c r="AN162">
        <v>6</v>
      </c>
      <c r="AO162">
        <v>28</v>
      </c>
      <c r="AP162">
        <v>1</v>
      </c>
      <c r="AQ162">
        <v>1</v>
      </c>
      <c r="AR162">
        <v>1</v>
      </c>
      <c r="AS162">
        <v>2</v>
      </c>
      <c r="AT162">
        <v>1</v>
      </c>
      <c r="AU162">
        <v>37</v>
      </c>
      <c r="AV162">
        <v>5</v>
      </c>
      <c r="AW162">
        <v>296</v>
      </c>
      <c r="AX162">
        <v>0</v>
      </c>
      <c r="AY162">
        <v>0</v>
      </c>
      <c r="AZ162">
        <v>0</v>
      </c>
      <c r="BA162">
        <v>0</v>
      </c>
      <c r="BB162">
        <v>21</v>
      </c>
      <c r="BC162">
        <v>0</v>
      </c>
      <c r="BD162">
        <v>0</v>
      </c>
      <c r="BE162">
        <v>0</v>
      </c>
      <c r="BF162">
        <v>0</v>
      </c>
      <c r="BG162">
        <v>553</v>
      </c>
      <c r="BH162">
        <v>224</v>
      </c>
      <c r="BI162">
        <v>550</v>
      </c>
      <c r="BJ162">
        <v>224</v>
      </c>
      <c r="BK162">
        <v>545</v>
      </c>
      <c r="BL162">
        <v>223</v>
      </c>
      <c r="BM162">
        <v>554</v>
      </c>
      <c r="BN162">
        <v>224</v>
      </c>
      <c r="BO162">
        <v>2</v>
      </c>
      <c r="BP162" s="1" t="s">
        <v>88</v>
      </c>
      <c r="BQ162">
        <v>2</v>
      </c>
      <c r="BR162" s="1" t="s">
        <v>88</v>
      </c>
      <c r="BS162">
        <v>3</v>
      </c>
      <c r="BT162" s="1" t="s">
        <v>88</v>
      </c>
      <c r="BU162">
        <v>0.42</v>
      </c>
      <c r="BV162">
        <v>2.4700000000000002</v>
      </c>
      <c r="BW162">
        <v>0.08</v>
      </c>
      <c r="BX162">
        <v>0.5</v>
      </c>
      <c r="BY162">
        <v>1.29</v>
      </c>
      <c r="BZ162">
        <v>1.37</v>
      </c>
      <c r="CA162">
        <v>514</v>
      </c>
      <c r="CB162">
        <v>260</v>
      </c>
      <c r="CC162">
        <v>318</v>
      </c>
      <c r="CD162">
        <v>67</v>
      </c>
      <c r="CE162">
        <v>555</v>
      </c>
      <c r="CF162">
        <v>225</v>
      </c>
      <c r="CG162">
        <v>333</v>
      </c>
      <c r="CH162">
        <v>105</v>
      </c>
      <c r="CI162">
        <v>1.02</v>
      </c>
      <c r="CJ162">
        <v>0.28999999999999998</v>
      </c>
      <c r="CK162" t="str">
        <f>IF(O162=" "," ",VLOOKUP(AA162,Mapping!$A:$C,2,FALSE))</f>
        <v>BUR</v>
      </c>
      <c r="CL162" t="str">
        <f>IF(O162=" "," ",VLOOKUP(AA162,Mapping!$A:$C,3,FALSE))</f>
        <v>Burnley</v>
      </c>
      <c r="CM162" s="5">
        <f t="shared" si="10"/>
        <v>0</v>
      </c>
      <c r="CN162" s="5">
        <f t="shared" si="11"/>
        <v>0</v>
      </c>
      <c r="CO162">
        <f t="shared" si="12"/>
        <v>4.5</v>
      </c>
      <c r="CP162" s="4">
        <f t="shared" si="13"/>
        <v>20.222222222222221</v>
      </c>
      <c r="CQ162">
        <f t="shared" si="14"/>
        <v>0</v>
      </c>
    </row>
    <row r="163" spans="1:95" x14ac:dyDescent="0.35">
      <c r="A163">
        <v>75</v>
      </c>
      <c r="B163" s="1" t="s">
        <v>88</v>
      </c>
      <c r="C163">
        <v>487968</v>
      </c>
      <c r="D163" s="1" t="s">
        <v>88</v>
      </c>
      <c r="E163" s="1" t="s">
        <v>88</v>
      </c>
      <c r="F163" s="1">
        <v>0</v>
      </c>
      <c r="G163" s="1" t="s">
        <v>88</v>
      </c>
      <c r="H163" s="1" t="s">
        <v>88</v>
      </c>
      <c r="I163">
        <v>2</v>
      </c>
      <c r="J163">
        <v>-0.5</v>
      </c>
      <c r="K163" s="1" t="s">
        <v>88</v>
      </c>
      <c r="L163" s="1" t="s">
        <v>88</v>
      </c>
      <c r="M163" s="1" t="s">
        <v>620</v>
      </c>
      <c r="N163">
        <v>0</v>
      </c>
      <c r="O163">
        <v>157</v>
      </c>
      <c r="P163" s="1" t="s">
        <v>88</v>
      </c>
      <c r="Q163" s="1" t="s">
        <v>592</v>
      </c>
      <c r="R163" s="2">
        <v>45142.445100787038</v>
      </c>
      <c r="S163" s="4">
        <v>40</v>
      </c>
      <c r="T163" s="1" t="s">
        <v>621</v>
      </c>
      <c r="U163">
        <v>0</v>
      </c>
      <c r="V163" s="1" t="s">
        <v>622</v>
      </c>
      <c r="W163">
        <v>0.6</v>
      </c>
      <c r="X163" s="1" t="s">
        <v>88</v>
      </c>
      <c r="Y163" s="1" t="s">
        <v>88</v>
      </c>
      <c r="Z163" s="1" t="s">
        <v>97</v>
      </c>
      <c r="AA163">
        <v>6</v>
      </c>
      <c r="AB163">
        <v>90</v>
      </c>
      <c r="AC163">
        <v>91</v>
      </c>
      <c r="AD163" s="5">
        <v>0</v>
      </c>
      <c r="AE163" s="5">
        <v>0</v>
      </c>
      <c r="AF163" s="5">
        <v>0</v>
      </c>
      <c r="AG163" s="5">
        <v>0</v>
      </c>
      <c r="AH163">
        <v>0</v>
      </c>
      <c r="AI163">
        <v>0</v>
      </c>
      <c r="AJ163" s="1" t="s">
        <v>622</v>
      </c>
      <c r="AK163">
        <v>1844</v>
      </c>
      <c r="AL163">
        <v>6</v>
      </c>
      <c r="AM163">
        <v>5</v>
      </c>
      <c r="AN163">
        <v>6</v>
      </c>
      <c r="AO163">
        <v>28</v>
      </c>
      <c r="AP163">
        <v>1</v>
      </c>
      <c r="AQ163">
        <v>1</v>
      </c>
      <c r="AR163">
        <v>1</v>
      </c>
      <c r="AS163">
        <v>2</v>
      </c>
      <c r="AT163">
        <v>1</v>
      </c>
      <c r="AU163">
        <v>37</v>
      </c>
      <c r="AV163">
        <v>5</v>
      </c>
      <c r="AW163">
        <v>296</v>
      </c>
      <c r="AX163">
        <v>0</v>
      </c>
      <c r="AY163">
        <v>0</v>
      </c>
      <c r="AZ163">
        <v>0</v>
      </c>
      <c r="BA163">
        <v>0</v>
      </c>
      <c r="BB163">
        <v>21</v>
      </c>
      <c r="BC163">
        <v>0</v>
      </c>
      <c r="BD163">
        <v>0</v>
      </c>
      <c r="BE163">
        <v>0</v>
      </c>
      <c r="BF163">
        <v>0</v>
      </c>
      <c r="BG163">
        <v>456</v>
      </c>
      <c r="BH163">
        <v>176</v>
      </c>
      <c r="BI163">
        <v>449</v>
      </c>
      <c r="BJ163">
        <v>176</v>
      </c>
      <c r="BK163">
        <v>434</v>
      </c>
      <c r="BL163">
        <v>175</v>
      </c>
      <c r="BM163">
        <v>458</v>
      </c>
      <c r="BN163">
        <v>176</v>
      </c>
      <c r="BO163">
        <v>2</v>
      </c>
      <c r="BP163" s="1" t="s">
        <v>88</v>
      </c>
      <c r="BQ163">
        <v>2</v>
      </c>
      <c r="BR163" s="1" t="s">
        <v>88</v>
      </c>
      <c r="BS163">
        <v>3</v>
      </c>
      <c r="BT163" s="1" t="s">
        <v>88</v>
      </c>
      <c r="BU163">
        <v>0.42</v>
      </c>
      <c r="BV163">
        <v>2.4700000000000002</v>
      </c>
      <c r="BW163">
        <v>0.08</v>
      </c>
      <c r="BX163">
        <v>0.5</v>
      </c>
      <c r="BY163">
        <v>1.29</v>
      </c>
      <c r="BZ163">
        <v>1.37</v>
      </c>
      <c r="CA163">
        <v>611</v>
      </c>
      <c r="CB163">
        <v>204</v>
      </c>
      <c r="CC163">
        <v>96</v>
      </c>
      <c r="CD163">
        <v>56</v>
      </c>
      <c r="CE163">
        <v>463</v>
      </c>
      <c r="CF163">
        <v>177</v>
      </c>
      <c r="CG163">
        <v>226</v>
      </c>
      <c r="CH163">
        <v>78</v>
      </c>
      <c r="CI163">
        <v>1.02</v>
      </c>
      <c r="CJ163">
        <v>0.28999999999999998</v>
      </c>
      <c r="CK163" t="str">
        <f>IF(O163=" "," ",VLOOKUP(AA163,Mapping!$A:$C,2,FALSE))</f>
        <v>BUR</v>
      </c>
      <c r="CL163" t="str">
        <f>IF(O163=" "," ",VLOOKUP(AA163,Mapping!$A:$C,3,FALSE))</f>
        <v>Burnley</v>
      </c>
      <c r="CM163" s="5">
        <f t="shared" si="10"/>
        <v>0</v>
      </c>
      <c r="CN163" s="5">
        <f t="shared" si="11"/>
        <v>0</v>
      </c>
      <c r="CO163">
        <f t="shared" si="12"/>
        <v>4</v>
      </c>
      <c r="CP163" s="4">
        <f t="shared" si="13"/>
        <v>22.75</v>
      </c>
      <c r="CQ163">
        <f t="shared" si="14"/>
        <v>0</v>
      </c>
    </row>
    <row r="164" spans="1:95" x14ac:dyDescent="0.35">
      <c r="A164">
        <v>75</v>
      </c>
      <c r="B164" s="1" t="s">
        <v>88</v>
      </c>
      <c r="C164">
        <v>189776</v>
      </c>
      <c r="D164" s="1" t="s">
        <v>88</v>
      </c>
      <c r="E164" s="1" t="s">
        <v>88</v>
      </c>
      <c r="F164" s="1">
        <v>0</v>
      </c>
      <c r="G164" s="1" t="s">
        <v>88</v>
      </c>
      <c r="H164" s="1" t="s">
        <v>88</v>
      </c>
      <c r="I164">
        <v>3</v>
      </c>
      <c r="J164">
        <v>0.1</v>
      </c>
      <c r="K164" s="1" t="s">
        <v>88</v>
      </c>
      <c r="L164" s="1" t="s">
        <v>88</v>
      </c>
      <c r="M164" s="1" t="s">
        <v>623</v>
      </c>
      <c r="N164">
        <v>0</v>
      </c>
      <c r="O164">
        <v>158</v>
      </c>
      <c r="P164" s="1" t="s">
        <v>88</v>
      </c>
      <c r="Q164" s="1" t="s">
        <v>592</v>
      </c>
      <c r="R164" s="2">
        <v>45142.445100787038</v>
      </c>
      <c r="S164" s="4">
        <v>50</v>
      </c>
      <c r="T164" s="1" t="s">
        <v>624</v>
      </c>
      <c r="U164">
        <v>0</v>
      </c>
      <c r="V164" s="1" t="s">
        <v>625</v>
      </c>
      <c r="W164">
        <v>0</v>
      </c>
      <c r="X164" s="1" t="s">
        <v>88</v>
      </c>
      <c r="Y164" s="1" t="s">
        <v>88</v>
      </c>
      <c r="Z164" s="1" t="s">
        <v>97</v>
      </c>
      <c r="AA164">
        <v>6</v>
      </c>
      <c r="AB164">
        <v>90</v>
      </c>
      <c r="AC164">
        <v>91</v>
      </c>
      <c r="AD164" s="5">
        <v>0</v>
      </c>
      <c r="AE164" s="5">
        <v>0</v>
      </c>
      <c r="AF164" s="5">
        <v>0</v>
      </c>
      <c r="AG164" s="5">
        <v>0</v>
      </c>
      <c r="AH164">
        <v>0</v>
      </c>
      <c r="AI164">
        <v>0</v>
      </c>
      <c r="AJ164" s="1" t="s">
        <v>625</v>
      </c>
      <c r="AK164">
        <v>1844</v>
      </c>
      <c r="AL164">
        <v>6</v>
      </c>
      <c r="AM164">
        <v>5</v>
      </c>
      <c r="AN164">
        <v>6</v>
      </c>
      <c r="AO164">
        <v>28</v>
      </c>
      <c r="AP164">
        <v>1</v>
      </c>
      <c r="AQ164">
        <v>1</v>
      </c>
      <c r="AR164">
        <v>1</v>
      </c>
      <c r="AS164">
        <v>2</v>
      </c>
      <c r="AT164">
        <v>1</v>
      </c>
      <c r="AU164">
        <v>37</v>
      </c>
      <c r="AV164">
        <v>5</v>
      </c>
      <c r="AW164">
        <v>296</v>
      </c>
      <c r="AX164">
        <v>0</v>
      </c>
      <c r="AY164">
        <v>0</v>
      </c>
      <c r="AZ164">
        <v>0</v>
      </c>
      <c r="BA164">
        <v>0</v>
      </c>
      <c r="BB164">
        <v>21</v>
      </c>
      <c r="BC164">
        <v>0</v>
      </c>
      <c r="BD164">
        <v>0</v>
      </c>
      <c r="BE164">
        <v>0</v>
      </c>
      <c r="BF164">
        <v>0</v>
      </c>
      <c r="BG164">
        <v>573</v>
      </c>
      <c r="BH164">
        <v>242</v>
      </c>
      <c r="BI164">
        <v>572</v>
      </c>
      <c r="BJ164">
        <v>242</v>
      </c>
      <c r="BK164">
        <v>570</v>
      </c>
      <c r="BL164">
        <v>242</v>
      </c>
      <c r="BM164">
        <v>574</v>
      </c>
      <c r="BN164">
        <v>242</v>
      </c>
      <c r="BO164">
        <v>2</v>
      </c>
      <c r="BP164" s="1" t="s">
        <v>88</v>
      </c>
      <c r="BQ164">
        <v>2</v>
      </c>
      <c r="BR164" s="1" t="s">
        <v>88</v>
      </c>
      <c r="BS164">
        <v>3</v>
      </c>
      <c r="BT164" s="1" t="s">
        <v>88</v>
      </c>
      <c r="BU164">
        <v>0.42</v>
      </c>
      <c r="BV164">
        <v>2.4700000000000002</v>
      </c>
      <c r="BW164">
        <v>0.08</v>
      </c>
      <c r="BX164">
        <v>0.5</v>
      </c>
      <c r="BY164">
        <v>1.29</v>
      </c>
      <c r="BZ164">
        <v>1.37</v>
      </c>
      <c r="CA164">
        <v>222</v>
      </c>
      <c r="CB164">
        <v>146</v>
      </c>
      <c r="CC164">
        <v>394</v>
      </c>
      <c r="CD164">
        <v>121</v>
      </c>
      <c r="CE164">
        <v>574</v>
      </c>
      <c r="CF164">
        <v>242</v>
      </c>
      <c r="CG164">
        <v>565</v>
      </c>
      <c r="CH164">
        <v>217</v>
      </c>
      <c r="CI164">
        <v>1.02</v>
      </c>
      <c r="CJ164">
        <v>0.28999999999999998</v>
      </c>
      <c r="CK164" t="str">
        <f>IF(O164=" "," ",VLOOKUP(AA164,Mapping!$A:$C,2,FALSE))</f>
        <v>BUR</v>
      </c>
      <c r="CL164" t="str">
        <f>IF(O164=" "," ",VLOOKUP(AA164,Mapping!$A:$C,3,FALSE))</f>
        <v>Burnley</v>
      </c>
      <c r="CM164" s="5">
        <f t="shared" si="10"/>
        <v>0</v>
      </c>
      <c r="CN164" s="5">
        <f t="shared" si="11"/>
        <v>0</v>
      </c>
      <c r="CO164">
        <f t="shared" si="12"/>
        <v>5</v>
      </c>
      <c r="CP164" s="4">
        <f t="shared" si="13"/>
        <v>18.2</v>
      </c>
      <c r="CQ164">
        <f t="shared" si="14"/>
        <v>0</v>
      </c>
    </row>
    <row r="165" spans="1:95" x14ac:dyDescent="0.35">
      <c r="A165">
        <v>75</v>
      </c>
      <c r="B165" s="1" t="s">
        <v>88</v>
      </c>
      <c r="C165">
        <v>183751</v>
      </c>
      <c r="D165" s="1" t="s">
        <v>88</v>
      </c>
      <c r="E165" s="1" t="s">
        <v>88</v>
      </c>
      <c r="F165" s="1">
        <v>0</v>
      </c>
      <c r="G165" s="1" t="s">
        <v>88</v>
      </c>
      <c r="H165" s="1" t="s">
        <v>88</v>
      </c>
      <c r="I165">
        <v>3</v>
      </c>
      <c r="J165">
        <v>0.5</v>
      </c>
      <c r="K165" s="1" t="s">
        <v>88</v>
      </c>
      <c r="L165" s="1" t="s">
        <v>88</v>
      </c>
      <c r="M165" s="1" t="s">
        <v>626</v>
      </c>
      <c r="N165">
        <v>0</v>
      </c>
      <c r="O165">
        <v>159</v>
      </c>
      <c r="P165" s="1" t="s">
        <v>88</v>
      </c>
      <c r="Q165" s="1" t="s">
        <v>592</v>
      </c>
      <c r="R165" s="2">
        <v>45142.445100787038</v>
      </c>
      <c r="S165" s="4">
        <v>55</v>
      </c>
      <c r="T165" s="1" t="s">
        <v>627</v>
      </c>
      <c r="U165">
        <v>0</v>
      </c>
      <c r="V165" s="1" t="s">
        <v>628</v>
      </c>
      <c r="W165">
        <v>0.3</v>
      </c>
      <c r="X165" s="1" t="s">
        <v>88</v>
      </c>
      <c r="Y165" s="1" t="s">
        <v>88</v>
      </c>
      <c r="Z165" s="1" t="s">
        <v>97</v>
      </c>
      <c r="AA165">
        <v>6</v>
      </c>
      <c r="AB165">
        <v>90</v>
      </c>
      <c r="AC165">
        <v>91</v>
      </c>
      <c r="AD165" s="5">
        <v>0</v>
      </c>
      <c r="AE165" s="5">
        <v>0</v>
      </c>
      <c r="AF165" s="5">
        <v>0</v>
      </c>
      <c r="AG165" s="5">
        <v>0</v>
      </c>
      <c r="AH165">
        <v>0</v>
      </c>
      <c r="AI165">
        <v>0</v>
      </c>
      <c r="AJ165" s="1" t="s">
        <v>629</v>
      </c>
      <c r="AK165">
        <v>1844</v>
      </c>
      <c r="AL165">
        <v>6</v>
      </c>
      <c r="AM165">
        <v>5</v>
      </c>
      <c r="AN165">
        <v>6</v>
      </c>
      <c r="AO165">
        <v>28</v>
      </c>
      <c r="AP165">
        <v>1</v>
      </c>
      <c r="AQ165">
        <v>1</v>
      </c>
      <c r="AR165">
        <v>1</v>
      </c>
      <c r="AS165">
        <v>2</v>
      </c>
      <c r="AT165">
        <v>1</v>
      </c>
      <c r="AU165">
        <v>37</v>
      </c>
      <c r="AV165">
        <v>5</v>
      </c>
      <c r="AW165">
        <v>296</v>
      </c>
      <c r="AX165">
        <v>0</v>
      </c>
      <c r="AY165">
        <v>0</v>
      </c>
      <c r="AZ165">
        <v>0</v>
      </c>
      <c r="BA165">
        <v>0</v>
      </c>
      <c r="BB165">
        <v>21</v>
      </c>
      <c r="BC165">
        <v>0</v>
      </c>
      <c r="BD165">
        <v>0</v>
      </c>
      <c r="BE165">
        <v>0</v>
      </c>
      <c r="BF165">
        <v>0</v>
      </c>
      <c r="BG165">
        <v>603</v>
      </c>
      <c r="BH165">
        <v>257</v>
      </c>
      <c r="BI165">
        <v>603</v>
      </c>
      <c r="BJ165">
        <v>257</v>
      </c>
      <c r="BK165">
        <v>603</v>
      </c>
      <c r="BL165">
        <v>257</v>
      </c>
      <c r="BM165">
        <v>603</v>
      </c>
      <c r="BN165">
        <v>257</v>
      </c>
      <c r="BO165">
        <v>3</v>
      </c>
      <c r="BP165" s="1" t="s">
        <v>88</v>
      </c>
      <c r="BQ165">
        <v>2</v>
      </c>
      <c r="BR165" s="1" t="s">
        <v>88</v>
      </c>
      <c r="BS165">
        <v>3</v>
      </c>
      <c r="BT165" s="1" t="s">
        <v>88</v>
      </c>
      <c r="BU165">
        <v>0.42</v>
      </c>
      <c r="BV165">
        <v>2.4700000000000002</v>
      </c>
      <c r="BW165">
        <v>0.08</v>
      </c>
      <c r="BX165">
        <v>0.5</v>
      </c>
      <c r="BY165">
        <v>1.29</v>
      </c>
      <c r="BZ165">
        <v>1.37</v>
      </c>
      <c r="CA165">
        <v>111</v>
      </c>
      <c r="CB165">
        <v>68</v>
      </c>
      <c r="CC165">
        <v>500</v>
      </c>
      <c r="CD165">
        <v>187</v>
      </c>
      <c r="CE165">
        <v>603</v>
      </c>
      <c r="CF165">
        <v>257</v>
      </c>
      <c r="CG165">
        <v>308</v>
      </c>
      <c r="CH165">
        <v>96</v>
      </c>
      <c r="CI165">
        <v>1.02</v>
      </c>
      <c r="CJ165">
        <v>0.28999999999999998</v>
      </c>
      <c r="CK165" t="str">
        <f>IF(O165=" "," ",VLOOKUP(AA165,Mapping!$A:$C,2,FALSE))</f>
        <v>BUR</v>
      </c>
      <c r="CL165" t="str">
        <f>IF(O165=" "," ",VLOOKUP(AA165,Mapping!$A:$C,3,FALSE))</f>
        <v>Burnley</v>
      </c>
      <c r="CM165" s="5">
        <f t="shared" si="10"/>
        <v>0</v>
      </c>
      <c r="CN165" s="5">
        <f t="shared" si="11"/>
        <v>0</v>
      </c>
      <c r="CO165">
        <f t="shared" si="12"/>
        <v>5.5</v>
      </c>
      <c r="CP165" s="4">
        <f t="shared" si="13"/>
        <v>16.545454545454547</v>
      </c>
      <c r="CQ165">
        <f t="shared" si="14"/>
        <v>0</v>
      </c>
    </row>
    <row r="166" spans="1:95" x14ac:dyDescent="0.35">
      <c r="A166">
        <v>75</v>
      </c>
      <c r="B166" s="1" t="s">
        <v>88</v>
      </c>
      <c r="C166">
        <v>241231</v>
      </c>
      <c r="D166" s="1" t="s">
        <v>88</v>
      </c>
      <c r="E166" s="1" t="s">
        <v>88</v>
      </c>
      <c r="F166" s="1">
        <v>0</v>
      </c>
      <c r="G166" s="1" t="s">
        <v>88</v>
      </c>
      <c r="H166" s="1" t="s">
        <v>88</v>
      </c>
      <c r="I166">
        <v>2</v>
      </c>
      <c r="J166">
        <v>-0.5</v>
      </c>
      <c r="K166" s="1" t="s">
        <v>88</v>
      </c>
      <c r="L166" s="1" t="s">
        <v>88</v>
      </c>
      <c r="M166" s="1" t="s">
        <v>630</v>
      </c>
      <c r="N166">
        <v>0</v>
      </c>
      <c r="O166">
        <v>160</v>
      </c>
      <c r="P166" s="1" t="s">
        <v>88</v>
      </c>
      <c r="Q166" s="1" t="s">
        <v>592</v>
      </c>
      <c r="R166" s="2">
        <v>45142.445100787038</v>
      </c>
      <c r="S166" s="4">
        <v>40</v>
      </c>
      <c r="T166" s="1" t="s">
        <v>631</v>
      </c>
      <c r="U166">
        <v>0</v>
      </c>
      <c r="V166" s="1" t="s">
        <v>632</v>
      </c>
      <c r="W166">
        <v>5.8</v>
      </c>
      <c r="X166" s="1" t="s">
        <v>88</v>
      </c>
      <c r="Y166" s="1" t="s">
        <v>88</v>
      </c>
      <c r="Z166" s="1" t="s">
        <v>97</v>
      </c>
      <c r="AA166">
        <v>6</v>
      </c>
      <c r="AB166">
        <v>90</v>
      </c>
      <c r="AC166">
        <v>91</v>
      </c>
      <c r="AD166" s="5">
        <v>0</v>
      </c>
      <c r="AE166" s="5">
        <v>0</v>
      </c>
      <c r="AF166" s="5">
        <v>0</v>
      </c>
      <c r="AG166" s="5">
        <v>0</v>
      </c>
      <c r="AH166">
        <v>0</v>
      </c>
      <c r="AI166">
        <v>0</v>
      </c>
      <c r="AJ166" s="1" t="s">
        <v>632</v>
      </c>
      <c r="AK166">
        <v>1844</v>
      </c>
      <c r="AL166">
        <v>6</v>
      </c>
      <c r="AM166">
        <v>5</v>
      </c>
      <c r="AN166">
        <v>6</v>
      </c>
      <c r="AO166">
        <v>28</v>
      </c>
      <c r="AP166">
        <v>1</v>
      </c>
      <c r="AQ166">
        <v>1</v>
      </c>
      <c r="AR166">
        <v>1</v>
      </c>
      <c r="AS166">
        <v>2</v>
      </c>
      <c r="AT166">
        <v>1</v>
      </c>
      <c r="AU166">
        <v>37</v>
      </c>
      <c r="AV166">
        <v>5</v>
      </c>
      <c r="AW166">
        <v>296</v>
      </c>
      <c r="AX166">
        <v>0</v>
      </c>
      <c r="AY166">
        <v>0</v>
      </c>
      <c r="AZ166">
        <v>0</v>
      </c>
      <c r="BA166">
        <v>0</v>
      </c>
      <c r="BB166">
        <v>21</v>
      </c>
      <c r="BC166">
        <v>0</v>
      </c>
      <c r="BD166">
        <v>0</v>
      </c>
      <c r="BE166">
        <v>0</v>
      </c>
      <c r="BF166">
        <v>0</v>
      </c>
      <c r="BG166">
        <v>436</v>
      </c>
      <c r="BH166">
        <v>158</v>
      </c>
      <c r="BI166">
        <v>427</v>
      </c>
      <c r="BJ166">
        <v>157</v>
      </c>
      <c r="BK166">
        <v>412</v>
      </c>
      <c r="BL166">
        <v>156</v>
      </c>
      <c r="BM166">
        <v>438</v>
      </c>
      <c r="BN166">
        <v>158</v>
      </c>
      <c r="BO166">
        <v>3</v>
      </c>
      <c r="BP166" s="1" t="s">
        <v>88</v>
      </c>
      <c r="BQ166">
        <v>2</v>
      </c>
      <c r="BR166" s="1" t="s">
        <v>88</v>
      </c>
      <c r="BS166">
        <v>3</v>
      </c>
      <c r="BT166" s="1" t="s">
        <v>88</v>
      </c>
      <c r="BU166">
        <v>0.42</v>
      </c>
      <c r="BV166">
        <v>2.4700000000000002</v>
      </c>
      <c r="BW166">
        <v>0.08</v>
      </c>
      <c r="BX166">
        <v>0.5</v>
      </c>
      <c r="BY166">
        <v>1.29</v>
      </c>
      <c r="BZ166">
        <v>1.37</v>
      </c>
      <c r="CA166">
        <v>586</v>
      </c>
      <c r="CB166">
        <v>182</v>
      </c>
      <c r="CC166">
        <v>71</v>
      </c>
      <c r="CD166">
        <v>34</v>
      </c>
      <c r="CE166">
        <v>443</v>
      </c>
      <c r="CF166">
        <v>159</v>
      </c>
      <c r="CG166">
        <v>67</v>
      </c>
      <c r="CH166">
        <v>22</v>
      </c>
      <c r="CI166">
        <v>1.02</v>
      </c>
      <c r="CJ166">
        <v>0.28999999999999998</v>
      </c>
      <c r="CK166" t="str">
        <f>IF(O166=" "," ",VLOOKUP(AA166,Mapping!$A:$C,2,FALSE))</f>
        <v>BUR</v>
      </c>
      <c r="CL166" t="str">
        <f>IF(O166=" "," ",VLOOKUP(AA166,Mapping!$A:$C,3,FALSE))</f>
        <v>Burnley</v>
      </c>
      <c r="CM166" s="5">
        <f t="shared" si="10"/>
        <v>0</v>
      </c>
      <c r="CN166" s="5">
        <f t="shared" si="11"/>
        <v>0</v>
      </c>
      <c r="CO166">
        <f t="shared" si="12"/>
        <v>4</v>
      </c>
      <c r="CP166" s="4">
        <f t="shared" si="13"/>
        <v>22.75</v>
      </c>
      <c r="CQ166">
        <f t="shared" si="14"/>
        <v>0</v>
      </c>
    </row>
    <row r="167" spans="1:95" x14ac:dyDescent="0.35">
      <c r="A167">
        <v>75</v>
      </c>
      <c r="B167" s="1" t="s">
        <v>88</v>
      </c>
      <c r="C167">
        <v>172782</v>
      </c>
      <c r="D167" s="1" t="s">
        <v>88</v>
      </c>
      <c r="E167" s="1" t="s">
        <v>88</v>
      </c>
      <c r="F167" s="1">
        <v>0</v>
      </c>
      <c r="G167" s="1" t="s">
        <v>88</v>
      </c>
      <c r="H167" s="1" t="s">
        <v>88</v>
      </c>
      <c r="I167">
        <v>3</v>
      </c>
      <c r="J167">
        <v>0.1</v>
      </c>
      <c r="K167" s="1" t="s">
        <v>88</v>
      </c>
      <c r="L167" s="1" t="s">
        <v>88</v>
      </c>
      <c r="M167" s="1" t="s">
        <v>439</v>
      </c>
      <c r="N167">
        <v>0</v>
      </c>
      <c r="O167">
        <v>161</v>
      </c>
      <c r="P167" s="1" t="s">
        <v>88</v>
      </c>
      <c r="Q167" s="1" t="s">
        <v>592</v>
      </c>
      <c r="R167" s="2">
        <v>45142.445100787038</v>
      </c>
      <c r="S167" s="4">
        <v>50</v>
      </c>
      <c r="T167" s="1" t="s">
        <v>633</v>
      </c>
      <c r="U167">
        <v>0</v>
      </c>
      <c r="V167" s="1" t="s">
        <v>634</v>
      </c>
      <c r="W167">
        <v>0.4</v>
      </c>
      <c r="X167" s="1" t="s">
        <v>88</v>
      </c>
      <c r="Y167" s="1" t="s">
        <v>88</v>
      </c>
      <c r="Z167" s="1" t="s">
        <v>97</v>
      </c>
      <c r="AA167">
        <v>6</v>
      </c>
      <c r="AB167">
        <v>90</v>
      </c>
      <c r="AC167">
        <v>91</v>
      </c>
      <c r="AD167" s="5">
        <v>0</v>
      </c>
      <c r="AE167" s="5">
        <v>0</v>
      </c>
      <c r="AF167" s="5">
        <v>0</v>
      </c>
      <c r="AG167" s="5">
        <v>0</v>
      </c>
      <c r="AH167">
        <v>0</v>
      </c>
      <c r="AI167">
        <v>0</v>
      </c>
      <c r="AJ167" s="1" t="s">
        <v>634</v>
      </c>
      <c r="AK167">
        <v>1844</v>
      </c>
      <c r="AL167">
        <v>6</v>
      </c>
      <c r="AM167">
        <v>5</v>
      </c>
      <c r="AN167">
        <v>6</v>
      </c>
      <c r="AO167">
        <v>28</v>
      </c>
      <c r="AP167">
        <v>1</v>
      </c>
      <c r="AQ167">
        <v>1</v>
      </c>
      <c r="AR167">
        <v>1</v>
      </c>
      <c r="AS167">
        <v>2</v>
      </c>
      <c r="AT167">
        <v>1</v>
      </c>
      <c r="AU167">
        <v>37</v>
      </c>
      <c r="AV167">
        <v>5</v>
      </c>
      <c r="AW167">
        <v>296</v>
      </c>
      <c r="AX167">
        <v>0</v>
      </c>
      <c r="AY167">
        <v>0</v>
      </c>
      <c r="AZ167">
        <v>0</v>
      </c>
      <c r="BA167">
        <v>0</v>
      </c>
      <c r="BB167">
        <v>21</v>
      </c>
      <c r="BC167">
        <v>0</v>
      </c>
      <c r="BD167">
        <v>0</v>
      </c>
      <c r="BE167">
        <v>0</v>
      </c>
      <c r="BF167">
        <v>0</v>
      </c>
      <c r="BG167">
        <v>569</v>
      </c>
      <c r="BH167">
        <v>240</v>
      </c>
      <c r="BI167">
        <v>568</v>
      </c>
      <c r="BJ167">
        <v>240</v>
      </c>
      <c r="BK167">
        <v>566</v>
      </c>
      <c r="BL167">
        <v>240</v>
      </c>
      <c r="BM167">
        <v>570</v>
      </c>
      <c r="BN167">
        <v>240</v>
      </c>
      <c r="BO167">
        <v>1</v>
      </c>
      <c r="BP167" s="1" t="s">
        <v>88</v>
      </c>
      <c r="BQ167">
        <v>3</v>
      </c>
      <c r="BR167" s="1" t="s">
        <v>88</v>
      </c>
      <c r="BS167">
        <v>3</v>
      </c>
      <c r="BT167" s="1" t="s">
        <v>88</v>
      </c>
      <c r="BU167">
        <v>0.42</v>
      </c>
      <c r="BV167">
        <v>2.4700000000000002</v>
      </c>
      <c r="BW167">
        <v>0.08</v>
      </c>
      <c r="BX167">
        <v>0.5</v>
      </c>
      <c r="BY167">
        <v>1.29</v>
      </c>
      <c r="BZ167">
        <v>1.37</v>
      </c>
      <c r="CA167">
        <v>212</v>
      </c>
      <c r="CB167">
        <v>139</v>
      </c>
      <c r="CC167">
        <v>384</v>
      </c>
      <c r="CD167">
        <v>114</v>
      </c>
      <c r="CE167">
        <v>570</v>
      </c>
      <c r="CF167">
        <v>240</v>
      </c>
      <c r="CG167">
        <v>259</v>
      </c>
      <c r="CH167">
        <v>82</v>
      </c>
      <c r="CI167">
        <v>1.02</v>
      </c>
      <c r="CJ167">
        <v>0.28999999999999998</v>
      </c>
      <c r="CK167" t="str">
        <f>IF(O167=" "," ",VLOOKUP(AA167,Mapping!$A:$C,2,FALSE))</f>
        <v>BUR</v>
      </c>
      <c r="CL167" t="str">
        <f>IF(O167=" "," ",VLOOKUP(AA167,Mapping!$A:$C,3,FALSE))</f>
        <v>Burnley</v>
      </c>
      <c r="CM167" s="5">
        <f t="shared" si="10"/>
        <v>0</v>
      </c>
      <c r="CN167" s="5">
        <f t="shared" si="11"/>
        <v>0</v>
      </c>
      <c r="CO167">
        <f t="shared" si="12"/>
        <v>5</v>
      </c>
      <c r="CP167" s="4">
        <f t="shared" si="13"/>
        <v>18.2</v>
      </c>
      <c r="CQ167">
        <f t="shared" si="14"/>
        <v>0</v>
      </c>
    </row>
    <row r="168" spans="1:95" x14ac:dyDescent="0.35">
      <c r="A168">
        <v>75</v>
      </c>
      <c r="B168" s="1" t="s">
        <v>88</v>
      </c>
      <c r="C168">
        <v>250735</v>
      </c>
      <c r="D168" s="1" t="s">
        <v>88</v>
      </c>
      <c r="E168" s="1" t="s">
        <v>88</v>
      </c>
      <c r="F168" s="1">
        <v>0</v>
      </c>
      <c r="G168" s="1" t="s">
        <v>88</v>
      </c>
      <c r="H168" s="1" t="s">
        <v>88</v>
      </c>
      <c r="I168">
        <v>3</v>
      </c>
      <c r="J168">
        <v>-0.5</v>
      </c>
      <c r="K168" s="1" t="s">
        <v>88</v>
      </c>
      <c r="L168" s="1" t="s">
        <v>88</v>
      </c>
      <c r="M168" s="1" t="s">
        <v>635</v>
      </c>
      <c r="N168">
        <v>0</v>
      </c>
      <c r="O168">
        <v>162</v>
      </c>
      <c r="P168" s="1" t="s">
        <v>88</v>
      </c>
      <c r="Q168" s="1" t="s">
        <v>592</v>
      </c>
      <c r="R168" s="2">
        <v>45142.445100787038</v>
      </c>
      <c r="S168" s="4">
        <v>45</v>
      </c>
      <c r="T168" s="1" t="s">
        <v>636</v>
      </c>
      <c r="U168">
        <v>0</v>
      </c>
      <c r="V168" s="1" t="s">
        <v>637</v>
      </c>
      <c r="W168">
        <v>0.1</v>
      </c>
      <c r="X168" s="1" t="s">
        <v>88</v>
      </c>
      <c r="Y168" s="1" t="s">
        <v>88</v>
      </c>
      <c r="Z168" s="1" t="s">
        <v>97</v>
      </c>
      <c r="AA168">
        <v>6</v>
      </c>
      <c r="AB168">
        <v>90</v>
      </c>
      <c r="AC168">
        <v>91</v>
      </c>
      <c r="AD168" s="5">
        <v>0</v>
      </c>
      <c r="AE168" s="5">
        <v>0</v>
      </c>
      <c r="AF168" s="5">
        <v>0</v>
      </c>
      <c r="AG168" s="5">
        <v>0</v>
      </c>
      <c r="AH168">
        <v>0</v>
      </c>
      <c r="AI168">
        <v>0</v>
      </c>
      <c r="AJ168" s="1" t="s">
        <v>637</v>
      </c>
      <c r="AK168">
        <v>1844</v>
      </c>
      <c r="AL168">
        <v>6</v>
      </c>
      <c r="AM168">
        <v>5</v>
      </c>
      <c r="AN168">
        <v>6</v>
      </c>
      <c r="AO168">
        <v>28</v>
      </c>
      <c r="AP168">
        <v>1</v>
      </c>
      <c r="AQ168">
        <v>1</v>
      </c>
      <c r="AR168">
        <v>1</v>
      </c>
      <c r="AS168">
        <v>2</v>
      </c>
      <c r="AT168">
        <v>1</v>
      </c>
      <c r="AU168">
        <v>37</v>
      </c>
      <c r="AV168">
        <v>5</v>
      </c>
      <c r="AW168">
        <v>296</v>
      </c>
      <c r="AX168">
        <v>0</v>
      </c>
      <c r="AY168">
        <v>0</v>
      </c>
      <c r="AZ168">
        <v>0</v>
      </c>
      <c r="BA168">
        <v>0</v>
      </c>
      <c r="BB168">
        <v>21</v>
      </c>
      <c r="BC168">
        <v>0</v>
      </c>
      <c r="BD168">
        <v>0</v>
      </c>
      <c r="BE168">
        <v>0</v>
      </c>
      <c r="BF168">
        <v>0</v>
      </c>
      <c r="BG168">
        <v>518</v>
      </c>
      <c r="BH168">
        <v>202</v>
      </c>
      <c r="BI168">
        <v>516</v>
      </c>
      <c r="BJ168">
        <v>203</v>
      </c>
      <c r="BK168">
        <v>508</v>
      </c>
      <c r="BL168">
        <v>199</v>
      </c>
      <c r="BM168">
        <v>520</v>
      </c>
      <c r="BN168">
        <v>202</v>
      </c>
      <c r="BO168">
        <v>1</v>
      </c>
      <c r="BP168" s="1" t="s">
        <v>88</v>
      </c>
      <c r="BQ168">
        <v>3</v>
      </c>
      <c r="BR168" s="1" t="s">
        <v>88</v>
      </c>
      <c r="BS168">
        <v>3</v>
      </c>
      <c r="BT168" s="1" t="s">
        <v>88</v>
      </c>
      <c r="BU168">
        <v>0.42</v>
      </c>
      <c r="BV168">
        <v>2.4700000000000002</v>
      </c>
      <c r="BW168">
        <v>0.08</v>
      </c>
      <c r="BX168">
        <v>0.5</v>
      </c>
      <c r="BY168">
        <v>1.29</v>
      </c>
      <c r="BZ168">
        <v>1.37</v>
      </c>
      <c r="CA168">
        <v>453</v>
      </c>
      <c r="CB168">
        <v>225</v>
      </c>
      <c r="CC168">
        <v>257</v>
      </c>
      <c r="CD168">
        <v>32</v>
      </c>
      <c r="CE168">
        <v>522</v>
      </c>
      <c r="CF168">
        <v>204</v>
      </c>
      <c r="CG168">
        <v>544</v>
      </c>
      <c r="CH168">
        <v>203</v>
      </c>
      <c r="CI168">
        <v>1.02</v>
      </c>
      <c r="CJ168">
        <v>0.28999999999999998</v>
      </c>
      <c r="CK168" t="str">
        <f>IF(O168=" "," ",VLOOKUP(AA168,Mapping!$A:$C,2,FALSE))</f>
        <v>BUR</v>
      </c>
      <c r="CL168" t="str">
        <f>IF(O168=" "," ",VLOOKUP(AA168,Mapping!$A:$C,3,FALSE))</f>
        <v>Burnley</v>
      </c>
      <c r="CM168" s="5">
        <f t="shared" si="10"/>
        <v>0</v>
      </c>
      <c r="CN168" s="5">
        <f t="shared" si="11"/>
        <v>0</v>
      </c>
      <c r="CO168">
        <f t="shared" si="12"/>
        <v>4.5</v>
      </c>
      <c r="CP168" s="4">
        <f t="shared" si="13"/>
        <v>20.222222222222221</v>
      </c>
      <c r="CQ168">
        <f t="shared" si="14"/>
        <v>0</v>
      </c>
    </row>
    <row r="169" spans="1:95" x14ac:dyDescent="0.35">
      <c r="A169">
        <v>75</v>
      </c>
      <c r="B169" s="1" t="s">
        <v>88</v>
      </c>
      <c r="C169">
        <v>40145</v>
      </c>
      <c r="D169" s="1" t="s">
        <v>88</v>
      </c>
      <c r="E169" s="1" t="s">
        <v>88</v>
      </c>
      <c r="F169" s="1">
        <v>0</v>
      </c>
      <c r="G169" s="1" t="s">
        <v>88</v>
      </c>
      <c r="H169" s="1" t="s">
        <v>88</v>
      </c>
      <c r="I169">
        <v>3</v>
      </c>
      <c r="J169">
        <v>0.1</v>
      </c>
      <c r="K169" s="1" t="s">
        <v>88</v>
      </c>
      <c r="L169" s="1" t="s">
        <v>88</v>
      </c>
      <c r="M169" s="1" t="s">
        <v>638</v>
      </c>
      <c r="N169">
        <v>0</v>
      </c>
      <c r="O169">
        <v>163</v>
      </c>
      <c r="P169" s="1" t="s">
        <v>88</v>
      </c>
      <c r="Q169" s="1" t="s">
        <v>592</v>
      </c>
      <c r="R169" s="2">
        <v>45142.445100787038</v>
      </c>
      <c r="S169" s="4">
        <v>50</v>
      </c>
      <c r="T169" s="1" t="s">
        <v>639</v>
      </c>
      <c r="U169">
        <v>0</v>
      </c>
      <c r="V169" s="1" t="s">
        <v>640</v>
      </c>
      <c r="W169">
        <v>0</v>
      </c>
      <c r="X169" s="1" t="s">
        <v>88</v>
      </c>
      <c r="Y169" s="1" t="s">
        <v>88</v>
      </c>
      <c r="Z169" s="1" t="s">
        <v>97</v>
      </c>
      <c r="AA169">
        <v>6</v>
      </c>
      <c r="AB169">
        <v>90</v>
      </c>
      <c r="AC169">
        <v>91</v>
      </c>
      <c r="AD169" s="5">
        <v>0</v>
      </c>
      <c r="AE169" s="5">
        <v>0</v>
      </c>
      <c r="AF169" s="5">
        <v>0</v>
      </c>
      <c r="AG169" s="5">
        <v>0</v>
      </c>
      <c r="AH169">
        <v>0</v>
      </c>
      <c r="AI169">
        <v>0</v>
      </c>
      <c r="AJ169" s="1" t="s">
        <v>640</v>
      </c>
      <c r="AK169">
        <v>1844</v>
      </c>
      <c r="AL169">
        <v>6</v>
      </c>
      <c r="AM169">
        <v>5</v>
      </c>
      <c r="AN169">
        <v>6</v>
      </c>
      <c r="AO169">
        <v>28</v>
      </c>
      <c r="AP169">
        <v>1</v>
      </c>
      <c r="AQ169">
        <v>1</v>
      </c>
      <c r="AR169">
        <v>1</v>
      </c>
      <c r="AS169">
        <v>2</v>
      </c>
      <c r="AT169">
        <v>1</v>
      </c>
      <c r="AU169">
        <v>37</v>
      </c>
      <c r="AV169">
        <v>5</v>
      </c>
      <c r="AW169">
        <v>296</v>
      </c>
      <c r="AX169">
        <v>0</v>
      </c>
      <c r="AY169">
        <v>0</v>
      </c>
      <c r="AZ169">
        <v>0</v>
      </c>
      <c r="BA169">
        <v>0</v>
      </c>
      <c r="BB169">
        <v>21</v>
      </c>
      <c r="BC169">
        <v>0</v>
      </c>
      <c r="BD169">
        <v>0</v>
      </c>
      <c r="BE169">
        <v>0</v>
      </c>
      <c r="BF169">
        <v>0</v>
      </c>
      <c r="BG169">
        <v>555</v>
      </c>
      <c r="BH169">
        <v>226</v>
      </c>
      <c r="BI169">
        <v>553</v>
      </c>
      <c r="BJ169">
        <v>226</v>
      </c>
      <c r="BK169">
        <v>548</v>
      </c>
      <c r="BL169">
        <v>225</v>
      </c>
      <c r="BM169">
        <v>556</v>
      </c>
      <c r="BN169">
        <v>226</v>
      </c>
      <c r="BO169">
        <v>1</v>
      </c>
      <c r="BP169" s="1" t="s">
        <v>88</v>
      </c>
      <c r="BQ169">
        <v>3</v>
      </c>
      <c r="BR169" s="1" t="s">
        <v>88</v>
      </c>
      <c r="BS169">
        <v>3</v>
      </c>
      <c r="BT169" s="1" t="s">
        <v>88</v>
      </c>
      <c r="BU169">
        <v>0.42</v>
      </c>
      <c r="BV169">
        <v>2.4700000000000002</v>
      </c>
      <c r="BW169">
        <v>0.08</v>
      </c>
      <c r="BX169">
        <v>0.5</v>
      </c>
      <c r="BY169">
        <v>1.29</v>
      </c>
      <c r="BZ169">
        <v>1.37</v>
      </c>
      <c r="CA169">
        <v>151</v>
      </c>
      <c r="CB169">
        <v>96</v>
      </c>
      <c r="CC169">
        <v>323</v>
      </c>
      <c r="CD169">
        <v>71</v>
      </c>
      <c r="CE169">
        <v>557</v>
      </c>
      <c r="CF169">
        <v>227</v>
      </c>
      <c r="CG169">
        <v>564</v>
      </c>
      <c r="CH169">
        <v>216</v>
      </c>
      <c r="CI169">
        <v>1.02</v>
      </c>
      <c r="CJ169">
        <v>0.28999999999999998</v>
      </c>
      <c r="CK169" t="str">
        <f>IF(O169=" "," ",VLOOKUP(AA169,Mapping!$A:$C,2,FALSE))</f>
        <v>BUR</v>
      </c>
      <c r="CL169" t="str">
        <f>IF(O169=" "," ",VLOOKUP(AA169,Mapping!$A:$C,3,FALSE))</f>
        <v>Burnley</v>
      </c>
      <c r="CM169" s="5">
        <f t="shared" si="10"/>
        <v>0</v>
      </c>
      <c r="CN169" s="5">
        <f t="shared" si="11"/>
        <v>0</v>
      </c>
      <c r="CO169">
        <f t="shared" si="12"/>
        <v>5</v>
      </c>
      <c r="CP169" s="4">
        <f t="shared" si="13"/>
        <v>18.2</v>
      </c>
      <c r="CQ169">
        <f t="shared" si="14"/>
        <v>0</v>
      </c>
    </row>
    <row r="170" spans="1:95" x14ac:dyDescent="0.35">
      <c r="A170">
        <v>75</v>
      </c>
      <c r="B170" s="1" t="s">
        <v>88</v>
      </c>
      <c r="C170">
        <v>530873</v>
      </c>
      <c r="D170" s="1" t="s">
        <v>88</v>
      </c>
      <c r="E170" s="1" t="s">
        <v>88</v>
      </c>
      <c r="F170" s="1">
        <v>0</v>
      </c>
      <c r="G170" s="1" t="s">
        <v>88</v>
      </c>
      <c r="H170" s="1" t="s">
        <v>88</v>
      </c>
      <c r="I170">
        <v>3</v>
      </c>
      <c r="J170">
        <v>-0.5</v>
      </c>
      <c r="K170" s="1" t="s">
        <v>88</v>
      </c>
      <c r="L170" s="1" t="s">
        <v>88</v>
      </c>
      <c r="M170" s="1" t="s">
        <v>641</v>
      </c>
      <c r="N170">
        <v>0</v>
      </c>
      <c r="O170">
        <v>164</v>
      </c>
      <c r="P170" s="1" t="s">
        <v>88</v>
      </c>
      <c r="Q170" s="1" t="s">
        <v>592</v>
      </c>
      <c r="R170" s="2">
        <v>45142.445100787038</v>
      </c>
      <c r="S170" s="4">
        <v>45</v>
      </c>
      <c r="T170" s="1" t="s">
        <v>642</v>
      </c>
      <c r="U170">
        <v>0</v>
      </c>
      <c r="V170" s="1" t="s">
        <v>643</v>
      </c>
      <c r="W170">
        <v>0</v>
      </c>
      <c r="X170" s="1" t="s">
        <v>88</v>
      </c>
      <c r="Y170" s="1" t="s">
        <v>88</v>
      </c>
      <c r="Z170" s="1" t="s">
        <v>97</v>
      </c>
      <c r="AA170">
        <v>6</v>
      </c>
      <c r="AB170">
        <v>90</v>
      </c>
      <c r="AC170">
        <v>91</v>
      </c>
      <c r="AD170" s="5">
        <v>0</v>
      </c>
      <c r="AE170" s="5">
        <v>0</v>
      </c>
      <c r="AF170" s="5">
        <v>0</v>
      </c>
      <c r="AG170" s="5">
        <v>0</v>
      </c>
      <c r="AH170">
        <v>0</v>
      </c>
      <c r="AI170">
        <v>0</v>
      </c>
      <c r="AJ170" s="1" t="s">
        <v>643</v>
      </c>
      <c r="AK170">
        <v>1844</v>
      </c>
      <c r="AL170">
        <v>6</v>
      </c>
      <c r="AM170">
        <v>5</v>
      </c>
      <c r="AN170">
        <v>6</v>
      </c>
      <c r="AO170">
        <v>28</v>
      </c>
      <c r="AP170">
        <v>1</v>
      </c>
      <c r="AQ170">
        <v>1</v>
      </c>
      <c r="AR170">
        <v>1</v>
      </c>
      <c r="AS170">
        <v>2</v>
      </c>
      <c r="AT170">
        <v>1</v>
      </c>
      <c r="AU170">
        <v>37</v>
      </c>
      <c r="AV170">
        <v>5</v>
      </c>
      <c r="AW170">
        <v>296</v>
      </c>
      <c r="AX170">
        <v>0</v>
      </c>
      <c r="AY170">
        <v>0</v>
      </c>
      <c r="AZ170">
        <v>0</v>
      </c>
      <c r="BA170">
        <v>0</v>
      </c>
      <c r="BB170">
        <v>21</v>
      </c>
      <c r="BC170">
        <v>0</v>
      </c>
      <c r="BD170">
        <v>0</v>
      </c>
      <c r="BE170">
        <v>0</v>
      </c>
      <c r="BF170">
        <v>0</v>
      </c>
      <c r="BG170">
        <v>548</v>
      </c>
      <c r="BH170">
        <v>221</v>
      </c>
      <c r="BI170">
        <v>545</v>
      </c>
      <c r="BJ170">
        <v>221</v>
      </c>
      <c r="BK170">
        <v>540</v>
      </c>
      <c r="BL170">
        <v>220</v>
      </c>
      <c r="BM170">
        <v>549</v>
      </c>
      <c r="BN170">
        <v>221</v>
      </c>
      <c r="BO170">
        <v>1</v>
      </c>
      <c r="BP170" s="1" t="s">
        <v>88</v>
      </c>
      <c r="BQ170">
        <v>3</v>
      </c>
      <c r="BR170" s="1" t="s">
        <v>88</v>
      </c>
      <c r="BS170">
        <v>3</v>
      </c>
      <c r="BT170" s="1" t="s">
        <v>88</v>
      </c>
      <c r="BU170">
        <v>0.42</v>
      </c>
      <c r="BV170">
        <v>2.4700000000000002</v>
      </c>
      <c r="BW170">
        <v>0.08</v>
      </c>
      <c r="BX170">
        <v>0.5</v>
      </c>
      <c r="BY170">
        <v>1.29</v>
      </c>
      <c r="BZ170">
        <v>1.37</v>
      </c>
      <c r="CA170">
        <v>509</v>
      </c>
      <c r="CB170">
        <v>257</v>
      </c>
      <c r="CC170">
        <v>313</v>
      </c>
      <c r="CD170">
        <v>64</v>
      </c>
      <c r="CE170">
        <v>550</v>
      </c>
      <c r="CF170">
        <v>222</v>
      </c>
      <c r="CG170">
        <v>555</v>
      </c>
      <c r="CH170">
        <v>211</v>
      </c>
      <c r="CI170">
        <v>1.02</v>
      </c>
      <c r="CJ170">
        <v>0.28999999999999998</v>
      </c>
      <c r="CK170" t="str">
        <f>IF(O170=" "," ",VLOOKUP(AA170,Mapping!$A:$C,2,FALSE))</f>
        <v>BUR</v>
      </c>
      <c r="CL170" t="str">
        <f>IF(O170=" "," ",VLOOKUP(AA170,Mapping!$A:$C,3,FALSE))</f>
        <v>Burnley</v>
      </c>
      <c r="CM170" s="5">
        <f t="shared" si="10"/>
        <v>0</v>
      </c>
      <c r="CN170" s="5">
        <f t="shared" si="11"/>
        <v>0</v>
      </c>
      <c r="CO170">
        <f t="shared" si="12"/>
        <v>4.5</v>
      </c>
      <c r="CP170" s="4">
        <f t="shared" si="13"/>
        <v>20.222222222222221</v>
      </c>
      <c r="CQ170">
        <f t="shared" si="14"/>
        <v>0</v>
      </c>
    </row>
    <row r="171" spans="1:95" x14ac:dyDescent="0.35">
      <c r="A171">
        <v>75</v>
      </c>
      <c r="B171" s="1" t="s">
        <v>88</v>
      </c>
      <c r="C171">
        <v>172567</v>
      </c>
      <c r="D171" s="1" t="s">
        <v>88</v>
      </c>
      <c r="E171" s="1" t="s">
        <v>88</v>
      </c>
      <c r="F171" s="1">
        <v>0</v>
      </c>
      <c r="G171" s="1" t="s">
        <v>88</v>
      </c>
      <c r="H171" s="1" t="s">
        <v>88</v>
      </c>
      <c r="I171">
        <v>3</v>
      </c>
      <c r="J171">
        <v>0.1</v>
      </c>
      <c r="K171" s="1" t="s">
        <v>88</v>
      </c>
      <c r="L171" s="1" t="s">
        <v>88</v>
      </c>
      <c r="M171" s="1" t="s">
        <v>439</v>
      </c>
      <c r="N171">
        <v>0</v>
      </c>
      <c r="O171">
        <v>165</v>
      </c>
      <c r="P171" s="1" t="s">
        <v>88</v>
      </c>
      <c r="Q171" s="1" t="s">
        <v>592</v>
      </c>
      <c r="R171" s="2">
        <v>45142.445100787038</v>
      </c>
      <c r="S171" s="4">
        <v>50</v>
      </c>
      <c r="T171" s="1" t="s">
        <v>644</v>
      </c>
      <c r="U171">
        <v>0</v>
      </c>
      <c r="V171" s="1" t="s">
        <v>645</v>
      </c>
      <c r="W171">
        <v>0.1</v>
      </c>
      <c r="X171" s="1" t="s">
        <v>88</v>
      </c>
      <c r="Y171" s="1" t="s">
        <v>88</v>
      </c>
      <c r="Z171" s="1" t="s">
        <v>97</v>
      </c>
      <c r="AA171">
        <v>6</v>
      </c>
      <c r="AB171">
        <v>90</v>
      </c>
      <c r="AC171">
        <v>91</v>
      </c>
      <c r="AD171" s="5">
        <v>0</v>
      </c>
      <c r="AE171" s="5">
        <v>0</v>
      </c>
      <c r="AF171" s="5">
        <v>0</v>
      </c>
      <c r="AG171" s="5">
        <v>0</v>
      </c>
      <c r="AH171">
        <v>0</v>
      </c>
      <c r="AI171">
        <v>0</v>
      </c>
      <c r="AJ171" s="1" t="s">
        <v>645</v>
      </c>
      <c r="AK171">
        <v>1844</v>
      </c>
      <c r="AL171">
        <v>6</v>
      </c>
      <c r="AM171">
        <v>5</v>
      </c>
      <c r="AN171">
        <v>6</v>
      </c>
      <c r="AO171">
        <v>28</v>
      </c>
      <c r="AP171">
        <v>1</v>
      </c>
      <c r="AQ171">
        <v>1</v>
      </c>
      <c r="AR171">
        <v>1</v>
      </c>
      <c r="AS171">
        <v>2</v>
      </c>
      <c r="AT171">
        <v>1</v>
      </c>
      <c r="AU171">
        <v>37</v>
      </c>
      <c r="AV171">
        <v>5</v>
      </c>
      <c r="AW171">
        <v>296</v>
      </c>
      <c r="AX171">
        <v>0</v>
      </c>
      <c r="AY171">
        <v>0</v>
      </c>
      <c r="AZ171">
        <v>0</v>
      </c>
      <c r="BA171">
        <v>0</v>
      </c>
      <c r="BB171">
        <v>21</v>
      </c>
      <c r="BC171">
        <v>0</v>
      </c>
      <c r="BD171">
        <v>0</v>
      </c>
      <c r="BE171">
        <v>0</v>
      </c>
      <c r="BF171">
        <v>0</v>
      </c>
      <c r="BG171">
        <v>568</v>
      </c>
      <c r="BH171">
        <v>239</v>
      </c>
      <c r="BI171">
        <v>567</v>
      </c>
      <c r="BJ171">
        <v>239</v>
      </c>
      <c r="BK171">
        <v>565</v>
      </c>
      <c r="BL171">
        <v>239</v>
      </c>
      <c r="BM171">
        <v>569</v>
      </c>
      <c r="BN171">
        <v>239</v>
      </c>
      <c r="BO171">
        <v>1</v>
      </c>
      <c r="BP171" s="1" t="s">
        <v>88</v>
      </c>
      <c r="BQ171">
        <v>3</v>
      </c>
      <c r="BR171" s="1" t="s">
        <v>88</v>
      </c>
      <c r="BS171">
        <v>3</v>
      </c>
      <c r="BT171" s="1" t="s">
        <v>88</v>
      </c>
      <c r="BU171">
        <v>0.42</v>
      </c>
      <c r="BV171">
        <v>2.4700000000000002</v>
      </c>
      <c r="BW171">
        <v>0.08</v>
      </c>
      <c r="BX171">
        <v>0.5</v>
      </c>
      <c r="BY171">
        <v>1.29</v>
      </c>
      <c r="BZ171">
        <v>1.37</v>
      </c>
      <c r="CA171">
        <v>211</v>
      </c>
      <c r="CB171">
        <v>138</v>
      </c>
      <c r="CC171">
        <v>383</v>
      </c>
      <c r="CD171">
        <v>113</v>
      </c>
      <c r="CE171">
        <v>569</v>
      </c>
      <c r="CF171">
        <v>239</v>
      </c>
      <c r="CG171">
        <v>529</v>
      </c>
      <c r="CH171">
        <v>192</v>
      </c>
      <c r="CI171">
        <v>1.02</v>
      </c>
      <c r="CJ171">
        <v>0.28999999999999998</v>
      </c>
      <c r="CK171" t="str">
        <f>IF(O171=" "," ",VLOOKUP(AA171,Mapping!$A:$C,2,FALSE))</f>
        <v>BUR</v>
      </c>
      <c r="CL171" t="str">
        <f>IF(O171=" "," ",VLOOKUP(AA171,Mapping!$A:$C,3,FALSE))</f>
        <v>Burnley</v>
      </c>
      <c r="CM171" s="5">
        <f t="shared" si="10"/>
        <v>0</v>
      </c>
      <c r="CN171" s="5">
        <f t="shared" si="11"/>
        <v>0</v>
      </c>
      <c r="CO171">
        <f t="shared" si="12"/>
        <v>5</v>
      </c>
      <c r="CP171" s="4">
        <f t="shared" si="13"/>
        <v>18.2</v>
      </c>
      <c r="CQ171">
        <f t="shared" si="14"/>
        <v>0</v>
      </c>
    </row>
    <row r="172" spans="1:95" x14ac:dyDescent="0.35">
      <c r="A172">
        <v>75</v>
      </c>
      <c r="B172" s="1" t="s">
        <v>88</v>
      </c>
      <c r="C172">
        <v>432711</v>
      </c>
      <c r="D172" s="1" t="s">
        <v>88</v>
      </c>
      <c r="E172" s="1" t="s">
        <v>88</v>
      </c>
      <c r="F172" s="1">
        <v>0</v>
      </c>
      <c r="G172" s="1" t="s">
        <v>88</v>
      </c>
      <c r="H172" s="1" t="s">
        <v>88</v>
      </c>
      <c r="I172">
        <v>2</v>
      </c>
      <c r="J172">
        <v>-0.5</v>
      </c>
      <c r="K172" s="1" t="s">
        <v>88</v>
      </c>
      <c r="L172" s="1" t="s">
        <v>88</v>
      </c>
      <c r="M172" s="1" t="s">
        <v>646</v>
      </c>
      <c r="N172">
        <v>0</v>
      </c>
      <c r="O172">
        <v>166</v>
      </c>
      <c r="P172" s="1" t="s">
        <v>88</v>
      </c>
      <c r="Q172" s="1" t="s">
        <v>592</v>
      </c>
      <c r="R172" s="2">
        <v>45142.445100787038</v>
      </c>
      <c r="S172" s="4">
        <v>40</v>
      </c>
      <c r="T172" s="1" t="s">
        <v>647</v>
      </c>
      <c r="U172">
        <v>0</v>
      </c>
      <c r="V172" s="1" t="s">
        <v>648</v>
      </c>
      <c r="W172">
        <v>0.2</v>
      </c>
      <c r="X172" s="1" t="s">
        <v>88</v>
      </c>
      <c r="Y172" s="1" t="s">
        <v>88</v>
      </c>
      <c r="Z172" s="1" t="s">
        <v>97</v>
      </c>
      <c r="AA172">
        <v>6</v>
      </c>
      <c r="AB172">
        <v>90</v>
      </c>
      <c r="AC172">
        <v>91</v>
      </c>
      <c r="AD172" s="5">
        <v>0</v>
      </c>
      <c r="AE172" s="5">
        <v>0</v>
      </c>
      <c r="AF172" s="5">
        <v>0</v>
      </c>
      <c r="AG172" s="5">
        <v>0</v>
      </c>
      <c r="AH172">
        <v>0</v>
      </c>
      <c r="AI172">
        <v>0</v>
      </c>
      <c r="AJ172" s="1" t="s">
        <v>648</v>
      </c>
      <c r="AK172">
        <v>1844</v>
      </c>
      <c r="AL172">
        <v>6</v>
      </c>
      <c r="AM172">
        <v>5</v>
      </c>
      <c r="AN172">
        <v>6</v>
      </c>
      <c r="AO172">
        <v>28</v>
      </c>
      <c r="AP172">
        <v>1</v>
      </c>
      <c r="AQ172">
        <v>1</v>
      </c>
      <c r="AR172">
        <v>1</v>
      </c>
      <c r="AS172">
        <v>2</v>
      </c>
      <c r="AT172">
        <v>1</v>
      </c>
      <c r="AU172">
        <v>37</v>
      </c>
      <c r="AV172">
        <v>5</v>
      </c>
      <c r="AW172">
        <v>296</v>
      </c>
      <c r="AX172">
        <v>0</v>
      </c>
      <c r="AY172">
        <v>0</v>
      </c>
      <c r="AZ172">
        <v>0</v>
      </c>
      <c r="BA172">
        <v>0</v>
      </c>
      <c r="BB172">
        <v>21</v>
      </c>
      <c r="BC172">
        <v>0</v>
      </c>
      <c r="BD172">
        <v>0</v>
      </c>
      <c r="BE172">
        <v>0</v>
      </c>
      <c r="BF172">
        <v>0</v>
      </c>
      <c r="BG172">
        <v>441</v>
      </c>
      <c r="BH172">
        <v>162</v>
      </c>
      <c r="BI172">
        <v>432</v>
      </c>
      <c r="BJ172">
        <v>161</v>
      </c>
      <c r="BK172">
        <v>417</v>
      </c>
      <c r="BL172">
        <v>160</v>
      </c>
      <c r="BM172">
        <v>443</v>
      </c>
      <c r="BN172">
        <v>162</v>
      </c>
      <c r="BO172">
        <v>1</v>
      </c>
      <c r="BP172" s="1" t="s">
        <v>88</v>
      </c>
      <c r="BQ172">
        <v>3</v>
      </c>
      <c r="BR172" s="1" t="s">
        <v>88</v>
      </c>
      <c r="BS172">
        <v>3</v>
      </c>
      <c r="BT172" s="1" t="s">
        <v>88</v>
      </c>
      <c r="BU172">
        <v>0.42</v>
      </c>
      <c r="BV172">
        <v>2.4700000000000002</v>
      </c>
      <c r="BW172">
        <v>0.08</v>
      </c>
      <c r="BX172">
        <v>0.5</v>
      </c>
      <c r="BY172">
        <v>1.29</v>
      </c>
      <c r="BZ172">
        <v>1.37</v>
      </c>
      <c r="CA172">
        <v>592</v>
      </c>
      <c r="CB172">
        <v>187</v>
      </c>
      <c r="CC172">
        <v>77</v>
      </c>
      <c r="CD172">
        <v>39</v>
      </c>
      <c r="CE172">
        <v>448</v>
      </c>
      <c r="CF172">
        <v>163</v>
      </c>
      <c r="CG172">
        <v>369</v>
      </c>
      <c r="CH172">
        <v>139</v>
      </c>
      <c r="CI172">
        <v>1.02</v>
      </c>
      <c r="CJ172">
        <v>0.28999999999999998</v>
      </c>
      <c r="CK172" t="str">
        <f>IF(O172=" "," ",VLOOKUP(AA172,Mapping!$A:$C,2,FALSE))</f>
        <v>BUR</v>
      </c>
      <c r="CL172" t="str">
        <f>IF(O172=" "," ",VLOOKUP(AA172,Mapping!$A:$C,3,FALSE))</f>
        <v>Burnley</v>
      </c>
      <c r="CM172" s="5">
        <f t="shared" si="10"/>
        <v>0</v>
      </c>
      <c r="CN172" s="5">
        <f t="shared" si="11"/>
        <v>0</v>
      </c>
      <c r="CO172">
        <f t="shared" si="12"/>
        <v>4</v>
      </c>
      <c r="CP172" s="4">
        <f t="shared" si="13"/>
        <v>22.75</v>
      </c>
      <c r="CQ172">
        <f t="shared" si="14"/>
        <v>0</v>
      </c>
    </row>
    <row r="173" spans="1:95" x14ac:dyDescent="0.35">
      <c r="A173">
        <v>75</v>
      </c>
      <c r="B173" s="1" t="s">
        <v>88</v>
      </c>
      <c r="C173">
        <v>478969</v>
      </c>
      <c r="D173" s="1" t="s">
        <v>88</v>
      </c>
      <c r="E173" s="1" t="s">
        <v>88</v>
      </c>
      <c r="F173" s="1">
        <v>0</v>
      </c>
      <c r="G173" s="1" t="s">
        <v>88</v>
      </c>
      <c r="H173" s="1" t="s">
        <v>88</v>
      </c>
      <c r="I173">
        <v>2</v>
      </c>
      <c r="J173">
        <v>-0.5</v>
      </c>
      <c r="K173" s="1" t="s">
        <v>88</v>
      </c>
      <c r="L173" s="1" t="s">
        <v>88</v>
      </c>
      <c r="M173" s="1" t="s">
        <v>649</v>
      </c>
      <c r="N173">
        <v>0</v>
      </c>
      <c r="O173">
        <v>167</v>
      </c>
      <c r="P173" s="1" t="s">
        <v>88</v>
      </c>
      <c r="Q173" s="1" t="s">
        <v>592</v>
      </c>
      <c r="R173" s="2">
        <v>45142.445100787038</v>
      </c>
      <c r="S173" s="4">
        <v>40</v>
      </c>
      <c r="T173" s="1" t="s">
        <v>650</v>
      </c>
      <c r="U173">
        <v>0</v>
      </c>
      <c r="V173" s="1" t="s">
        <v>651</v>
      </c>
      <c r="W173">
        <v>0.3</v>
      </c>
      <c r="X173" s="1" t="s">
        <v>88</v>
      </c>
      <c r="Y173" s="1" t="s">
        <v>88</v>
      </c>
      <c r="Z173" s="1" t="s">
        <v>97</v>
      </c>
      <c r="AA173">
        <v>6</v>
      </c>
      <c r="AB173">
        <v>90</v>
      </c>
      <c r="AC173">
        <v>91</v>
      </c>
      <c r="AD173" s="5">
        <v>0</v>
      </c>
      <c r="AE173" s="5">
        <v>0</v>
      </c>
      <c r="AF173" s="5">
        <v>0</v>
      </c>
      <c r="AG173" s="5">
        <v>0</v>
      </c>
      <c r="AH173">
        <v>0</v>
      </c>
      <c r="AI173">
        <v>0</v>
      </c>
      <c r="AJ173" s="1" t="s">
        <v>651</v>
      </c>
      <c r="AK173">
        <v>1844</v>
      </c>
      <c r="AL173">
        <v>6</v>
      </c>
      <c r="AM173">
        <v>5</v>
      </c>
      <c r="AN173">
        <v>6</v>
      </c>
      <c r="AO173">
        <v>28</v>
      </c>
      <c r="AP173">
        <v>1</v>
      </c>
      <c r="AQ173">
        <v>1</v>
      </c>
      <c r="AR173">
        <v>1</v>
      </c>
      <c r="AS173">
        <v>2</v>
      </c>
      <c r="AT173">
        <v>1</v>
      </c>
      <c r="AU173">
        <v>37</v>
      </c>
      <c r="AV173">
        <v>5</v>
      </c>
      <c r="AW173">
        <v>296</v>
      </c>
      <c r="AX173">
        <v>0</v>
      </c>
      <c r="AY173">
        <v>0</v>
      </c>
      <c r="AZ173">
        <v>0</v>
      </c>
      <c r="BA173">
        <v>0</v>
      </c>
      <c r="BB173">
        <v>21</v>
      </c>
      <c r="BC173">
        <v>0</v>
      </c>
      <c r="BD173">
        <v>0</v>
      </c>
      <c r="BE173">
        <v>0</v>
      </c>
      <c r="BF173">
        <v>0</v>
      </c>
      <c r="BG173">
        <v>452</v>
      </c>
      <c r="BH173">
        <v>172</v>
      </c>
      <c r="BI173">
        <v>444</v>
      </c>
      <c r="BJ173">
        <v>172</v>
      </c>
      <c r="BK173">
        <v>429</v>
      </c>
      <c r="BL173">
        <v>171</v>
      </c>
      <c r="BM173">
        <v>454</v>
      </c>
      <c r="BN173">
        <v>172</v>
      </c>
      <c r="BO173">
        <v>1</v>
      </c>
      <c r="BP173" s="1" t="s">
        <v>88</v>
      </c>
      <c r="BQ173">
        <v>3</v>
      </c>
      <c r="BR173" s="1" t="s">
        <v>88</v>
      </c>
      <c r="BS173">
        <v>3</v>
      </c>
      <c r="BT173" s="1" t="s">
        <v>88</v>
      </c>
      <c r="BU173">
        <v>0.42</v>
      </c>
      <c r="BV173">
        <v>2.4700000000000002</v>
      </c>
      <c r="BW173">
        <v>0.08</v>
      </c>
      <c r="BX173">
        <v>0.5</v>
      </c>
      <c r="BY173">
        <v>1.29</v>
      </c>
      <c r="BZ173">
        <v>1.37</v>
      </c>
      <c r="CA173">
        <v>606</v>
      </c>
      <c r="CB173">
        <v>200</v>
      </c>
      <c r="CC173">
        <v>91</v>
      </c>
      <c r="CD173">
        <v>52</v>
      </c>
      <c r="CE173">
        <v>459</v>
      </c>
      <c r="CF173">
        <v>173</v>
      </c>
      <c r="CG173">
        <v>293</v>
      </c>
      <c r="CH173">
        <v>105</v>
      </c>
      <c r="CI173">
        <v>1.02</v>
      </c>
      <c r="CJ173">
        <v>0.28999999999999998</v>
      </c>
      <c r="CK173" t="str">
        <f>IF(O173=" "," ",VLOOKUP(AA173,Mapping!$A:$C,2,FALSE))</f>
        <v>BUR</v>
      </c>
      <c r="CL173" t="str">
        <f>IF(O173=" "," ",VLOOKUP(AA173,Mapping!$A:$C,3,FALSE))</f>
        <v>Burnley</v>
      </c>
      <c r="CM173" s="5">
        <f t="shared" si="10"/>
        <v>0</v>
      </c>
      <c r="CN173" s="5">
        <f t="shared" si="11"/>
        <v>0</v>
      </c>
      <c r="CO173">
        <f t="shared" si="12"/>
        <v>4</v>
      </c>
      <c r="CP173" s="4">
        <f t="shared" si="13"/>
        <v>22.75</v>
      </c>
      <c r="CQ173">
        <f t="shared" si="14"/>
        <v>0</v>
      </c>
    </row>
    <row r="174" spans="1:95" x14ac:dyDescent="0.35">
      <c r="A174">
        <v>75</v>
      </c>
      <c r="B174" s="1" t="s">
        <v>88</v>
      </c>
      <c r="C174">
        <v>435973</v>
      </c>
      <c r="D174" s="1" t="s">
        <v>88</v>
      </c>
      <c r="E174" s="1" t="s">
        <v>88</v>
      </c>
      <c r="F174" s="1">
        <v>0</v>
      </c>
      <c r="G174" s="1" t="s">
        <v>88</v>
      </c>
      <c r="H174" s="1" t="s">
        <v>88</v>
      </c>
      <c r="I174">
        <v>4</v>
      </c>
      <c r="J174">
        <v>-0.1</v>
      </c>
      <c r="K174" s="1" t="s">
        <v>88</v>
      </c>
      <c r="L174" s="1" t="s">
        <v>88</v>
      </c>
      <c r="M174" s="1" t="s">
        <v>652</v>
      </c>
      <c r="N174">
        <v>0</v>
      </c>
      <c r="O174">
        <v>168</v>
      </c>
      <c r="P174" s="1" t="s">
        <v>88</v>
      </c>
      <c r="Q174" s="1" t="s">
        <v>592</v>
      </c>
      <c r="R174" s="2">
        <v>45142.445100787038</v>
      </c>
      <c r="S174" s="4">
        <v>50</v>
      </c>
      <c r="T174" s="1" t="s">
        <v>653</v>
      </c>
      <c r="U174">
        <v>0</v>
      </c>
      <c r="V174" s="1" t="s">
        <v>654</v>
      </c>
      <c r="W174">
        <v>0.2</v>
      </c>
      <c r="X174" s="1" t="s">
        <v>88</v>
      </c>
      <c r="Y174" s="1" t="s">
        <v>88</v>
      </c>
      <c r="Z174" s="1" t="s">
        <v>97</v>
      </c>
      <c r="AA174">
        <v>6</v>
      </c>
      <c r="AB174">
        <v>90</v>
      </c>
      <c r="AC174">
        <v>91</v>
      </c>
      <c r="AD174" s="5">
        <v>0</v>
      </c>
      <c r="AE174" s="5">
        <v>0</v>
      </c>
      <c r="AF174" s="5">
        <v>0</v>
      </c>
      <c r="AG174" s="5">
        <v>0</v>
      </c>
      <c r="AH174">
        <v>0</v>
      </c>
      <c r="AI174">
        <v>0</v>
      </c>
      <c r="AJ174" s="1" t="s">
        <v>654</v>
      </c>
      <c r="AK174">
        <v>1844</v>
      </c>
      <c r="AL174">
        <v>6</v>
      </c>
      <c r="AM174">
        <v>5</v>
      </c>
      <c r="AN174">
        <v>6</v>
      </c>
      <c r="AO174">
        <v>28</v>
      </c>
      <c r="AP174">
        <v>1</v>
      </c>
      <c r="AQ174">
        <v>1</v>
      </c>
      <c r="AR174">
        <v>1</v>
      </c>
      <c r="AS174">
        <v>2</v>
      </c>
      <c r="AT174">
        <v>1</v>
      </c>
      <c r="AU174">
        <v>37</v>
      </c>
      <c r="AV174">
        <v>5</v>
      </c>
      <c r="AW174">
        <v>296</v>
      </c>
      <c r="AX174">
        <v>0</v>
      </c>
      <c r="AY174">
        <v>0</v>
      </c>
      <c r="AZ174">
        <v>0</v>
      </c>
      <c r="BA174">
        <v>0</v>
      </c>
      <c r="BB174">
        <v>21</v>
      </c>
      <c r="BC174">
        <v>0</v>
      </c>
      <c r="BD174">
        <v>0</v>
      </c>
      <c r="BE174">
        <v>0</v>
      </c>
      <c r="BF174">
        <v>0</v>
      </c>
      <c r="BG174">
        <v>590</v>
      </c>
      <c r="BH174">
        <v>64</v>
      </c>
      <c r="BI174">
        <v>590</v>
      </c>
      <c r="BJ174">
        <v>64</v>
      </c>
      <c r="BK174">
        <v>587</v>
      </c>
      <c r="BL174">
        <v>64</v>
      </c>
      <c r="BM174">
        <v>590</v>
      </c>
      <c r="BN174">
        <v>64</v>
      </c>
      <c r="BO174">
        <v>1</v>
      </c>
      <c r="BP174" s="1" t="s">
        <v>88</v>
      </c>
      <c r="BQ174">
        <v>3</v>
      </c>
      <c r="BR174" s="1" t="s">
        <v>88</v>
      </c>
      <c r="BS174">
        <v>3</v>
      </c>
      <c r="BT174" s="1" t="s">
        <v>88</v>
      </c>
      <c r="BU174">
        <v>0.42</v>
      </c>
      <c r="BV174">
        <v>2.4700000000000002</v>
      </c>
      <c r="BW174">
        <v>0.08</v>
      </c>
      <c r="BX174">
        <v>0.5</v>
      </c>
      <c r="BY174">
        <v>1.29</v>
      </c>
      <c r="BZ174">
        <v>1.37</v>
      </c>
      <c r="CA174">
        <v>267</v>
      </c>
      <c r="CB174">
        <v>54</v>
      </c>
      <c r="CC174">
        <v>439</v>
      </c>
      <c r="CD174">
        <v>33</v>
      </c>
      <c r="CE174">
        <v>590</v>
      </c>
      <c r="CF174">
        <v>64</v>
      </c>
      <c r="CG174">
        <v>373</v>
      </c>
      <c r="CH174">
        <v>60</v>
      </c>
      <c r="CI174">
        <v>1.02</v>
      </c>
      <c r="CJ174">
        <v>0.28999999999999998</v>
      </c>
      <c r="CK174" t="str">
        <f>IF(O174=" "," ",VLOOKUP(AA174,Mapping!$A:$C,2,FALSE))</f>
        <v>BUR</v>
      </c>
      <c r="CL174" t="str">
        <f>IF(O174=" "," ",VLOOKUP(AA174,Mapping!$A:$C,3,FALSE))</f>
        <v>Burnley</v>
      </c>
      <c r="CM174" s="5">
        <f t="shared" si="10"/>
        <v>0</v>
      </c>
      <c r="CN174" s="5">
        <f t="shared" si="11"/>
        <v>0</v>
      </c>
      <c r="CO174">
        <f t="shared" si="12"/>
        <v>5</v>
      </c>
      <c r="CP174" s="4">
        <f t="shared" si="13"/>
        <v>18.2</v>
      </c>
      <c r="CQ174">
        <f t="shared" si="14"/>
        <v>0</v>
      </c>
    </row>
    <row r="175" spans="1:95" x14ac:dyDescent="0.35">
      <c r="A175">
        <v>75</v>
      </c>
      <c r="B175" s="1" t="s">
        <v>88</v>
      </c>
      <c r="C175">
        <v>493347</v>
      </c>
      <c r="D175" s="1" t="s">
        <v>88</v>
      </c>
      <c r="E175" s="1" t="s">
        <v>88</v>
      </c>
      <c r="F175" s="1">
        <v>0</v>
      </c>
      <c r="G175" s="1" t="s">
        <v>88</v>
      </c>
      <c r="H175" s="1" t="s">
        <v>88</v>
      </c>
      <c r="I175">
        <v>1</v>
      </c>
      <c r="J175">
        <v>-0.5</v>
      </c>
      <c r="K175" s="1" t="s">
        <v>88</v>
      </c>
      <c r="L175" s="1" t="s">
        <v>88</v>
      </c>
      <c r="M175" s="1" t="s">
        <v>655</v>
      </c>
      <c r="N175">
        <v>0</v>
      </c>
      <c r="O175">
        <v>169</v>
      </c>
      <c r="P175" s="1" t="s">
        <v>88</v>
      </c>
      <c r="Q175" s="1" t="s">
        <v>592</v>
      </c>
      <c r="R175" s="2">
        <v>45142.445100787038</v>
      </c>
      <c r="S175" s="4">
        <v>40</v>
      </c>
      <c r="T175" s="1" t="s">
        <v>656</v>
      </c>
      <c r="U175">
        <v>0</v>
      </c>
      <c r="V175" s="1" t="s">
        <v>657</v>
      </c>
      <c r="W175">
        <v>0.2</v>
      </c>
      <c r="X175" s="1" t="s">
        <v>88</v>
      </c>
      <c r="Y175" s="1" t="s">
        <v>88</v>
      </c>
      <c r="Z175" s="1" t="s">
        <v>97</v>
      </c>
      <c r="AA175">
        <v>6</v>
      </c>
      <c r="AB175">
        <v>90</v>
      </c>
      <c r="AC175">
        <v>91</v>
      </c>
      <c r="AD175" s="5">
        <v>0</v>
      </c>
      <c r="AE175" s="5">
        <v>0</v>
      </c>
      <c r="AF175" s="5">
        <v>0</v>
      </c>
      <c r="AG175" s="5">
        <v>0</v>
      </c>
      <c r="AH175">
        <v>0</v>
      </c>
      <c r="AI175">
        <v>0</v>
      </c>
      <c r="AJ175" s="1" t="s">
        <v>657</v>
      </c>
      <c r="AK175">
        <v>1844</v>
      </c>
      <c r="AL175">
        <v>6</v>
      </c>
      <c r="AM175">
        <v>5</v>
      </c>
      <c r="AN175">
        <v>6</v>
      </c>
      <c r="AO175">
        <v>28</v>
      </c>
      <c r="AP175">
        <v>1</v>
      </c>
      <c r="AQ175">
        <v>1</v>
      </c>
      <c r="AR175">
        <v>1</v>
      </c>
      <c r="AS175">
        <v>2</v>
      </c>
      <c r="AT175">
        <v>1</v>
      </c>
      <c r="AU175">
        <v>37</v>
      </c>
      <c r="AV175">
        <v>5</v>
      </c>
      <c r="AW175">
        <v>296</v>
      </c>
      <c r="AX175">
        <v>0</v>
      </c>
      <c r="AY175">
        <v>0</v>
      </c>
      <c r="AZ175">
        <v>0</v>
      </c>
      <c r="BA175">
        <v>0</v>
      </c>
      <c r="BB175">
        <v>21</v>
      </c>
      <c r="BC175">
        <v>0</v>
      </c>
      <c r="BD175">
        <v>0</v>
      </c>
      <c r="BE175">
        <v>0</v>
      </c>
      <c r="BF175">
        <v>0</v>
      </c>
      <c r="BG175">
        <v>457</v>
      </c>
      <c r="BH175">
        <v>59</v>
      </c>
      <c r="BI175">
        <v>450</v>
      </c>
      <c r="BJ175">
        <v>51</v>
      </c>
      <c r="BK175">
        <v>435</v>
      </c>
      <c r="BL175">
        <v>42</v>
      </c>
      <c r="BM175">
        <v>459</v>
      </c>
      <c r="BN175">
        <v>59</v>
      </c>
      <c r="BO175">
        <v>1</v>
      </c>
      <c r="BP175" s="1" t="s">
        <v>88</v>
      </c>
      <c r="BQ175">
        <v>3</v>
      </c>
      <c r="BR175" s="1" t="s">
        <v>88</v>
      </c>
      <c r="BS175">
        <v>3</v>
      </c>
      <c r="BT175" s="1" t="s">
        <v>88</v>
      </c>
      <c r="BU175">
        <v>0.42</v>
      </c>
      <c r="BV175">
        <v>2.4700000000000002</v>
      </c>
      <c r="BW175">
        <v>0.08</v>
      </c>
      <c r="BX175">
        <v>0.5</v>
      </c>
      <c r="BY175">
        <v>1.29</v>
      </c>
      <c r="BZ175">
        <v>1.37</v>
      </c>
      <c r="CA175">
        <v>612</v>
      </c>
      <c r="CB175">
        <v>70</v>
      </c>
      <c r="CC175">
        <v>97</v>
      </c>
      <c r="CD175">
        <v>41</v>
      </c>
      <c r="CE175">
        <v>464</v>
      </c>
      <c r="CF175">
        <v>59</v>
      </c>
      <c r="CG175">
        <v>362</v>
      </c>
      <c r="CH175">
        <v>54</v>
      </c>
      <c r="CI175">
        <v>1.02</v>
      </c>
      <c r="CJ175">
        <v>0.28999999999999998</v>
      </c>
      <c r="CK175" t="str">
        <f>IF(O175=" "," ",VLOOKUP(AA175,Mapping!$A:$C,2,FALSE))</f>
        <v>BUR</v>
      </c>
      <c r="CL175" t="str">
        <f>IF(O175=" "," ",VLOOKUP(AA175,Mapping!$A:$C,3,FALSE))</f>
        <v>Burnley</v>
      </c>
      <c r="CM175" s="5">
        <f t="shared" si="10"/>
        <v>0</v>
      </c>
      <c r="CN175" s="5">
        <f t="shared" si="11"/>
        <v>0</v>
      </c>
      <c r="CO175">
        <f t="shared" si="12"/>
        <v>4</v>
      </c>
      <c r="CP175" s="4">
        <f t="shared" si="13"/>
        <v>22.75</v>
      </c>
      <c r="CQ175">
        <f t="shared" si="14"/>
        <v>0</v>
      </c>
    </row>
    <row r="176" spans="1:95" x14ac:dyDescent="0.35">
      <c r="A176">
        <v>75</v>
      </c>
      <c r="B176" s="1" t="s">
        <v>88</v>
      </c>
      <c r="C176">
        <v>60586</v>
      </c>
      <c r="D176" s="1" t="s">
        <v>88</v>
      </c>
      <c r="E176" s="1" t="s">
        <v>88</v>
      </c>
      <c r="F176" s="1">
        <v>0</v>
      </c>
      <c r="G176" s="1" t="s">
        <v>88</v>
      </c>
      <c r="H176" s="1" t="s">
        <v>88</v>
      </c>
      <c r="I176">
        <v>3</v>
      </c>
      <c r="J176">
        <v>0.1</v>
      </c>
      <c r="K176" s="1" t="s">
        <v>88</v>
      </c>
      <c r="L176" s="1" t="s">
        <v>88</v>
      </c>
      <c r="M176" s="1" t="s">
        <v>658</v>
      </c>
      <c r="N176">
        <v>0</v>
      </c>
      <c r="O176">
        <v>170</v>
      </c>
      <c r="P176" s="1" t="s">
        <v>88</v>
      </c>
      <c r="Q176" s="1" t="s">
        <v>592</v>
      </c>
      <c r="R176" s="2">
        <v>45142.445100787038</v>
      </c>
      <c r="S176" s="4">
        <v>50</v>
      </c>
      <c r="T176" s="1" t="s">
        <v>659</v>
      </c>
      <c r="U176">
        <v>0</v>
      </c>
      <c r="V176" s="1" t="s">
        <v>660</v>
      </c>
      <c r="W176">
        <v>0.1</v>
      </c>
      <c r="X176" s="1" t="s">
        <v>88</v>
      </c>
      <c r="Y176" s="1" t="s">
        <v>88</v>
      </c>
      <c r="Z176" s="1" t="s">
        <v>97</v>
      </c>
      <c r="AA176">
        <v>6</v>
      </c>
      <c r="AB176">
        <v>90</v>
      </c>
      <c r="AC176">
        <v>91</v>
      </c>
      <c r="AD176" s="5">
        <v>0</v>
      </c>
      <c r="AE176" s="5">
        <v>0</v>
      </c>
      <c r="AF176" s="5">
        <v>0</v>
      </c>
      <c r="AG176" s="5">
        <v>0</v>
      </c>
      <c r="AH176">
        <v>0</v>
      </c>
      <c r="AI176">
        <v>0</v>
      </c>
      <c r="AJ176" s="1" t="s">
        <v>660</v>
      </c>
      <c r="AK176">
        <v>1844</v>
      </c>
      <c r="AL176">
        <v>6</v>
      </c>
      <c r="AM176">
        <v>5</v>
      </c>
      <c r="AN176">
        <v>6</v>
      </c>
      <c r="AO176">
        <v>28</v>
      </c>
      <c r="AP176">
        <v>1</v>
      </c>
      <c r="AQ176">
        <v>1</v>
      </c>
      <c r="AR176">
        <v>1</v>
      </c>
      <c r="AS176">
        <v>2</v>
      </c>
      <c r="AT176">
        <v>1</v>
      </c>
      <c r="AU176">
        <v>37</v>
      </c>
      <c r="AV176">
        <v>5</v>
      </c>
      <c r="AW176">
        <v>296</v>
      </c>
      <c r="AX176">
        <v>0</v>
      </c>
      <c r="AY176">
        <v>0</v>
      </c>
      <c r="AZ176">
        <v>0</v>
      </c>
      <c r="BA176">
        <v>0</v>
      </c>
      <c r="BB176">
        <v>21</v>
      </c>
      <c r="BC176">
        <v>0</v>
      </c>
      <c r="BD176">
        <v>0</v>
      </c>
      <c r="BE176">
        <v>0</v>
      </c>
      <c r="BF176">
        <v>0</v>
      </c>
      <c r="BG176">
        <v>558</v>
      </c>
      <c r="BH176">
        <v>229</v>
      </c>
      <c r="BI176">
        <v>556</v>
      </c>
      <c r="BJ176">
        <v>229</v>
      </c>
      <c r="BK176">
        <v>551</v>
      </c>
      <c r="BL176">
        <v>228</v>
      </c>
      <c r="BM176">
        <v>559</v>
      </c>
      <c r="BN176">
        <v>229</v>
      </c>
      <c r="BO176">
        <v>2</v>
      </c>
      <c r="BP176" s="1" t="s">
        <v>88</v>
      </c>
      <c r="BQ176">
        <v>2</v>
      </c>
      <c r="BR176" s="1" t="s">
        <v>88</v>
      </c>
      <c r="BS176">
        <v>3</v>
      </c>
      <c r="BT176" s="1" t="s">
        <v>88</v>
      </c>
      <c r="BU176">
        <v>0.42</v>
      </c>
      <c r="BV176">
        <v>2.4700000000000002</v>
      </c>
      <c r="BW176">
        <v>0.08</v>
      </c>
      <c r="BX176">
        <v>0.5</v>
      </c>
      <c r="BY176">
        <v>1.29</v>
      </c>
      <c r="BZ176">
        <v>1.37</v>
      </c>
      <c r="CA176">
        <v>161</v>
      </c>
      <c r="CB176">
        <v>102</v>
      </c>
      <c r="CC176">
        <v>333</v>
      </c>
      <c r="CD176">
        <v>77</v>
      </c>
      <c r="CE176">
        <v>560</v>
      </c>
      <c r="CF176">
        <v>230</v>
      </c>
      <c r="CG176">
        <v>527</v>
      </c>
      <c r="CH176">
        <v>190</v>
      </c>
      <c r="CI176">
        <v>1.02</v>
      </c>
      <c r="CJ176">
        <v>0.28999999999999998</v>
      </c>
      <c r="CK176" t="str">
        <f>IF(O176=" "," ",VLOOKUP(AA176,Mapping!$A:$C,2,FALSE))</f>
        <v>BUR</v>
      </c>
      <c r="CL176" t="str">
        <f>IF(O176=" "," ",VLOOKUP(AA176,Mapping!$A:$C,3,FALSE))</f>
        <v>Burnley</v>
      </c>
      <c r="CM176" s="5">
        <f t="shared" si="10"/>
        <v>0</v>
      </c>
      <c r="CN176" s="5">
        <f t="shared" si="11"/>
        <v>0</v>
      </c>
      <c r="CO176">
        <f t="shared" si="12"/>
        <v>5</v>
      </c>
      <c r="CP176" s="4">
        <f t="shared" si="13"/>
        <v>18.2</v>
      </c>
      <c r="CQ176">
        <f t="shared" si="14"/>
        <v>0</v>
      </c>
    </row>
    <row r="177" spans="1:95" x14ac:dyDescent="0.35">
      <c r="A177">
        <v>75</v>
      </c>
      <c r="B177" s="1" t="s">
        <v>88</v>
      </c>
      <c r="C177">
        <v>483391</v>
      </c>
      <c r="D177" s="1" t="s">
        <v>88</v>
      </c>
      <c r="E177" s="1" t="s">
        <v>88</v>
      </c>
      <c r="F177" s="1">
        <v>0</v>
      </c>
      <c r="G177" s="1" t="s">
        <v>88</v>
      </c>
      <c r="H177" s="1" t="s">
        <v>88</v>
      </c>
      <c r="I177">
        <v>2</v>
      </c>
      <c r="J177">
        <v>0</v>
      </c>
      <c r="K177" s="1" t="s">
        <v>88</v>
      </c>
      <c r="L177" s="1" t="s">
        <v>88</v>
      </c>
      <c r="M177" s="1" t="s">
        <v>661</v>
      </c>
      <c r="N177">
        <v>0</v>
      </c>
      <c r="O177">
        <v>171</v>
      </c>
      <c r="P177" s="1" t="s">
        <v>88</v>
      </c>
      <c r="Q177" s="1" t="s">
        <v>662</v>
      </c>
      <c r="R177" s="2">
        <v>45142.441573506941</v>
      </c>
      <c r="S177" s="4">
        <v>40</v>
      </c>
      <c r="T177" s="1" t="s">
        <v>663</v>
      </c>
      <c r="U177">
        <v>0</v>
      </c>
      <c r="V177" s="1" t="s">
        <v>664</v>
      </c>
      <c r="W177">
        <v>0.1</v>
      </c>
      <c r="X177" s="1" t="s">
        <v>88</v>
      </c>
      <c r="Y177" s="1" t="s">
        <v>88</v>
      </c>
      <c r="Z177" s="1" t="s">
        <v>189</v>
      </c>
      <c r="AA177">
        <v>6</v>
      </c>
      <c r="AB177">
        <v>90</v>
      </c>
      <c r="AC177">
        <v>91</v>
      </c>
      <c r="AD177" s="5">
        <v>0</v>
      </c>
      <c r="AE177" s="5">
        <v>0</v>
      </c>
      <c r="AF177" s="5">
        <v>0</v>
      </c>
      <c r="AG177" s="5">
        <v>0</v>
      </c>
      <c r="AH177">
        <v>0</v>
      </c>
      <c r="AI177">
        <v>0</v>
      </c>
      <c r="AJ177" s="1" t="s">
        <v>664</v>
      </c>
      <c r="AK177">
        <v>1844</v>
      </c>
      <c r="AL177">
        <v>6</v>
      </c>
      <c r="AM177">
        <v>5</v>
      </c>
      <c r="AN177">
        <v>6</v>
      </c>
      <c r="AO177">
        <v>28</v>
      </c>
      <c r="AP177">
        <v>1</v>
      </c>
      <c r="AQ177">
        <v>1</v>
      </c>
      <c r="AR177">
        <v>1</v>
      </c>
      <c r="AS177">
        <v>2</v>
      </c>
      <c r="AT177">
        <v>1</v>
      </c>
      <c r="AU177">
        <v>37</v>
      </c>
      <c r="AV177">
        <v>5</v>
      </c>
      <c r="AW177">
        <v>296</v>
      </c>
      <c r="AX177">
        <v>0</v>
      </c>
      <c r="AY177">
        <v>0</v>
      </c>
      <c r="AZ177">
        <v>0</v>
      </c>
      <c r="BA177">
        <v>0</v>
      </c>
      <c r="BB177">
        <v>21</v>
      </c>
      <c r="BC177">
        <v>0</v>
      </c>
      <c r="BD177">
        <v>0</v>
      </c>
      <c r="BE177">
        <v>0</v>
      </c>
      <c r="BF177">
        <v>0</v>
      </c>
      <c r="BG177">
        <v>455</v>
      </c>
      <c r="BH177">
        <v>175</v>
      </c>
      <c r="BI177">
        <v>447</v>
      </c>
      <c r="BJ177">
        <v>175</v>
      </c>
      <c r="BK177">
        <v>432</v>
      </c>
      <c r="BL177">
        <v>174</v>
      </c>
      <c r="BM177">
        <v>457</v>
      </c>
      <c r="BN177">
        <v>175</v>
      </c>
      <c r="BO177">
        <v>2</v>
      </c>
      <c r="BP177" s="1" t="s">
        <v>88</v>
      </c>
      <c r="BQ177">
        <v>2</v>
      </c>
      <c r="BR177" s="1" t="s">
        <v>88</v>
      </c>
      <c r="BS177">
        <v>3</v>
      </c>
      <c r="BT177" s="1" t="s">
        <v>88</v>
      </c>
      <c r="BU177">
        <v>0.42</v>
      </c>
      <c r="BV177">
        <v>2.4700000000000002</v>
      </c>
      <c r="BW177">
        <v>0.08</v>
      </c>
      <c r="BX177">
        <v>0.5</v>
      </c>
      <c r="BY177">
        <v>1.29</v>
      </c>
      <c r="BZ177">
        <v>1.37</v>
      </c>
      <c r="CA177">
        <v>609</v>
      </c>
      <c r="CB177">
        <v>203</v>
      </c>
      <c r="CC177">
        <v>94</v>
      </c>
      <c r="CD177">
        <v>55</v>
      </c>
      <c r="CE177">
        <v>462</v>
      </c>
      <c r="CF177">
        <v>176</v>
      </c>
      <c r="CG177">
        <v>468</v>
      </c>
      <c r="CH177">
        <v>183</v>
      </c>
      <c r="CI177">
        <v>1.02</v>
      </c>
      <c r="CJ177">
        <v>0.28999999999999998</v>
      </c>
      <c r="CK177" t="str">
        <f>IF(O177=" "," ",VLOOKUP(AA177,Mapping!$A:$C,2,FALSE))</f>
        <v>BUR</v>
      </c>
      <c r="CL177" t="str">
        <f>IF(O177=" "," ",VLOOKUP(AA177,Mapping!$A:$C,3,FALSE))</f>
        <v>Burnley</v>
      </c>
      <c r="CM177" s="5">
        <f t="shared" si="10"/>
        <v>0</v>
      </c>
      <c r="CN177" s="5">
        <f t="shared" si="11"/>
        <v>0</v>
      </c>
      <c r="CO177">
        <f t="shared" si="12"/>
        <v>4</v>
      </c>
      <c r="CP177" s="4">
        <f t="shared" si="13"/>
        <v>22.75</v>
      </c>
      <c r="CQ177">
        <f t="shared" si="14"/>
        <v>0</v>
      </c>
    </row>
    <row r="178" spans="1:95" x14ac:dyDescent="0.35">
      <c r="A178">
        <v>75</v>
      </c>
      <c r="B178" s="1" t="s">
        <v>88</v>
      </c>
      <c r="C178">
        <v>232917</v>
      </c>
      <c r="D178" s="1" t="s">
        <v>88</v>
      </c>
      <c r="E178" s="1" t="s">
        <v>88</v>
      </c>
      <c r="F178" s="1">
        <v>0</v>
      </c>
      <c r="G178" s="1" t="s">
        <v>88</v>
      </c>
      <c r="H178" s="1" t="s">
        <v>88</v>
      </c>
      <c r="I178">
        <v>1</v>
      </c>
      <c r="J178">
        <v>0.8</v>
      </c>
      <c r="K178" s="1" t="s">
        <v>88</v>
      </c>
      <c r="L178" s="1" t="s">
        <v>88</v>
      </c>
      <c r="M178" s="1" t="s">
        <v>665</v>
      </c>
      <c r="N178">
        <v>0</v>
      </c>
      <c r="O178">
        <v>172</v>
      </c>
      <c r="P178" s="1" t="s">
        <v>88</v>
      </c>
      <c r="Q178" s="1" t="s">
        <v>662</v>
      </c>
      <c r="R178" s="2">
        <v>45142.441573506941</v>
      </c>
      <c r="S178" s="4">
        <v>45</v>
      </c>
      <c r="T178" s="1" t="s">
        <v>666</v>
      </c>
      <c r="U178">
        <v>0</v>
      </c>
      <c r="V178" s="1" t="s">
        <v>667</v>
      </c>
      <c r="W178">
        <v>0.4</v>
      </c>
      <c r="X178" s="1" t="s">
        <v>88</v>
      </c>
      <c r="Y178" s="1" t="s">
        <v>88</v>
      </c>
      <c r="Z178" s="1" t="s">
        <v>97</v>
      </c>
      <c r="AA178">
        <v>6</v>
      </c>
      <c r="AB178">
        <v>90</v>
      </c>
      <c r="AC178">
        <v>91</v>
      </c>
      <c r="AD178" s="5">
        <v>0</v>
      </c>
      <c r="AE178" s="5">
        <v>0</v>
      </c>
      <c r="AF178" s="5">
        <v>0</v>
      </c>
      <c r="AG178" s="5">
        <v>0</v>
      </c>
      <c r="AH178">
        <v>0</v>
      </c>
      <c r="AI178">
        <v>0</v>
      </c>
      <c r="AJ178" s="1" t="s">
        <v>667</v>
      </c>
      <c r="AK178">
        <v>1844</v>
      </c>
      <c r="AL178">
        <v>6</v>
      </c>
      <c r="AM178">
        <v>5</v>
      </c>
      <c r="AN178">
        <v>6</v>
      </c>
      <c r="AO178">
        <v>28</v>
      </c>
      <c r="AP178">
        <v>1</v>
      </c>
      <c r="AQ178">
        <v>1</v>
      </c>
      <c r="AR178">
        <v>1</v>
      </c>
      <c r="AS178">
        <v>2</v>
      </c>
      <c r="AT178">
        <v>1</v>
      </c>
      <c r="AU178">
        <v>37</v>
      </c>
      <c r="AV178">
        <v>5</v>
      </c>
      <c r="AW178">
        <v>296</v>
      </c>
      <c r="AX178">
        <v>0</v>
      </c>
      <c r="AY178">
        <v>0</v>
      </c>
      <c r="AZ178">
        <v>0</v>
      </c>
      <c r="BA178">
        <v>0</v>
      </c>
      <c r="BB178">
        <v>21</v>
      </c>
      <c r="BC178">
        <v>0</v>
      </c>
      <c r="BD178">
        <v>0</v>
      </c>
      <c r="BE178">
        <v>0</v>
      </c>
      <c r="BF178">
        <v>0</v>
      </c>
      <c r="BG178">
        <v>505</v>
      </c>
      <c r="BH178">
        <v>68</v>
      </c>
      <c r="BI178">
        <v>504</v>
      </c>
      <c r="BJ178">
        <v>65</v>
      </c>
      <c r="BK178">
        <v>495</v>
      </c>
      <c r="BL178">
        <v>60</v>
      </c>
      <c r="BM178">
        <v>507</v>
      </c>
      <c r="BN178">
        <v>68</v>
      </c>
      <c r="BO178">
        <v>2</v>
      </c>
      <c r="BP178" s="1" t="s">
        <v>88</v>
      </c>
      <c r="BQ178">
        <v>2</v>
      </c>
      <c r="BR178" s="1" t="s">
        <v>88</v>
      </c>
      <c r="BS178">
        <v>3</v>
      </c>
      <c r="BT178" s="1" t="s">
        <v>88</v>
      </c>
      <c r="BU178">
        <v>0.42</v>
      </c>
      <c r="BV178">
        <v>2.4700000000000002</v>
      </c>
      <c r="BW178">
        <v>0.08</v>
      </c>
      <c r="BX178">
        <v>0.5</v>
      </c>
      <c r="BY178">
        <v>1.29</v>
      </c>
      <c r="BZ178">
        <v>1.37</v>
      </c>
      <c r="CA178">
        <v>433</v>
      </c>
      <c r="CB178">
        <v>27</v>
      </c>
      <c r="CC178">
        <v>237</v>
      </c>
      <c r="CD178">
        <v>59</v>
      </c>
      <c r="CE178">
        <v>510</v>
      </c>
      <c r="CF178">
        <v>68</v>
      </c>
      <c r="CG178">
        <v>257</v>
      </c>
      <c r="CH178">
        <v>41</v>
      </c>
      <c r="CI178">
        <v>1.02</v>
      </c>
      <c r="CJ178">
        <v>0.28999999999999998</v>
      </c>
      <c r="CK178" t="str">
        <f>IF(O178=" "," ",VLOOKUP(AA178,Mapping!$A:$C,2,FALSE))</f>
        <v>BUR</v>
      </c>
      <c r="CL178" t="str">
        <f>IF(O178=" "," ",VLOOKUP(AA178,Mapping!$A:$C,3,FALSE))</f>
        <v>Burnley</v>
      </c>
      <c r="CM178" s="5">
        <f t="shared" si="10"/>
        <v>0</v>
      </c>
      <c r="CN178" s="5">
        <f t="shared" si="11"/>
        <v>0</v>
      </c>
      <c r="CO178">
        <f t="shared" si="12"/>
        <v>4.5</v>
      </c>
      <c r="CP178" s="4">
        <f t="shared" si="13"/>
        <v>20.222222222222221</v>
      </c>
      <c r="CQ178">
        <f t="shared" si="14"/>
        <v>0</v>
      </c>
    </row>
    <row r="179" spans="1:95" x14ac:dyDescent="0.35">
      <c r="A179">
        <v>75</v>
      </c>
      <c r="B179" s="1" t="s">
        <v>88</v>
      </c>
      <c r="C179">
        <v>216616</v>
      </c>
      <c r="D179" s="1" t="s">
        <v>88</v>
      </c>
      <c r="E179" s="1" t="s">
        <v>88</v>
      </c>
      <c r="F179" s="1">
        <v>0</v>
      </c>
      <c r="G179" s="1" t="s">
        <v>88</v>
      </c>
      <c r="H179" s="1" t="s">
        <v>88</v>
      </c>
      <c r="I179">
        <v>2</v>
      </c>
      <c r="J179">
        <v>0.5</v>
      </c>
      <c r="K179" s="1" t="s">
        <v>88</v>
      </c>
      <c r="L179" s="1" t="s">
        <v>88</v>
      </c>
      <c r="M179" s="1" t="s">
        <v>641</v>
      </c>
      <c r="N179">
        <v>0</v>
      </c>
      <c r="O179">
        <v>173</v>
      </c>
      <c r="P179" s="1" t="s">
        <v>88</v>
      </c>
      <c r="Q179" s="1" t="s">
        <v>662</v>
      </c>
      <c r="R179" s="2">
        <v>45142.441573506941</v>
      </c>
      <c r="S179" s="4">
        <v>45</v>
      </c>
      <c r="T179" s="1" t="s">
        <v>668</v>
      </c>
      <c r="U179">
        <v>0</v>
      </c>
      <c r="V179" s="1" t="s">
        <v>669</v>
      </c>
      <c r="W179">
        <v>0.2</v>
      </c>
      <c r="X179" s="1" t="s">
        <v>88</v>
      </c>
      <c r="Y179" s="1" t="s">
        <v>88</v>
      </c>
      <c r="Z179" s="1" t="s">
        <v>97</v>
      </c>
      <c r="AA179">
        <v>6</v>
      </c>
      <c r="AB179">
        <v>90</v>
      </c>
      <c r="AC179">
        <v>91</v>
      </c>
      <c r="AD179" s="5">
        <v>0</v>
      </c>
      <c r="AE179" s="5">
        <v>0</v>
      </c>
      <c r="AF179" s="5">
        <v>0</v>
      </c>
      <c r="AG179" s="5">
        <v>0</v>
      </c>
      <c r="AH179">
        <v>0</v>
      </c>
      <c r="AI179">
        <v>0</v>
      </c>
      <c r="AJ179" s="1" t="s">
        <v>669</v>
      </c>
      <c r="AK179">
        <v>1844</v>
      </c>
      <c r="AL179">
        <v>6</v>
      </c>
      <c r="AM179">
        <v>5</v>
      </c>
      <c r="AN179">
        <v>6</v>
      </c>
      <c r="AO179">
        <v>28</v>
      </c>
      <c r="AP179">
        <v>1</v>
      </c>
      <c r="AQ179">
        <v>1</v>
      </c>
      <c r="AR179">
        <v>1</v>
      </c>
      <c r="AS179">
        <v>2</v>
      </c>
      <c r="AT179">
        <v>1</v>
      </c>
      <c r="AU179">
        <v>37</v>
      </c>
      <c r="AV179">
        <v>5</v>
      </c>
      <c r="AW179">
        <v>296</v>
      </c>
      <c r="AX179">
        <v>0</v>
      </c>
      <c r="AY179">
        <v>0</v>
      </c>
      <c r="AZ179">
        <v>0</v>
      </c>
      <c r="BA179">
        <v>0</v>
      </c>
      <c r="BB179">
        <v>21</v>
      </c>
      <c r="BC179">
        <v>0</v>
      </c>
      <c r="BD179">
        <v>0</v>
      </c>
      <c r="BE179">
        <v>0</v>
      </c>
      <c r="BF179">
        <v>0</v>
      </c>
      <c r="BG179">
        <v>493</v>
      </c>
      <c r="BH179">
        <v>191</v>
      </c>
      <c r="BI179">
        <v>492</v>
      </c>
      <c r="BJ179">
        <v>191</v>
      </c>
      <c r="BK179">
        <v>483</v>
      </c>
      <c r="BL179">
        <v>190</v>
      </c>
      <c r="BM179">
        <v>495</v>
      </c>
      <c r="BN179">
        <v>191</v>
      </c>
      <c r="BO179">
        <v>2</v>
      </c>
      <c r="BP179" s="1" t="s">
        <v>88</v>
      </c>
      <c r="BQ179">
        <v>2</v>
      </c>
      <c r="BR179" s="1" t="s">
        <v>88</v>
      </c>
      <c r="BS179">
        <v>3</v>
      </c>
      <c r="BT179" s="1" t="s">
        <v>88</v>
      </c>
      <c r="BU179">
        <v>0.42</v>
      </c>
      <c r="BV179">
        <v>2.4700000000000002</v>
      </c>
      <c r="BW179">
        <v>0.08</v>
      </c>
      <c r="BX179">
        <v>0.5</v>
      </c>
      <c r="BY179">
        <v>1.29</v>
      </c>
      <c r="BZ179">
        <v>1.37</v>
      </c>
      <c r="CA179">
        <v>408</v>
      </c>
      <c r="CB179">
        <v>109</v>
      </c>
      <c r="CC179">
        <v>212</v>
      </c>
      <c r="CD179">
        <v>132</v>
      </c>
      <c r="CE179">
        <v>499</v>
      </c>
      <c r="CF179">
        <v>191</v>
      </c>
      <c r="CG179">
        <v>367</v>
      </c>
      <c r="CH179">
        <v>137</v>
      </c>
      <c r="CI179">
        <v>1.02</v>
      </c>
      <c r="CJ179">
        <v>0.28999999999999998</v>
      </c>
      <c r="CK179" t="str">
        <f>IF(O179=" "," ",VLOOKUP(AA179,Mapping!$A:$C,2,FALSE))</f>
        <v>BUR</v>
      </c>
      <c r="CL179" t="str">
        <f>IF(O179=" "," ",VLOOKUP(AA179,Mapping!$A:$C,3,FALSE))</f>
        <v>Burnley</v>
      </c>
      <c r="CM179" s="5">
        <f t="shared" si="10"/>
        <v>0</v>
      </c>
      <c r="CN179" s="5">
        <f t="shared" si="11"/>
        <v>0</v>
      </c>
      <c r="CO179">
        <f t="shared" si="12"/>
        <v>4.5</v>
      </c>
      <c r="CP179" s="4">
        <f t="shared" si="13"/>
        <v>20.222222222222221</v>
      </c>
      <c r="CQ179">
        <f t="shared" si="14"/>
        <v>0</v>
      </c>
    </row>
    <row r="180" spans="1:95" x14ac:dyDescent="0.35">
      <c r="A180">
        <v>75</v>
      </c>
      <c r="B180" s="1" t="s">
        <v>88</v>
      </c>
      <c r="C180">
        <v>220598</v>
      </c>
      <c r="D180" s="1" t="s">
        <v>88</v>
      </c>
      <c r="E180" s="1" t="s">
        <v>88</v>
      </c>
      <c r="F180" s="1">
        <v>0</v>
      </c>
      <c r="G180" s="1" t="s">
        <v>88</v>
      </c>
      <c r="H180" s="1" t="s">
        <v>88</v>
      </c>
      <c r="I180">
        <v>4</v>
      </c>
      <c r="J180">
        <v>0</v>
      </c>
      <c r="K180" s="1" t="s">
        <v>88</v>
      </c>
      <c r="L180" s="1" t="s">
        <v>88</v>
      </c>
      <c r="M180" s="1" t="s">
        <v>670</v>
      </c>
      <c r="N180">
        <v>0</v>
      </c>
      <c r="O180">
        <v>174</v>
      </c>
      <c r="P180" s="1" t="s">
        <v>88</v>
      </c>
      <c r="Q180" s="1" t="s">
        <v>671</v>
      </c>
      <c r="R180" s="2">
        <v>45145.020897719907</v>
      </c>
      <c r="S180" s="4">
        <v>50</v>
      </c>
      <c r="T180" s="1" t="s">
        <v>672</v>
      </c>
      <c r="U180">
        <v>0</v>
      </c>
      <c r="V180" s="1" t="s">
        <v>673</v>
      </c>
      <c r="W180">
        <v>0.2</v>
      </c>
      <c r="X180" s="1" t="s">
        <v>88</v>
      </c>
      <c r="Y180" s="1" t="s">
        <v>88</v>
      </c>
      <c r="Z180" s="1" t="s">
        <v>207</v>
      </c>
      <c r="AA180">
        <v>6</v>
      </c>
      <c r="AB180">
        <v>90</v>
      </c>
      <c r="AC180">
        <v>91</v>
      </c>
      <c r="AD180" s="5">
        <v>0</v>
      </c>
      <c r="AE180" s="5">
        <v>0</v>
      </c>
      <c r="AF180" s="5">
        <v>0</v>
      </c>
      <c r="AG180" s="5">
        <v>0</v>
      </c>
      <c r="AH180">
        <v>0</v>
      </c>
      <c r="AI180">
        <v>0</v>
      </c>
      <c r="AJ180" s="1" t="s">
        <v>673</v>
      </c>
      <c r="AK180">
        <v>1844</v>
      </c>
      <c r="AL180">
        <v>6</v>
      </c>
      <c r="AM180">
        <v>5</v>
      </c>
      <c r="AN180">
        <v>6</v>
      </c>
      <c r="AO180">
        <v>28</v>
      </c>
      <c r="AP180">
        <v>1</v>
      </c>
      <c r="AQ180">
        <v>1</v>
      </c>
      <c r="AR180">
        <v>1</v>
      </c>
      <c r="AS180">
        <v>2</v>
      </c>
      <c r="AT180">
        <v>1</v>
      </c>
      <c r="AU180">
        <v>37</v>
      </c>
      <c r="AV180">
        <v>5</v>
      </c>
      <c r="AW180">
        <v>296</v>
      </c>
      <c r="AX180">
        <v>0</v>
      </c>
      <c r="AY180">
        <v>0</v>
      </c>
      <c r="AZ180">
        <v>0</v>
      </c>
      <c r="BA180">
        <v>0</v>
      </c>
      <c r="BB180">
        <v>21</v>
      </c>
      <c r="BC180">
        <v>0</v>
      </c>
      <c r="BD180">
        <v>0</v>
      </c>
      <c r="BE180">
        <v>0</v>
      </c>
      <c r="BF180">
        <v>0</v>
      </c>
      <c r="BG180">
        <v>583</v>
      </c>
      <c r="BH180">
        <v>60</v>
      </c>
      <c r="BI180">
        <v>582</v>
      </c>
      <c r="BJ180">
        <v>60</v>
      </c>
      <c r="BK180">
        <v>580</v>
      </c>
      <c r="BL180">
        <v>61</v>
      </c>
      <c r="BM180">
        <v>584</v>
      </c>
      <c r="BN180">
        <v>61</v>
      </c>
      <c r="BO180">
        <v>2</v>
      </c>
      <c r="BP180" s="1" t="s">
        <v>88</v>
      </c>
      <c r="BQ180">
        <v>2</v>
      </c>
      <c r="BR180" s="1" t="s">
        <v>88</v>
      </c>
      <c r="BS180">
        <v>3</v>
      </c>
      <c r="BT180" s="1" t="s">
        <v>88</v>
      </c>
      <c r="BU180">
        <v>0.42</v>
      </c>
      <c r="BV180">
        <v>2.4700000000000002</v>
      </c>
      <c r="BW180">
        <v>0.08</v>
      </c>
      <c r="BX180">
        <v>0.5</v>
      </c>
      <c r="BY180">
        <v>1.29</v>
      </c>
      <c r="BZ180">
        <v>1.37</v>
      </c>
      <c r="CA180">
        <v>245</v>
      </c>
      <c r="CB180">
        <v>47</v>
      </c>
      <c r="CC180">
        <v>417</v>
      </c>
      <c r="CD180">
        <v>26</v>
      </c>
      <c r="CE180">
        <v>584</v>
      </c>
      <c r="CF180">
        <v>61</v>
      </c>
      <c r="CG180">
        <v>410</v>
      </c>
      <c r="CH180">
        <v>64</v>
      </c>
      <c r="CI180">
        <v>1.02</v>
      </c>
      <c r="CJ180">
        <v>0.28999999999999998</v>
      </c>
      <c r="CK180" t="str">
        <f>IF(O180=" "," ",VLOOKUP(AA180,Mapping!$A:$C,2,FALSE))</f>
        <v>BUR</v>
      </c>
      <c r="CL180" t="str">
        <f>IF(O180=" "," ",VLOOKUP(AA180,Mapping!$A:$C,3,FALSE))</f>
        <v>Burnley</v>
      </c>
      <c r="CM180" s="5">
        <f t="shared" si="10"/>
        <v>0</v>
      </c>
      <c r="CN180" s="5">
        <f t="shared" si="11"/>
        <v>0</v>
      </c>
      <c r="CO180">
        <f t="shared" si="12"/>
        <v>5</v>
      </c>
      <c r="CP180" s="4">
        <f t="shared" si="13"/>
        <v>18.2</v>
      </c>
      <c r="CQ180">
        <f t="shared" si="14"/>
        <v>0</v>
      </c>
    </row>
    <row r="181" spans="1:95" x14ac:dyDescent="0.35">
      <c r="A181">
        <v>75</v>
      </c>
      <c r="B181" s="1" t="s">
        <v>88</v>
      </c>
      <c r="C181">
        <v>220037</v>
      </c>
      <c r="D181" s="1" t="s">
        <v>88</v>
      </c>
      <c r="E181" s="1" t="s">
        <v>88</v>
      </c>
      <c r="F181" s="1">
        <v>0</v>
      </c>
      <c r="G181" s="1" t="s">
        <v>88</v>
      </c>
      <c r="H181" s="1" t="s">
        <v>88</v>
      </c>
      <c r="I181">
        <v>1</v>
      </c>
      <c r="J181">
        <v>0</v>
      </c>
      <c r="K181" s="1" t="s">
        <v>88</v>
      </c>
      <c r="L181" s="1" t="s">
        <v>88</v>
      </c>
      <c r="M181" s="1" t="s">
        <v>214</v>
      </c>
      <c r="N181">
        <v>0</v>
      </c>
      <c r="O181">
        <v>175</v>
      </c>
      <c r="P181" s="1" t="s">
        <v>88</v>
      </c>
      <c r="Q181" s="1" t="s">
        <v>674</v>
      </c>
      <c r="R181" s="2">
        <v>45133.517944560183</v>
      </c>
      <c r="S181" s="4">
        <v>40</v>
      </c>
      <c r="T181" s="1" t="s">
        <v>675</v>
      </c>
      <c r="U181">
        <v>0</v>
      </c>
      <c r="V181" s="1" t="s">
        <v>676</v>
      </c>
      <c r="W181">
        <v>0.1</v>
      </c>
      <c r="X181" s="1" t="s">
        <v>88</v>
      </c>
      <c r="Y181" s="1" t="s">
        <v>88</v>
      </c>
      <c r="Z181" s="1" t="s">
        <v>189</v>
      </c>
      <c r="AA181">
        <v>6</v>
      </c>
      <c r="AB181">
        <v>90</v>
      </c>
      <c r="AC181">
        <v>91</v>
      </c>
      <c r="AD181" s="5">
        <v>0</v>
      </c>
      <c r="AE181" s="5">
        <v>0</v>
      </c>
      <c r="AF181" s="5">
        <v>0</v>
      </c>
      <c r="AG181" s="5">
        <v>0</v>
      </c>
      <c r="AH181">
        <v>0</v>
      </c>
      <c r="AI181">
        <v>0</v>
      </c>
      <c r="AJ181" s="1" t="s">
        <v>676</v>
      </c>
      <c r="AK181">
        <v>1844</v>
      </c>
      <c r="AL181">
        <v>6</v>
      </c>
      <c r="AM181">
        <v>5</v>
      </c>
      <c r="AN181">
        <v>6</v>
      </c>
      <c r="AO181">
        <v>28</v>
      </c>
      <c r="AP181">
        <v>1</v>
      </c>
      <c r="AQ181">
        <v>1</v>
      </c>
      <c r="AR181">
        <v>1</v>
      </c>
      <c r="AS181">
        <v>2</v>
      </c>
      <c r="AT181">
        <v>1</v>
      </c>
      <c r="AU181">
        <v>37</v>
      </c>
      <c r="AV181">
        <v>5</v>
      </c>
      <c r="AW181">
        <v>296</v>
      </c>
      <c r="AX181">
        <v>0</v>
      </c>
      <c r="AY181">
        <v>0</v>
      </c>
      <c r="AZ181">
        <v>0</v>
      </c>
      <c r="BA181">
        <v>0</v>
      </c>
      <c r="BB181">
        <v>21</v>
      </c>
      <c r="BC181">
        <v>0</v>
      </c>
      <c r="BD181">
        <v>0</v>
      </c>
      <c r="BE181">
        <v>0</v>
      </c>
      <c r="BF181">
        <v>0</v>
      </c>
      <c r="BG181">
        <v>429</v>
      </c>
      <c r="BH181">
        <v>52</v>
      </c>
      <c r="BI181">
        <v>419</v>
      </c>
      <c r="BJ181">
        <v>42</v>
      </c>
      <c r="BK181">
        <v>403</v>
      </c>
      <c r="BL181">
        <v>33</v>
      </c>
      <c r="BM181">
        <v>431</v>
      </c>
      <c r="BN181">
        <v>52</v>
      </c>
      <c r="BO181">
        <v>2</v>
      </c>
      <c r="BP181" s="1" t="s">
        <v>88</v>
      </c>
      <c r="BQ181">
        <v>2</v>
      </c>
      <c r="BR181" s="1" t="s">
        <v>88</v>
      </c>
      <c r="BS181">
        <v>3</v>
      </c>
      <c r="BT181" s="1" t="s">
        <v>88</v>
      </c>
      <c r="BU181">
        <v>0.42</v>
      </c>
      <c r="BV181">
        <v>2.4700000000000002</v>
      </c>
      <c r="BW181">
        <v>0.08</v>
      </c>
      <c r="BX181">
        <v>0.5</v>
      </c>
      <c r="BY181">
        <v>1.29</v>
      </c>
      <c r="BZ181">
        <v>1.37</v>
      </c>
      <c r="CA181">
        <v>575</v>
      </c>
      <c r="CB181">
        <v>61</v>
      </c>
      <c r="CC181">
        <v>60</v>
      </c>
      <c r="CD181">
        <v>32</v>
      </c>
      <c r="CE181">
        <v>436</v>
      </c>
      <c r="CF181">
        <v>52</v>
      </c>
      <c r="CG181">
        <v>516</v>
      </c>
      <c r="CH181">
        <v>66</v>
      </c>
      <c r="CI181">
        <v>1.02</v>
      </c>
      <c r="CJ181">
        <v>0.28999999999999998</v>
      </c>
      <c r="CK181" t="str">
        <f>IF(O181=" "," ",VLOOKUP(AA181,Mapping!$A:$C,2,FALSE))</f>
        <v>BUR</v>
      </c>
      <c r="CL181" t="str">
        <f>IF(O181=" "," ",VLOOKUP(AA181,Mapping!$A:$C,3,FALSE))</f>
        <v>Burnley</v>
      </c>
      <c r="CM181" s="5">
        <f t="shared" si="10"/>
        <v>0</v>
      </c>
      <c r="CN181" s="5">
        <f t="shared" si="11"/>
        <v>0</v>
      </c>
      <c r="CO181">
        <f t="shared" si="12"/>
        <v>4</v>
      </c>
      <c r="CP181" s="4">
        <f t="shared" si="13"/>
        <v>22.75</v>
      </c>
      <c r="CQ181">
        <f t="shared" si="14"/>
        <v>0</v>
      </c>
    </row>
    <row r="182" spans="1:95" x14ac:dyDescent="0.35">
      <c r="A182">
        <v>75</v>
      </c>
      <c r="B182" s="1" t="s">
        <v>88</v>
      </c>
      <c r="C182">
        <v>192290</v>
      </c>
      <c r="D182" s="1" t="s">
        <v>88</v>
      </c>
      <c r="E182" s="1" t="s">
        <v>88</v>
      </c>
      <c r="F182" s="1">
        <v>0</v>
      </c>
      <c r="G182" s="1" t="s">
        <v>88</v>
      </c>
      <c r="H182" s="1" t="s">
        <v>88</v>
      </c>
      <c r="I182">
        <v>2</v>
      </c>
      <c r="J182">
        <v>0.5</v>
      </c>
      <c r="K182" s="1" t="s">
        <v>88</v>
      </c>
      <c r="L182" s="1" t="s">
        <v>88</v>
      </c>
      <c r="M182" s="1" t="s">
        <v>677</v>
      </c>
      <c r="N182">
        <v>0</v>
      </c>
      <c r="O182">
        <v>176</v>
      </c>
      <c r="P182" s="1" t="s">
        <v>88</v>
      </c>
      <c r="Q182" s="1" t="s">
        <v>674</v>
      </c>
      <c r="R182" s="2">
        <v>45133.517944560183</v>
      </c>
      <c r="S182" s="4">
        <v>45</v>
      </c>
      <c r="T182" s="1" t="s">
        <v>678</v>
      </c>
      <c r="U182">
        <v>0</v>
      </c>
      <c r="V182" s="1" t="s">
        <v>679</v>
      </c>
      <c r="W182">
        <v>0.4</v>
      </c>
      <c r="X182" s="1" t="s">
        <v>88</v>
      </c>
      <c r="Y182" s="1" t="s">
        <v>88</v>
      </c>
      <c r="Z182" s="1" t="s">
        <v>97</v>
      </c>
      <c r="AA182">
        <v>6</v>
      </c>
      <c r="AB182">
        <v>90</v>
      </c>
      <c r="AC182">
        <v>91</v>
      </c>
      <c r="AD182" s="5">
        <v>0</v>
      </c>
      <c r="AE182" s="5">
        <v>0</v>
      </c>
      <c r="AF182" s="5">
        <v>0</v>
      </c>
      <c r="AG182" s="5">
        <v>0</v>
      </c>
      <c r="AH182">
        <v>0</v>
      </c>
      <c r="AI182">
        <v>0</v>
      </c>
      <c r="AJ182" s="1" t="s">
        <v>679</v>
      </c>
      <c r="AK182">
        <v>1844</v>
      </c>
      <c r="AL182">
        <v>6</v>
      </c>
      <c r="AM182">
        <v>5</v>
      </c>
      <c r="AN182">
        <v>6</v>
      </c>
      <c r="AO182">
        <v>28</v>
      </c>
      <c r="AP182">
        <v>1</v>
      </c>
      <c r="AQ182">
        <v>1</v>
      </c>
      <c r="AR182">
        <v>1</v>
      </c>
      <c r="AS182">
        <v>2</v>
      </c>
      <c r="AT182">
        <v>1</v>
      </c>
      <c r="AU182">
        <v>37</v>
      </c>
      <c r="AV182">
        <v>5</v>
      </c>
      <c r="AW182">
        <v>296</v>
      </c>
      <c r="AX182">
        <v>0</v>
      </c>
      <c r="AY182">
        <v>0</v>
      </c>
      <c r="AZ182">
        <v>0</v>
      </c>
      <c r="BA182">
        <v>0</v>
      </c>
      <c r="BB182">
        <v>21</v>
      </c>
      <c r="BC182">
        <v>0</v>
      </c>
      <c r="BD182">
        <v>0</v>
      </c>
      <c r="BE182">
        <v>0</v>
      </c>
      <c r="BF182">
        <v>0</v>
      </c>
      <c r="BG182">
        <v>485</v>
      </c>
      <c r="BH182">
        <v>186</v>
      </c>
      <c r="BI182">
        <v>484</v>
      </c>
      <c r="BJ182">
        <v>186</v>
      </c>
      <c r="BK182">
        <v>474</v>
      </c>
      <c r="BL182">
        <v>185</v>
      </c>
      <c r="BM182">
        <v>487</v>
      </c>
      <c r="BN182">
        <v>186</v>
      </c>
      <c r="BO182">
        <v>2</v>
      </c>
      <c r="BP182" s="1" t="s">
        <v>88</v>
      </c>
      <c r="BQ182">
        <v>2</v>
      </c>
      <c r="BR182" s="1" t="s">
        <v>88</v>
      </c>
      <c r="BS182">
        <v>3</v>
      </c>
      <c r="BT182" s="1" t="s">
        <v>88</v>
      </c>
      <c r="BU182">
        <v>0.42</v>
      </c>
      <c r="BV182">
        <v>2.4700000000000002</v>
      </c>
      <c r="BW182">
        <v>0.08</v>
      </c>
      <c r="BX182">
        <v>0.5</v>
      </c>
      <c r="BY182">
        <v>1.29</v>
      </c>
      <c r="BZ182">
        <v>1.37</v>
      </c>
      <c r="CA182">
        <v>382</v>
      </c>
      <c r="CB182">
        <v>89</v>
      </c>
      <c r="CC182">
        <v>186</v>
      </c>
      <c r="CD182">
        <v>112</v>
      </c>
      <c r="CE182">
        <v>491</v>
      </c>
      <c r="CF182">
        <v>186</v>
      </c>
      <c r="CG182">
        <v>266</v>
      </c>
      <c r="CH182">
        <v>92</v>
      </c>
      <c r="CI182">
        <v>1.02</v>
      </c>
      <c r="CJ182">
        <v>0.28999999999999998</v>
      </c>
      <c r="CK182" t="str">
        <f>IF(O182=" "," ",VLOOKUP(AA182,Mapping!$A:$C,2,FALSE))</f>
        <v>BUR</v>
      </c>
      <c r="CL182" t="str">
        <f>IF(O182=" "," ",VLOOKUP(AA182,Mapping!$A:$C,3,FALSE))</f>
        <v>Burnley</v>
      </c>
      <c r="CM182" s="5">
        <f t="shared" si="10"/>
        <v>0</v>
      </c>
      <c r="CN182" s="5">
        <f t="shared" si="11"/>
        <v>0</v>
      </c>
      <c r="CO182">
        <f t="shared" si="12"/>
        <v>4.5</v>
      </c>
      <c r="CP182" s="4">
        <f t="shared" si="13"/>
        <v>20.222222222222221</v>
      </c>
      <c r="CQ182">
        <f t="shared" si="14"/>
        <v>0</v>
      </c>
    </row>
    <row r="183" spans="1:95" x14ac:dyDescent="0.35">
      <c r="A183">
        <v>75</v>
      </c>
      <c r="B183" s="1" t="s">
        <v>88</v>
      </c>
      <c r="C183">
        <v>44683</v>
      </c>
      <c r="D183" s="1" t="s">
        <v>88</v>
      </c>
      <c r="E183" s="1" t="s">
        <v>88</v>
      </c>
      <c r="F183" s="1">
        <v>0</v>
      </c>
      <c r="G183" s="1" t="s">
        <v>88</v>
      </c>
      <c r="H183" s="1" t="s">
        <v>88</v>
      </c>
      <c r="I183">
        <v>4</v>
      </c>
      <c r="J183">
        <v>0.3</v>
      </c>
      <c r="K183" s="1" t="s">
        <v>88</v>
      </c>
      <c r="L183" s="1" t="s">
        <v>88</v>
      </c>
      <c r="M183" s="1" t="s">
        <v>680</v>
      </c>
      <c r="N183">
        <v>0</v>
      </c>
      <c r="O183">
        <v>177</v>
      </c>
      <c r="P183" s="1" t="s">
        <v>88</v>
      </c>
      <c r="Q183" s="1" t="s">
        <v>674</v>
      </c>
      <c r="R183" s="2">
        <v>45133.517944560183</v>
      </c>
      <c r="S183" s="4">
        <v>55</v>
      </c>
      <c r="T183" s="1" t="s">
        <v>681</v>
      </c>
      <c r="U183">
        <v>0</v>
      </c>
      <c r="V183" s="1" t="s">
        <v>682</v>
      </c>
      <c r="W183">
        <v>0.2</v>
      </c>
      <c r="X183" s="1" t="s">
        <v>88</v>
      </c>
      <c r="Y183" s="1" t="s">
        <v>88</v>
      </c>
      <c r="Z183" s="1" t="s">
        <v>97</v>
      </c>
      <c r="AA183">
        <v>6</v>
      </c>
      <c r="AB183">
        <v>90</v>
      </c>
      <c r="AC183">
        <v>91</v>
      </c>
      <c r="AD183" s="5">
        <v>0</v>
      </c>
      <c r="AE183" s="5">
        <v>0</v>
      </c>
      <c r="AF183" s="5">
        <v>0</v>
      </c>
      <c r="AG183" s="5">
        <v>0</v>
      </c>
      <c r="AH183">
        <v>0</v>
      </c>
      <c r="AI183">
        <v>0</v>
      </c>
      <c r="AJ183" s="1" t="s">
        <v>682</v>
      </c>
      <c r="AK183">
        <v>1844</v>
      </c>
      <c r="AL183">
        <v>6</v>
      </c>
      <c r="AM183">
        <v>5</v>
      </c>
      <c r="AN183">
        <v>6</v>
      </c>
      <c r="AO183">
        <v>28</v>
      </c>
      <c r="AP183">
        <v>1</v>
      </c>
      <c r="AQ183">
        <v>1</v>
      </c>
      <c r="AR183">
        <v>1</v>
      </c>
      <c r="AS183">
        <v>2</v>
      </c>
      <c r="AT183">
        <v>1</v>
      </c>
      <c r="AU183">
        <v>37</v>
      </c>
      <c r="AV183">
        <v>5</v>
      </c>
      <c r="AW183">
        <v>296</v>
      </c>
      <c r="AX183">
        <v>0</v>
      </c>
      <c r="AY183">
        <v>0</v>
      </c>
      <c r="AZ183">
        <v>0</v>
      </c>
      <c r="BA183">
        <v>0</v>
      </c>
      <c r="BB183">
        <v>21</v>
      </c>
      <c r="BC183">
        <v>0</v>
      </c>
      <c r="BD183">
        <v>0</v>
      </c>
      <c r="BE183">
        <v>0</v>
      </c>
      <c r="BF183">
        <v>0</v>
      </c>
      <c r="BG183">
        <v>600</v>
      </c>
      <c r="BH183">
        <v>66</v>
      </c>
      <c r="BI183">
        <v>600</v>
      </c>
      <c r="BJ183">
        <v>66</v>
      </c>
      <c r="BK183">
        <v>597</v>
      </c>
      <c r="BL183">
        <v>66</v>
      </c>
      <c r="BM183">
        <v>600</v>
      </c>
      <c r="BN183">
        <v>66</v>
      </c>
      <c r="BO183">
        <v>2</v>
      </c>
      <c r="BP183" s="1" t="s">
        <v>88</v>
      </c>
      <c r="BQ183">
        <v>2</v>
      </c>
      <c r="BR183" s="1" t="s">
        <v>88</v>
      </c>
      <c r="BS183">
        <v>1</v>
      </c>
      <c r="BT183" s="1" t="s">
        <v>88</v>
      </c>
      <c r="BU183">
        <v>0.42</v>
      </c>
      <c r="BV183">
        <v>2.4700000000000002</v>
      </c>
      <c r="BW183">
        <v>0.08</v>
      </c>
      <c r="BX183">
        <v>0.5</v>
      </c>
      <c r="BY183">
        <v>1.29</v>
      </c>
      <c r="BZ183">
        <v>1.37</v>
      </c>
      <c r="CA183">
        <v>81</v>
      </c>
      <c r="CB183">
        <v>27</v>
      </c>
      <c r="CC183">
        <v>470</v>
      </c>
      <c r="CD183">
        <v>38</v>
      </c>
      <c r="CE183">
        <v>600</v>
      </c>
      <c r="CF183">
        <v>66</v>
      </c>
      <c r="CG183">
        <v>337</v>
      </c>
      <c r="CH183">
        <v>55</v>
      </c>
      <c r="CI183">
        <v>1.02</v>
      </c>
      <c r="CJ183">
        <v>0.28999999999999998</v>
      </c>
      <c r="CK183" t="str">
        <f>IF(O183=" "," ",VLOOKUP(AA183,Mapping!$A:$C,2,FALSE))</f>
        <v>BUR</v>
      </c>
      <c r="CL183" t="str">
        <f>IF(O183=" "," ",VLOOKUP(AA183,Mapping!$A:$C,3,FALSE))</f>
        <v>Burnley</v>
      </c>
      <c r="CM183" s="5">
        <f t="shared" si="10"/>
        <v>0</v>
      </c>
      <c r="CN183" s="5">
        <f t="shared" si="11"/>
        <v>0</v>
      </c>
      <c r="CO183">
        <f t="shared" si="12"/>
        <v>5.5</v>
      </c>
      <c r="CP183" s="4">
        <f t="shared" si="13"/>
        <v>16.545454545454547</v>
      </c>
      <c r="CQ183">
        <f t="shared" si="14"/>
        <v>0</v>
      </c>
    </row>
    <row r="184" spans="1:95" x14ac:dyDescent="0.35">
      <c r="A184">
        <v>75</v>
      </c>
      <c r="B184" s="1" t="s">
        <v>88</v>
      </c>
      <c r="C184">
        <v>103914</v>
      </c>
      <c r="D184" s="1" t="s">
        <v>88</v>
      </c>
      <c r="E184" s="1" t="s">
        <v>88</v>
      </c>
      <c r="F184" s="1">
        <v>0</v>
      </c>
      <c r="G184" s="1" t="s">
        <v>88</v>
      </c>
      <c r="H184" s="1" t="s">
        <v>88</v>
      </c>
      <c r="I184">
        <v>2</v>
      </c>
      <c r="J184">
        <v>-0.5</v>
      </c>
      <c r="K184" s="1" t="s">
        <v>88</v>
      </c>
      <c r="L184" s="1" t="s">
        <v>88</v>
      </c>
      <c r="M184" s="1" t="s">
        <v>449</v>
      </c>
      <c r="N184">
        <v>0</v>
      </c>
      <c r="O184">
        <v>178</v>
      </c>
      <c r="P184" s="1" t="s">
        <v>88</v>
      </c>
      <c r="Q184" s="1" t="s">
        <v>674</v>
      </c>
      <c r="R184" s="2">
        <v>45133.517944560183</v>
      </c>
      <c r="S184" s="4">
        <v>40</v>
      </c>
      <c r="T184" s="1" t="s">
        <v>683</v>
      </c>
      <c r="U184">
        <v>0</v>
      </c>
      <c r="V184" s="1" t="s">
        <v>684</v>
      </c>
      <c r="W184">
        <v>1.1000000000000001</v>
      </c>
      <c r="X184" s="1" t="s">
        <v>88</v>
      </c>
      <c r="Y184" s="1" t="s">
        <v>88</v>
      </c>
      <c r="Z184" s="1" t="s">
        <v>97</v>
      </c>
      <c r="AA184">
        <v>6</v>
      </c>
      <c r="AB184">
        <v>90</v>
      </c>
      <c r="AC184">
        <v>91</v>
      </c>
      <c r="AD184" s="5">
        <v>0</v>
      </c>
      <c r="AE184" s="5">
        <v>0</v>
      </c>
      <c r="AF184" s="5">
        <v>0</v>
      </c>
      <c r="AG184" s="5">
        <v>0</v>
      </c>
      <c r="AH184">
        <v>0</v>
      </c>
      <c r="AI184">
        <v>0</v>
      </c>
      <c r="AJ184" s="1" t="s">
        <v>684</v>
      </c>
      <c r="AK184">
        <v>1844</v>
      </c>
      <c r="AL184">
        <v>6</v>
      </c>
      <c r="AM184">
        <v>5</v>
      </c>
      <c r="AN184">
        <v>6</v>
      </c>
      <c r="AO184">
        <v>28</v>
      </c>
      <c r="AP184">
        <v>1</v>
      </c>
      <c r="AQ184">
        <v>1</v>
      </c>
      <c r="AR184">
        <v>1</v>
      </c>
      <c r="AS184">
        <v>2</v>
      </c>
      <c r="AT184">
        <v>1</v>
      </c>
      <c r="AU184">
        <v>37</v>
      </c>
      <c r="AV184">
        <v>5</v>
      </c>
      <c r="AW184">
        <v>296</v>
      </c>
      <c r="AX184">
        <v>0</v>
      </c>
      <c r="AY184">
        <v>0</v>
      </c>
      <c r="AZ184">
        <v>0</v>
      </c>
      <c r="BA184">
        <v>0</v>
      </c>
      <c r="BB184">
        <v>21</v>
      </c>
      <c r="BC184">
        <v>0</v>
      </c>
      <c r="BD184">
        <v>0</v>
      </c>
      <c r="BE184">
        <v>0</v>
      </c>
      <c r="BF184">
        <v>0</v>
      </c>
      <c r="BG184">
        <v>399</v>
      </c>
      <c r="BH184">
        <v>140</v>
      </c>
      <c r="BI184">
        <v>386</v>
      </c>
      <c r="BJ184">
        <v>139</v>
      </c>
      <c r="BK184">
        <v>368</v>
      </c>
      <c r="BL184">
        <v>135</v>
      </c>
      <c r="BM184">
        <v>401</v>
      </c>
      <c r="BN184">
        <v>140</v>
      </c>
      <c r="BO184">
        <v>2</v>
      </c>
      <c r="BP184" s="1" t="s">
        <v>88</v>
      </c>
      <c r="BQ184">
        <v>2</v>
      </c>
      <c r="BR184" s="1" t="s">
        <v>88</v>
      </c>
      <c r="BS184">
        <v>1</v>
      </c>
      <c r="BT184" s="1" t="s">
        <v>88</v>
      </c>
      <c r="BU184">
        <v>0.42</v>
      </c>
      <c r="BV184">
        <v>2.4700000000000002</v>
      </c>
      <c r="BW184">
        <v>0.08</v>
      </c>
      <c r="BX184">
        <v>0.5</v>
      </c>
      <c r="BY184">
        <v>1.29</v>
      </c>
      <c r="BZ184">
        <v>1.37</v>
      </c>
      <c r="CA184">
        <v>536</v>
      </c>
      <c r="CB184">
        <v>155</v>
      </c>
      <c r="CC184">
        <v>21</v>
      </c>
      <c r="CD184">
        <v>7</v>
      </c>
      <c r="CE184">
        <v>406</v>
      </c>
      <c r="CF184">
        <v>141</v>
      </c>
      <c r="CG184">
        <v>171</v>
      </c>
      <c r="CH184">
        <v>56</v>
      </c>
      <c r="CI184">
        <v>1.02</v>
      </c>
      <c r="CJ184">
        <v>0.28999999999999998</v>
      </c>
      <c r="CK184" t="str">
        <f>IF(O184=" "," ",VLOOKUP(AA184,Mapping!$A:$C,2,FALSE))</f>
        <v>BUR</v>
      </c>
      <c r="CL184" t="str">
        <f>IF(O184=" "," ",VLOOKUP(AA184,Mapping!$A:$C,3,FALSE))</f>
        <v>Burnley</v>
      </c>
      <c r="CM184" s="5">
        <f t="shared" si="10"/>
        <v>0</v>
      </c>
      <c r="CN184" s="5">
        <f t="shared" si="11"/>
        <v>0</v>
      </c>
      <c r="CO184">
        <f t="shared" si="12"/>
        <v>4</v>
      </c>
      <c r="CP184" s="4">
        <f t="shared" si="13"/>
        <v>22.75</v>
      </c>
      <c r="CQ184">
        <f t="shared" si="14"/>
        <v>0</v>
      </c>
    </row>
    <row r="185" spans="1:95" x14ac:dyDescent="0.35">
      <c r="A185">
        <v>75</v>
      </c>
      <c r="B185" s="1" t="s">
        <v>88</v>
      </c>
      <c r="C185">
        <v>461102</v>
      </c>
      <c r="D185" s="1" t="s">
        <v>88</v>
      </c>
      <c r="E185" s="1" t="s">
        <v>88</v>
      </c>
      <c r="F185" s="1">
        <v>0</v>
      </c>
      <c r="G185" s="1" t="s">
        <v>88</v>
      </c>
      <c r="H185" s="1" t="s">
        <v>88</v>
      </c>
      <c r="I185">
        <v>2</v>
      </c>
      <c r="J185">
        <v>0</v>
      </c>
      <c r="K185" s="1" t="s">
        <v>88</v>
      </c>
      <c r="L185" s="1" t="s">
        <v>88</v>
      </c>
      <c r="M185" s="1" t="s">
        <v>685</v>
      </c>
      <c r="N185">
        <v>0</v>
      </c>
      <c r="O185">
        <v>179</v>
      </c>
      <c r="P185" s="1" t="s">
        <v>88</v>
      </c>
      <c r="Q185" s="1" t="s">
        <v>686</v>
      </c>
      <c r="R185" s="2">
        <v>45131.455372280092</v>
      </c>
      <c r="S185" s="4">
        <v>40</v>
      </c>
      <c r="T185" s="1" t="s">
        <v>687</v>
      </c>
      <c r="U185">
        <v>0</v>
      </c>
      <c r="V185" s="1" t="s">
        <v>140</v>
      </c>
      <c r="W185">
        <v>0.1</v>
      </c>
      <c r="X185" s="1" t="s">
        <v>88</v>
      </c>
      <c r="Y185" s="1" t="s">
        <v>88</v>
      </c>
      <c r="Z185" s="1" t="s">
        <v>189</v>
      </c>
      <c r="AA185">
        <v>6</v>
      </c>
      <c r="AB185">
        <v>90</v>
      </c>
      <c r="AC185">
        <v>91</v>
      </c>
      <c r="AD185" s="5">
        <v>0</v>
      </c>
      <c r="AE185" s="5">
        <v>0</v>
      </c>
      <c r="AF185" s="5">
        <v>0</v>
      </c>
      <c r="AG185" s="5">
        <v>0</v>
      </c>
      <c r="AH185">
        <v>0</v>
      </c>
      <c r="AI185">
        <v>0</v>
      </c>
      <c r="AJ185" s="1" t="s">
        <v>140</v>
      </c>
      <c r="AK185">
        <v>1844</v>
      </c>
      <c r="AL185">
        <v>6</v>
      </c>
      <c r="AM185">
        <v>5</v>
      </c>
      <c r="AN185">
        <v>6</v>
      </c>
      <c r="AO185">
        <v>28</v>
      </c>
      <c r="AP185">
        <v>1</v>
      </c>
      <c r="AQ185">
        <v>1</v>
      </c>
      <c r="AR185">
        <v>1</v>
      </c>
      <c r="AS185">
        <v>2</v>
      </c>
      <c r="AT185">
        <v>1</v>
      </c>
      <c r="AU185">
        <v>37</v>
      </c>
      <c r="AV185">
        <v>5</v>
      </c>
      <c r="AW185">
        <v>296</v>
      </c>
      <c r="AX185">
        <v>0</v>
      </c>
      <c r="AY185">
        <v>0</v>
      </c>
      <c r="AZ185">
        <v>0</v>
      </c>
      <c r="BA185">
        <v>0</v>
      </c>
      <c r="BB185">
        <v>21</v>
      </c>
      <c r="BC185">
        <v>0</v>
      </c>
      <c r="BD185">
        <v>0</v>
      </c>
      <c r="BE185">
        <v>0</v>
      </c>
      <c r="BF185">
        <v>0</v>
      </c>
      <c r="BG185">
        <v>448</v>
      </c>
      <c r="BH185">
        <v>169</v>
      </c>
      <c r="BI185">
        <v>440</v>
      </c>
      <c r="BJ185">
        <v>169</v>
      </c>
      <c r="BK185">
        <v>425</v>
      </c>
      <c r="BL185">
        <v>168</v>
      </c>
      <c r="BM185">
        <v>450</v>
      </c>
      <c r="BN185">
        <v>169</v>
      </c>
      <c r="BO185">
        <v>2</v>
      </c>
      <c r="BP185" s="1" t="s">
        <v>88</v>
      </c>
      <c r="BQ185">
        <v>2</v>
      </c>
      <c r="BR185" s="1" t="s">
        <v>88</v>
      </c>
      <c r="BS185">
        <v>1</v>
      </c>
      <c r="BT185" s="1" t="s">
        <v>88</v>
      </c>
      <c r="BU185">
        <v>0.42</v>
      </c>
      <c r="BV185">
        <v>2.4700000000000002</v>
      </c>
      <c r="BW185">
        <v>0.08</v>
      </c>
      <c r="BX185">
        <v>0.5</v>
      </c>
      <c r="BY185">
        <v>1.29</v>
      </c>
      <c r="BZ185">
        <v>1.37</v>
      </c>
      <c r="CA185">
        <v>601</v>
      </c>
      <c r="CB185">
        <v>196</v>
      </c>
      <c r="CC185">
        <v>86</v>
      </c>
      <c r="CD185">
        <v>48</v>
      </c>
      <c r="CE185">
        <v>455</v>
      </c>
      <c r="CF185">
        <v>170</v>
      </c>
      <c r="CG185">
        <v>509</v>
      </c>
      <c r="CH185">
        <v>196</v>
      </c>
      <c r="CI185">
        <v>1.02</v>
      </c>
      <c r="CJ185">
        <v>0.28999999999999998</v>
      </c>
      <c r="CK185" t="str">
        <f>IF(O185=" "," ",VLOOKUP(AA185,Mapping!$A:$C,2,FALSE))</f>
        <v>BUR</v>
      </c>
      <c r="CL185" t="str">
        <f>IF(O185=" "," ",VLOOKUP(AA185,Mapping!$A:$C,3,FALSE))</f>
        <v>Burnley</v>
      </c>
      <c r="CM185" s="5">
        <f t="shared" si="10"/>
        <v>0</v>
      </c>
      <c r="CN185" s="5">
        <f t="shared" si="11"/>
        <v>0</v>
      </c>
      <c r="CO185">
        <f t="shared" si="12"/>
        <v>4</v>
      </c>
      <c r="CP185" s="4">
        <f t="shared" si="13"/>
        <v>22.75</v>
      </c>
      <c r="CQ185">
        <f t="shared" si="14"/>
        <v>0</v>
      </c>
    </row>
    <row r="186" spans="1:95" x14ac:dyDescent="0.35">
      <c r="A186">
        <v>75</v>
      </c>
      <c r="B186" s="1" t="s">
        <v>88</v>
      </c>
      <c r="C186">
        <v>226473</v>
      </c>
      <c r="D186" s="1" t="s">
        <v>88</v>
      </c>
      <c r="E186" s="1" t="s">
        <v>88</v>
      </c>
      <c r="F186" s="1">
        <v>0</v>
      </c>
      <c r="G186" s="1" t="s">
        <v>88</v>
      </c>
      <c r="H186" s="1" t="s">
        <v>88</v>
      </c>
      <c r="I186">
        <v>3</v>
      </c>
      <c r="J186">
        <v>0.1</v>
      </c>
      <c r="K186" s="1" t="s">
        <v>88</v>
      </c>
      <c r="L186" s="1" t="s">
        <v>88</v>
      </c>
      <c r="M186" s="1" t="s">
        <v>688</v>
      </c>
      <c r="N186">
        <v>0</v>
      </c>
      <c r="O186">
        <v>180</v>
      </c>
      <c r="P186" s="1" t="s">
        <v>88</v>
      </c>
      <c r="Q186" s="1" t="s">
        <v>686</v>
      </c>
      <c r="R186" s="2">
        <v>45131.455372280092</v>
      </c>
      <c r="S186" s="4">
        <v>50</v>
      </c>
      <c r="T186" s="1" t="s">
        <v>689</v>
      </c>
      <c r="U186">
        <v>0</v>
      </c>
      <c r="V186" s="1" t="s">
        <v>690</v>
      </c>
      <c r="W186">
        <v>0.1</v>
      </c>
      <c r="X186" s="1" t="s">
        <v>88</v>
      </c>
      <c r="Y186" s="1" t="s">
        <v>88</v>
      </c>
      <c r="Z186" s="1" t="s">
        <v>97</v>
      </c>
      <c r="AA186">
        <v>6</v>
      </c>
      <c r="AB186">
        <v>90</v>
      </c>
      <c r="AC186">
        <v>91</v>
      </c>
      <c r="AD186" s="5">
        <v>0</v>
      </c>
      <c r="AE186" s="5">
        <v>0</v>
      </c>
      <c r="AF186" s="5">
        <v>0</v>
      </c>
      <c r="AG186" s="5">
        <v>0</v>
      </c>
      <c r="AH186">
        <v>0</v>
      </c>
      <c r="AI186">
        <v>0</v>
      </c>
      <c r="AJ186" s="1" t="s">
        <v>690</v>
      </c>
      <c r="AK186">
        <v>1844</v>
      </c>
      <c r="AL186">
        <v>6</v>
      </c>
      <c r="AM186">
        <v>5</v>
      </c>
      <c r="AN186">
        <v>6</v>
      </c>
      <c r="AO186">
        <v>28</v>
      </c>
      <c r="AP186">
        <v>1</v>
      </c>
      <c r="AQ186">
        <v>1</v>
      </c>
      <c r="AR186">
        <v>1</v>
      </c>
      <c r="AS186">
        <v>2</v>
      </c>
      <c r="AT186">
        <v>1</v>
      </c>
      <c r="AU186">
        <v>37</v>
      </c>
      <c r="AV186">
        <v>5</v>
      </c>
      <c r="AW186">
        <v>296</v>
      </c>
      <c r="AX186">
        <v>0</v>
      </c>
      <c r="AY186">
        <v>0</v>
      </c>
      <c r="AZ186">
        <v>0</v>
      </c>
      <c r="BA186">
        <v>0</v>
      </c>
      <c r="BB186">
        <v>21</v>
      </c>
      <c r="BC186">
        <v>0</v>
      </c>
      <c r="BD186">
        <v>0</v>
      </c>
      <c r="BE186">
        <v>0</v>
      </c>
      <c r="BF186">
        <v>0</v>
      </c>
      <c r="BG186">
        <v>587</v>
      </c>
      <c r="BH186">
        <v>250</v>
      </c>
      <c r="BI186">
        <v>587</v>
      </c>
      <c r="BJ186">
        <v>250</v>
      </c>
      <c r="BK186">
        <v>585</v>
      </c>
      <c r="BL186">
        <v>250</v>
      </c>
      <c r="BM186">
        <v>588</v>
      </c>
      <c r="BN186">
        <v>250</v>
      </c>
      <c r="BO186">
        <v>2</v>
      </c>
      <c r="BP186" s="1" t="s">
        <v>88</v>
      </c>
      <c r="BQ186">
        <v>1</v>
      </c>
      <c r="BR186" s="1" t="s">
        <v>88</v>
      </c>
      <c r="BS186">
        <v>1</v>
      </c>
      <c r="BT186" s="1" t="s">
        <v>88</v>
      </c>
      <c r="BU186">
        <v>0.42</v>
      </c>
      <c r="BV186">
        <v>2.4700000000000002</v>
      </c>
      <c r="BW186">
        <v>0.08</v>
      </c>
      <c r="BX186">
        <v>0.5</v>
      </c>
      <c r="BY186">
        <v>1.29</v>
      </c>
      <c r="BZ186">
        <v>1.37</v>
      </c>
      <c r="CA186">
        <v>251</v>
      </c>
      <c r="CB186">
        <v>162</v>
      </c>
      <c r="CC186">
        <v>423</v>
      </c>
      <c r="CD186">
        <v>137</v>
      </c>
      <c r="CE186">
        <v>588</v>
      </c>
      <c r="CF186">
        <v>250</v>
      </c>
      <c r="CG186">
        <v>542</v>
      </c>
      <c r="CH186">
        <v>202</v>
      </c>
      <c r="CI186">
        <v>1.02</v>
      </c>
      <c r="CJ186">
        <v>0.28999999999999998</v>
      </c>
      <c r="CK186" t="str">
        <f>IF(O186=" "," ",VLOOKUP(AA186,Mapping!$A:$C,2,FALSE))</f>
        <v>BUR</v>
      </c>
      <c r="CL186" t="str">
        <f>IF(O186=" "," ",VLOOKUP(AA186,Mapping!$A:$C,3,FALSE))</f>
        <v>Burnley</v>
      </c>
      <c r="CM186" s="5">
        <f t="shared" si="10"/>
        <v>0</v>
      </c>
      <c r="CN186" s="5">
        <f t="shared" si="11"/>
        <v>0</v>
      </c>
      <c r="CO186">
        <f t="shared" si="12"/>
        <v>5</v>
      </c>
      <c r="CP186" s="4">
        <f t="shared" si="13"/>
        <v>18.2</v>
      </c>
      <c r="CQ186">
        <f t="shared" si="14"/>
        <v>0</v>
      </c>
    </row>
    <row r="187" spans="1:95" x14ac:dyDescent="0.35">
      <c r="A187">
        <v>75</v>
      </c>
      <c r="B187" s="1" t="s">
        <v>88</v>
      </c>
      <c r="C187">
        <v>133085</v>
      </c>
      <c r="D187" s="1" t="s">
        <v>88</v>
      </c>
      <c r="E187" s="1" t="s">
        <v>88</v>
      </c>
      <c r="F187" s="1">
        <v>0</v>
      </c>
      <c r="G187" s="1" t="s">
        <v>88</v>
      </c>
      <c r="H187" s="1" t="s">
        <v>88</v>
      </c>
      <c r="I187">
        <v>1</v>
      </c>
      <c r="J187">
        <v>-0.5</v>
      </c>
      <c r="K187" s="1" t="s">
        <v>88</v>
      </c>
      <c r="L187" s="1" t="s">
        <v>88</v>
      </c>
      <c r="M187" s="1" t="s">
        <v>691</v>
      </c>
      <c r="N187">
        <v>0</v>
      </c>
      <c r="O187">
        <v>181</v>
      </c>
      <c r="P187" s="1" t="s">
        <v>88</v>
      </c>
      <c r="Q187" s="1" t="s">
        <v>686</v>
      </c>
      <c r="R187" s="2">
        <v>45131.455372280092</v>
      </c>
      <c r="S187" s="4">
        <v>40</v>
      </c>
      <c r="T187" s="1" t="s">
        <v>692</v>
      </c>
      <c r="U187">
        <v>0</v>
      </c>
      <c r="V187" s="1" t="s">
        <v>693</v>
      </c>
      <c r="W187">
        <v>0.3</v>
      </c>
      <c r="X187" s="1" t="s">
        <v>88</v>
      </c>
      <c r="Y187" s="1" t="s">
        <v>88</v>
      </c>
      <c r="Z187" s="1" t="s">
        <v>97</v>
      </c>
      <c r="AA187">
        <v>6</v>
      </c>
      <c r="AB187">
        <v>90</v>
      </c>
      <c r="AC187">
        <v>91</v>
      </c>
      <c r="AD187" s="5">
        <v>0</v>
      </c>
      <c r="AE187" s="5">
        <v>0</v>
      </c>
      <c r="AF187" s="5">
        <v>0</v>
      </c>
      <c r="AG187" s="5">
        <v>0</v>
      </c>
      <c r="AH187">
        <v>0</v>
      </c>
      <c r="AI187">
        <v>0</v>
      </c>
      <c r="AJ187" s="1" t="s">
        <v>693</v>
      </c>
      <c r="AK187">
        <v>1844</v>
      </c>
      <c r="AL187">
        <v>6</v>
      </c>
      <c r="AM187">
        <v>5</v>
      </c>
      <c r="AN187">
        <v>6</v>
      </c>
      <c r="AO187">
        <v>28</v>
      </c>
      <c r="AP187">
        <v>1</v>
      </c>
      <c r="AQ187">
        <v>1</v>
      </c>
      <c r="AR187">
        <v>1</v>
      </c>
      <c r="AS187">
        <v>2</v>
      </c>
      <c r="AT187">
        <v>1</v>
      </c>
      <c r="AU187">
        <v>37</v>
      </c>
      <c r="AV187">
        <v>5</v>
      </c>
      <c r="AW187">
        <v>296</v>
      </c>
      <c r="AX187">
        <v>0</v>
      </c>
      <c r="AY187">
        <v>0</v>
      </c>
      <c r="AZ187">
        <v>0</v>
      </c>
      <c r="BA187">
        <v>0</v>
      </c>
      <c r="BB187">
        <v>21</v>
      </c>
      <c r="BC187">
        <v>0</v>
      </c>
      <c r="BD187">
        <v>0</v>
      </c>
      <c r="BE187">
        <v>0</v>
      </c>
      <c r="BF187">
        <v>0</v>
      </c>
      <c r="BG187">
        <v>409</v>
      </c>
      <c r="BH187">
        <v>42</v>
      </c>
      <c r="BI187">
        <v>397</v>
      </c>
      <c r="BJ187">
        <v>30</v>
      </c>
      <c r="BK187">
        <v>380</v>
      </c>
      <c r="BL187">
        <v>21</v>
      </c>
      <c r="BM187">
        <v>411</v>
      </c>
      <c r="BN187">
        <v>42</v>
      </c>
      <c r="BO187">
        <v>2</v>
      </c>
      <c r="BP187" s="1" t="s">
        <v>88</v>
      </c>
      <c r="BQ187">
        <v>1</v>
      </c>
      <c r="BR187" s="1" t="s">
        <v>88</v>
      </c>
      <c r="BS187">
        <v>1</v>
      </c>
      <c r="BT187" s="1" t="s">
        <v>88</v>
      </c>
      <c r="BU187">
        <v>0.42</v>
      </c>
      <c r="BV187">
        <v>2.4700000000000002</v>
      </c>
      <c r="BW187">
        <v>0.08</v>
      </c>
      <c r="BX187">
        <v>0.5</v>
      </c>
      <c r="BY187">
        <v>1.29</v>
      </c>
      <c r="BZ187">
        <v>1.37</v>
      </c>
      <c r="CA187">
        <v>549</v>
      </c>
      <c r="CB187">
        <v>49</v>
      </c>
      <c r="CC187">
        <v>34</v>
      </c>
      <c r="CD187">
        <v>20</v>
      </c>
      <c r="CE187">
        <v>416</v>
      </c>
      <c r="CF187">
        <v>42</v>
      </c>
      <c r="CG187">
        <v>292</v>
      </c>
      <c r="CH187">
        <v>48</v>
      </c>
      <c r="CI187">
        <v>1.02</v>
      </c>
      <c r="CJ187">
        <v>0.28999999999999998</v>
      </c>
      <c r="CK187" t="str">
        <f>IF(O187=" "," ",VLOOKUP(AA187,Mapping!$A:$C,2,FALSE))</f>
        <v>BUR</v>
      </c>
      <c r="CL187" t="str">
        <f>IF(O187=" "," ",VLOOKUP(AA187,Mapping!$A:$C,3,FALSE))</f>
        <v>Burnley</v>
      </c>
      <c r="CM187" s="5">
        <f t="shared" si="10"/>
        <v>0</v>
      </c>
      <c r="CN187" s="5">
        <f t="shared" si="11"/>
        <v>0</v>
      </c>
      <c r="CO187">
        <f t="shared" si="12"/>
        <v>4</v>
      </c>
      <c r="CP187" s="4">
        <f t="shared" si="13"/>
        <v>22.75</v>
      </c>
      <c r="CQ187">
        <f t="shared" si="14"/>
        <v>0</v>
      </c>
    </row>
    <row r="188" spans="1:95" x14ac:dyDescent="0.35">
      <c r="A188">
        <v>75</v>
      </c>
      <c r="B188" s="1" t="s">
        <v>88</v>
      </c>
      <c r="C188">
        <v>441455</v>
      </c>
      <c r="D188" s="1" t="s">
        <v>88</v>
      </c>
      <c r="E188" s="1" t="s">
        <v>88</v>
      </c>
      <c r="F188" s="1">
        <v>0</v>
      </c>
      <c r="G188" s="1" t="s">
        <v>88</v>
      </c>
      <c r="H188" s="1" t="s">
        <v>88</v>
      </c>
      <c r="I188">
        <v>2</v>
      </c>
      <c r="J188">
        <v>0.5</v>
      </c>
      <c r="K188" s="1" t="s">
        <v>88</v>
      </c>
      <c r="L188" s="1" t="s">
        <v>88</v>
      </c>
      <c r="M188" s="1" t="s">
        <v>694</v>
      </c>
      <c r="N188">
        <v>0</v>
      </c>
      <c r="O188">
        <v>182</v>
      </c>
      <c r="P188" s="1" t="s">
        <v>88</v>
      </c>
      <c r="Q188" s="1" t="s">
        <v>686</v>
      </c>
      <c r="R188" s="2">
        <v>45131.455372280092</v>
      </c>
      <c r="S188" s="4">
        <v>45</v>
      </c>
      <c r="T188" s="1" t="s">
        <v>695</v>
      </c>
      <c r="U188">
        <v>0</v>
      </c>
      <c r="V188" s="1" t="s">
        <v>696</v>
      </c>
      <c r="W188">
        <v>0.2</v>
      </c>
      <c r="X188" s="1" t="s">
        <v>88</v>
      </c>
      <c r="Y188" s="1" t="s">
        <v>88</v>
      </c>
      <c r="Z188" s="1" t="s">
        <v>97</v>
      </c>
      <c r="AA188">
        <v>6</v>
      </c>
      <c r="AB188">
        <v>90</v>
      </c>
      <c r="AC188">
        <v>91</v>
      </c>
      <c r="AD188" s="5">
        <v>0</v>
      </c>
      <c r="AE188" s="5">
        <v>0</v>
      </c>
      <c r="AF188" s="5">
        <v>0</v>
      </c>
      <c r="AG188" s="5">
        <v>0</v>
      </c>
      <c r="AH188">
        <v>0</v>
      </c>
      <c r="AI188">
        <v>0</v>
      </c>
      <c r="AJ188" s="1" t="s">
        <v>697</v>
      </c>
      <c r="AK188">
        <v>1844</v>
      </c>
      <c r="AL188">
        <v>6</v>
      </c>
      <c r="AM188">
        <v>5</v>
      </c>
      <c r="AN188">
        <v>6</v>
      </c>
      <c r="AO188">
        <v>28</v>
      </c>
      <c r="AP188">
        <v>1</v>
      </c>
      <c r="AQ188">
        <v>1</v>
      </c>
      <c r="AR188">
        <v>1</v>
      </c>
      <c r="AS188">
        <v>2</v>
      </c>
      <c r="AT188">
        <v>1</v>
      </c>
      <c r="AU188">
        <v>37</v>
      </c>
      <c r="AV188">
        <v>5</v>
      </c>
      <c r="AW188">
        <v>296</v>
      </c>
      <c r="AX188">
        <v>0</v>
      </c>
      <c r="AY188">
        <v>0</v>
      </c>
      <c r="AZ188">
        <v>0</v>
      </c>
      <c r="BA188">
        <v>0</v>
      </c>
      <c r="BB188">
        <v>21</v>
      </c>
      <c r="BC188">
        <v>0</v>
      </c>
      <c r="BD188">
        <v>0</v>
      </c>
      <c r="BE188">
        <v>0</v>
      </c>
      <c r="BF188">
        <v>0</v>
      </c>
      <c r="BG188">
        <v>526</v>
      </c>
      <c r="BH188">
        <v>201</v>
      </c>
      <c r="BI188">
        <v>524</v>
      </c>
      <c r="BJ188">
        <v>201</v>
      </c>
      <c r="BK188">
        <v>516</v>
      </c>
      <c r="BL188">
        <v>200</v>
      </c>
      <c r="BM188">
        <v>527</v>
      </c>
      <c r="BN188">
        <v>201</v>
      </c>
      <c r="BO188">
        <v>2</v>
      </c>
      <c r="BP188" s="1" t="s">
        <v>88</v>
      </c>
      <c r="BQ188">
        <v>1</v>
      </c>
      <c r="BR188" s="1" t="s">
        <v>88</v>
      </c>
      <c r="BS188">
        <v>1</v>
      </c>
      <c r="BT188" s="1" t="s">
        <v>88</v>
      </c>
      <c r="BU188">
        <v>0.42</v>
      </c>
      <c r="BV188">
        <v>2.4700000000000002</v>
      </c>
      <c r="BW188">
        <v>0.08</v>
      </c>
      <c r="BX188">
        <v>0.5</v>
      </c>
      <c r="BY188">
        <v>1.29</v>
      </c>
      <c r="BZ188">
        <v>1.37</v>
      </c>
      <c r="CA188">
        <v>468</v>
      </c>
      <c r="CB188">
        <v>137</v>
      </c>
      <c r="CC188">
        <v>272</v>
      </c>
      <c r="CD188">
        <v>160</v>
      </c>
      <c r="CE188">
        <v>529</v>
      </c>
      <c r="CF188">
        <v>201</v>
      </c>
      <c r="CG188">
        <v>394</v>
      </c>
      <c r="CH188">
        <v>151</v>
      </c>
      <c r="CI188">
        <v>1.02</v>
      </c>
      <c r="CJ188">
        <v>0.28999999999999998</v>
      </c>
      <c r="CK188" t="str">
        <f>IF(O188=" "," ",VLOOKUP(AA188,Mapping!$A:$C,2,FALSE))</f>
        <v>BUR</v>
      </c>
      <c r="CL188" t="str">
        <f>IF(O188=" "," ",VLOOKUP(AA188,Mapping!$A:$C,3,FALSE))</f>
        <v>Burnley</v>
      </c>
      <c r="CM188" s="5">
        <f t="shared" si="10"/>
        <v>0</v>
      </c>
      <c r="CN188" s="5">
        <f t="shared" si="11"/>
        <v>0</v>
      </c>
      <c r="CO188">
        <f t="shared" si="12"/>
        <v>4.5</v>
      </c>
      <c r="CP188" s="4">
        <f t="shared" si="13"/>
        <v>20.222222222222221</v>
      </c>
      <c r="CQ188">
        <f t="shared" si="14"/>
        <v>0</v>
      </c>
    </row>
    <row r="189" spans="1:95" x14ac:dyDescent="0.35">
      <c r="A189">
        <v>75</v>
      </c>
      <c r="B189" s="1" t="s">
        <v>88</v>
      </c>
      <c r="C189">
        <v>120202</v>
      </c>
      <c r="D189" s="1" t="s">
        <v>88</v>
      </c>
      <c r="E189" s="1" t="s">
        <v>88</v>
      </c>
      <c r="F189" s="1">
        <v>0</v>
      </c>
      <c r="G189" s="1" t="s">
        <v>88</v>
      </c>
      <c r="H189" s="1" t="s">
        <v>88</v>
      </c>
      <c r="I189">
        <v>4</v>
      </c>
      <c r="J189">
        <v>0.3</v>
      </c>
      <c r="K189" s="1" t="s">
        <v>88</v>
      </c>
      <c r="L189" s="1" t="s">
        <v>88</v>
      </c>
      <c r="M189" s="1" t="s">
        <v>698</v>
      </c>
      <c r="N189">
        <v>0</v>
      </c>
      <c r="O189">
        <v>183</v>
      </c>
      <c r="P189" s="1" t="s">
        <v>88</v>
      </c>
      <c r="Q189" s="1" t="s">
        <v>686</v>
      </c>
      <c r="R189" s="2">
        <v>45131.455372280092</v>
      </c>
      <c r="S189" s="4">
        <v>55</v>
      </c>
      <c r="T189" s="1" t="s">
        <v>699</v>
      </c>
      <c r="U189">
        <v>1.4</v>
      </c>
      <c r="V189" s="1" t="s">
        <v>700</v>
      </c>
      <c r="W189">
        <v>0.6</v>
      </c>
      <c r="X189" s="1" t="s">
        <v>88</v>
      </c>
      <c r="Y189" s="1" t="s">
        <v>88</v>
      </c>
      <c r="Z189" s="1" t="s">
        <v>97</v>
      </c>
      <c r="AA189">
        <v>6</v>
      </c>
      <c r="AB189">
        <v>90</v>
      </c>
      <c r="AC189">
        <v>24</v>
      </c>
      <c r="AD189" s="5">
        <v>0</v>
      </c>
      <c r="AE189" s="5">
        <v>0</v>
      </c>
      <c r="AF189" s="5">
        <v>0</v>
      </c>
      <c r="AG189" s="5">
        <v>0</v>
      </c>
      <c r="AH189">
        <v>0</v>
      </c>
      <c r="AI189">
        <v>4.4000000000000004</v>
      </c>
      <c r="AJ189" s="1" t="s">
        <v>700</v>
      </c>
      <c r="AK189">
        <v>790</v>
      </c>
      <c r="AL189">
        <v>6</v>
      </c>
      <c r="AM189">
        <v>1</v>
      </c>
      <c r="AN189">
        <v>4</v>
      </c>
      <c r="AO189">
        <v>11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37</v>
      </c>
      <c r="AV189">
        <v>5</v>
      </c>
      <c r="AW189">
        <v>56</v>
      </c>
      <c r="AX189">
        <v>97.6</v>
      </c>
      <c r="AY189">
        <v>183.7</v>
      </c>
      <c r="AZ189">
        <v>144</v>
      </c>
      <c r="BA189">
        <v>42.4</v>
      </c>
      <c r="BB189">
        <v>10</v>
      </c>
      <c r="BC189">
        <v>2.02</v>
      </c>
      <c r="BD189">
        <v>1.1599999999999999</v>
      </c>
      <c r="BE189">
        <v>3.18</v>
      </c>
      <c r="BF189">
        <v>14.6</v>
      </c>
      <c r="BG189">
        <v>302</v>
      </c>
      <c r="BH189">
        <v>31</v>
      </c>
      <c r="BI189">
        <v>161</v>
      </c>
      <c r="BJ189">
        <v>18</v>
      </c>
      <c r="BK189">
        <v>185</v>
      </c>
      <c r="BL189">
        <v>34</v>
      </c>
      <c r="BM189">
        <v>257</v>
      </c>
      <c r="BN189">
        <v>32</v>
      </c>
      <c r="BO189">
        <v>2</v>
      </c>
      <c r="BP189" s="1" t="s">
        <v>88</v>
      </c>
      <c r="BQ189">
        <v>1</v>
      </c>
      <c r="BR189" s="1" t="s">
        <v>88</v>
      </c>
      <c r="BS189">
        <v>1</v>
      </c>
      <c r="BT189" s="1" t="s">
        <v>88</v>
      </c>
      <c r="BU189">
        <v>0.23</v>
      </c>
      <c r="BV189">
        <v>2.4700000000000002</v>
      </c>
      <c r="BW189">
        <v>0.13</v>
      </c>
      <c r="BX189">
        <v>0.36</v>
      </c>
      <c r="BY189">
        <v>1.66</v>
      </c>
      <c r="BZ189">
        <v>1.25</v>
      </c>
      <c r="CA189">
        <v>92</v>
      </c>
      <c r="CB189">
        <v>29</v>
      </c>
      <c r="CC189">
        <v>481</v>
      </c>
      <c r="CD189">
        <v>40</v>
      </c>
      <c r="CE189">
        <v>339</v>
      </c>
      <c r="CF189">
        <v>38</v>
      </c>
      <c r="CG189">
        <v>221</v>
      </c>
      <c r="CH189">
        <v>42</v>
      </c>
      <c r="CI189">
        <v>1.1399999999999999</v>
      </c>
      <c r="CJ189">
        <v>0.46</v>
      </c>
      <c r="CK189" t="str">
        <f>IF(O189=" "," ",VLOOKUP(AA189,Mapping!$A:$C,2,FALSE))</f>
        <v>BUR</v>
      </c>
      <c r="CL189" t="str">
        <f>IF(O189=" "," ",VLOOKUP(AA189,Mapping!$A:$C,3,FALSE))</f>
        <v>Burnley</v>
      </c>
      <c r="CM189" s="5">
        <f t="shared" si="10"/>
        <v>0</v>
      </c>
      <c r="CN189" s="5">
        <f t="shared" si="11"/>
        <v>0</v>
      </c>
      <c r="CO189">
        <f t="shared" si="12"/>
        <v>5.5</v>
      </c>
      <c r="CP189" s="4">
        <f t="shared" si="13"/>
        <v>4.3636363636363633</v>
      </c>
      <c r="CQ189">
        <f t="shared" si="14"/>
        <v>0</v>
      </c>
    </row>
    <row r="190" spans="1:95" x14ac:dyDescent="0.35">
      <c r="A190">
        <v>75</v>
      </c>
      <c r="B190" s="1" t="s">
        <v>88</v>
      </c>
      <c r="C190">
        <v>511783</v>
      </c>
      <c r="D190" s="1" t="s">
        <v>88</v>
      </c>
      <c r="E190" s="1" t="s">
        <v>88</v>
      </c>
      <c r="F190" s="1">
        <v>0</v>
      </c>
      <c r="G190" s="1" t="s">
        <v>88</v>
      </c>
      <c r="H190" s="1" t="s">
        <v>88</v>
      </c>
      <c r="I190">
        <v>3</v>
      </c>
      <c r="J190">
        <v>0.1</v>
      </c>
      <c r="K190" s="1" t="s">
        <v>88</v>
      </c>
      <c r="L190" s="1" t="s">
        <v>88</v>
      </c>
      <c r="M190" s="1" t="s">
        <v>701</v>
      </c>
      <c r="N190">
        <v>0</v>
      </c>
      <c r="O190">
        <v>184</v>
      </c>
      <c r="P190" s="1" t="s">
        <v>88</v>
      </c>
      <c r="Q190" s="1" t="s">
        <v>686</v>
      </c>
      <c r="R190" s="2">
        <v>45131.455372280092</v>
      </c>
      <c r="S190" s="4">
        <v>50</v>
      </c>
      <c r="T190" s="1" t="s">
        <v>702</v>
      </c>
      <c r="U190">
        <v>0</v>
      </c>
      <c r="V190" s="1" t="s">
        <v>703</v>
      </c>
      <c r="W190">
        <v>0.2</v>
      </c>
      <c r="X190" s="1" t="s">
        <v>88</v>
      </c>
      <c r="Y190" s="1" t="s">
        <v>88</v>
      </c>
      <c r="Z190" s="1" t="s">
        <v>97</v>
      </c>
      <c r="AA190">
        <v>6</v>
      </c>
      <c r="AB190">
        <v>90</v>
      </c>
      <c r="AC190">
        <v>24</v>
      </c>
      <c r="AD190" s="5">
        <v>0</v>
      </c>
      <c r="AE190" s="5">
        <v>0</v>
      </c>
      <c r="AF190" s="5">
        <v>0</v>
      </c>
      <c r="AG190" s="5">
        <v>0</v>
      </c>
      <c r="AH190">
        <v>0</v>
      </c>
      <c r="AI190">
        <v>0</v>
      </c>
      <c r="AJ190" s="1" t="s">
        <v>703</v>
      </c>
      <c r="AK190">
        <v>790</v>
      </c>
      <c r="AL190">
        <v>6</v>
      </c>
      <c r="AM190">
        <v>1</v>
      </c>
      <c r="AN190">
        <v>4</v>
      </c>
      <c r="AO190">
        <v>11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37</v>
      </c>
      <c r="AV190">
        <v>5</v>
      </c>
      <c r="AW190">
        <v>56</v>
      </c>
      <c r="AX190">
        <v>0</v>
      </c>
      <c r="AY190">
        <v>0</v>
      </c>
      <c r="AZ190">
        <v>0</v>
      </c>
      <c r="BA190">
        <v>0</v>
      </c>
      <c r="BB190">
        <v>10</v>
      </c>
      <c r="BC190">
        <v>0</v>
      </c>
      <c r="BD190">
        <v>0</v>
      </c>
      <c r="BE190">
        <v>0</v>
      </c>
      <c r="BF190">
        <v>0</v>
      </c>
      <c r="BG190">
        <v>595</v>
      </c>
      <c r="BH190">
        <v>253</v>
      </c>
      <c r="BI190">
        <v>595</v>
      </c>
      <c r="BJ190">
        <v>253</v>
      </c>
      <c r="BK190">
        <v>592</v>
      </c>
      <c r="BL190">
        <v>253</v>
      </c>
      <c r="BM190">
        <v>595</v>
      </c>
      <c r="BN190">
        <v>253</v>
      </c>
      <c r="BO190">
        <v>2</v>
      </c>
      <c r="BP190" s="1" t="s">
        <v>88</v>
      </c>
      <c r="BQ190">
        <v>1</v>
      </c>
      <c r="BR190" s="1" t="s">
        <v>88</v>
      </c>
      <c r="BS190">
        <v>1</v>
      </c>
      <c r="BT190" s="1" t="s">
        <v>88</v>
      </c>
      <c r="BU190">
        <v>0.23</v>
      </c>
      <c r="BV190">
        <v>2.4700000000000002</v>
      </c>
      <c r="BW190">
        <v>0.13</v>
      </c>
      <c r="BX190">
        <v>0.36</v>
      </c>
      <c r="BY190">
        <v>1.66</v>
      </c>
      <c r="BZ190">
        <v>1.25</v>
      </c>
      <c r="CA190">
        <v>289</v>
      </c>
      <c r="CB190">
        <v>187</v>
      </c>
      <c r="CC190">
        <v>461</v>
      </c>
      <c r="CD190">
        <v>162</v>
      </c>
      <c r="CE190">
        <v>595</v>
      </c>
      <c r="CF190">
        <v>253</v>
      </c>
      <c r="CG190">
        <v>381</v>
      </c>
      <c r="CH190">
        <v>120</v>
      </c>
      <c r="CI190">
        <v>1.1399999999999999</v>
      </c>
      <c r="CJ190">
        <v>0.46</v>
      </c>
      <c r="CK190" t="str">
        <f>IF(O190=" "," ",VLOOKUP(AA190,Mapping!$A:$C,2,FALSE))</f>
        <v>BUR</v>
      </c>
      <c r="CL190" t="str">
        <f>IF(O190=" "," ",VLOOKUP(AA190,Mapping!$A:$C,3,FALSE))</f>
        <v>Burnley</v>
      </c>
      <c r="CM190" s="5">
        <f t="shared" si="10"/>
        <v>0</v>
      </c>
      <c r="CN190" s="5">
        <f t="shared" si="11"/>
        <v>0</v>
      </c>
      <c r="CO190">
        <f t="shared" si="12"/>
        <v>5</v>
      </c>
      <c r="CP190" s="4">
        <f t="shared" si="13"/>
        <v>4.8</v>
      </c>
      <c r="CQ190">
        <f t="shared" si="14"/>
        <v>0</v>
      </c>
    </row>
    <row r="191" spans="1:95" x14ac:dyDescent="0.35">
      <c r="A191">
        <v>75</v>
      </c>
      <c r="B191" s="1" t="s">
        <v>88</v>
      </c>
      <c r="C191">
        <v>492831</v>
      </c>
      <c r="D191" s="1" t="s">
        <v>88</v>
      </c>
      <c r="E191" s="1" t="s">
        <v>88</v>
      </c>
      <c r="F191" s="1">
        <v>0</v>
      </c>
      <c r="G191" s="1" t="s">
        <v>88</v>
      </c>
      <c r="H191" s="1" t="s">
        <v>88</v>
      </c>
      <c r="I191">
        <v>4</v>
      </c>
      <c r="J191">
        <v>0.3</v>
      </c>
      <c r="K191" s="1" t="s">
        <v>88</v>
      </c>
      <c r="L191" s="1" t="s">
        <v>88</v>
      </c>
      <c r="M191" s="1" t="s">
        <v>704</v>
      </c>
      <c r="N191">
        <v>0</v>
      </c>
      <c r="O191">
        <v>594</v>
      </c>
      <c r="P191" s="1" t="s">
        <v>88</v>
      </c>
      <c r="Q191" s="1" t="s">
        <v>686</v>
      </c>
      <c r="R191" s="2">
        <v>45131.455372280092</v>
      </c>
      <c r="S191" s="4">
        <v>55</v>
      </c>
      <c r="T191" s="1" t="s">
        <v>705</v>
      </c>
      <c r="U191">
        <v>0</v>
      </c>
      <c r="V191" s="1" t="s">
        <v>706</v>
      </c>
      <c r="W191">
        <v>0.1</v>
      </c>
      <c r="X191" s="1" t="s">
        <v>88</v>
      </c>
      <c r="Y191" s="1" t="s">
        <v>88</v>
      </c>
      <c r="Z191" s="1" t="s">
        <v>97</v>
      </c>
      <c r="AA191">
        <v>6</v>
      </c>
      <c r="AB191">
        <v>90</v>
      </c>
      <c r="AC191">
        <v>24</v>
      </c>
      <c r="AD191" s="5">
        <v>0</v>
      </c>
      <c r="AE191" s="5">
        <v>0</v>
      </c>
      <c r="AF191" s="5">
        <v>0</v>
      </c>
      <c r="AG191" s="5">
        <v>0</v>
      </c>
      <c r="AH191">
        <v>0</v>
      </c>
      <c r="AI191">
        <v>0</v>
      </c>
      <c r="AJ191" s="1" t="s">
        <v>706</v>
      </c>
      <c r="AK191">
        <v>790</v>
      </c>
      <c r="AL191">
        <v>6</v>
      </c>
      <c r="AM191">
        <v>1</v>
      </c>
      <c r="AN191">
        <v>4</v>
      </c>
      <c r="AO191">
        <v>11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37</v>
      </c>
      <c r="AV191">
        <v>5</v>
      </c>
      <c r="AW191">
        <v>56</v>
      </c>
      <c r="AX191">
        <v>0</v>
      </c>
      <c r="AY191">
        <v>0</v>
      </c>
      <c r="AZ191">
        <v>0</v>
      </c>
      <c r="BA191">
        <v>0</v>
      </c>
      <c r="BB191">
        <v>10</v>
      </c>
      <c r="BC191">
        <v>0</v>
      </c>
      <c r="BD191">
        <v>0</v>
      </c>
      <c r="BE191">
        <v>0</v>
      </c>
      <c r="BF191">
        <v>0</v>
      </c>
      <c r="BG191">
        <v>609</v>
      </c>
      <c r="BH191">
        <v>72</v>
      </c>
      <c r="BI191">
        <v>609</v>
      </c>
      <c r="BJ191">
        <v>72</v>
      </c>
      <c r="BK191">
        <v>609</v>
      </c>
      <c r="BL191">
        <v>72</v>
      </c>
      <c r="BM191">
        <v>609</v>
      </c>
      <c r="BN191">
        <v>72</v>
      </c>
      <c r="BO191">
        <v>2</v>
      </c>
      <c r="BP191" s="1" t="s">
        <v>88</v>
      </c>
      <c r="BQ191">
        <v>1</v>
      </c>
      <c r="BR191" s="1" t="s">
        <v>88</v>
      </c>
      <c r="BS191">
        <v>1</v>
      </c>
      <c r="BT191" s="1" t="s">
        <v>88</v>
      </c>
      <c r="BU191">
        <v>0.23</v>
      </c>
      <c r="BV191">
        <v>2.4700000000000002</v>
      </c>
      <c r="BW191">
        <v>0.13</v>
      </c>
      <c r="BX191">
        <v>0.36</v>
      </c>
      <c r="BY191">
        <v>1.66</v>
      </c>
      <c r="BZ191">
        <v>1.25</v>
      </c>
      <c r="CA191">
        <v>144</v>
      </c>
      <c r="CB191">
        <v>39</v>
      </c>
      <c r="CC191">
        <v>533</v>
      </c>
      <c r="CD191">
        <v>50</v>
      </c>
      <c r="CE191">
        <v>609</v>
      </c>
      <c r="CF191">
        <v>72</v>
      </c>
      <c r="CG191">
        <v>449</v>
      </c>
      <c r="CH191">
        <v>69</v>
      </c>
      <c r="CI191">
        <v>1.1399999999999999</v>
      </c>
      <c r="CJ191">
        <v>0.46</v>
      </c>
      <c r="CK191" t="str">
        <f>IF(O191=" "," ",VLOOKUP(AA191,Mapping!$A:$C,2,FALSE))</f>
        <v>BUR</v>
      </c>
      <c r="CL191" t="str">
        <f>IF(O191=" "," ",VLOOKUP(AA191,Mapping!$A:$C,3,FALSE))</f>
        <v>Burnley</v>
      </c>
      <c r="CM191" s="5">
        <f t="shared" si="10"/>
        <v>0</v>
      </c>
      <c r="CN191" s="5">
        <f t="shared" si="11"/>
        <v>0</v>
      </c>
      <c r="CO191">
        <f t="shared" si="12"/>
        <v>5.5</v>
      </c>
      <c r="CP191" s="4">
        <f t="shared" si="13"/>
        <v>4.3636363636363633</v>
      </c>
      <c r="CQ191">
        <f t="shared" si="14"/>
        <v>0</v>
      </c>
    </row>
    <row r="192" spans="1:95" x14ac:dyDescent="0.35">
      <c r="A192">
        <v>75</v>
      </c>
      <c r="B192" s="1" t="s">
        <v>88</v>
      </c>
      <c r="C192">
        <v>432720</v>
      </c>
      <c r="D192" s="1" t="s">
        <v>88</v>
      </c>
      <c r="E192" s="1" t="s">
        <v>88</v>
      </c>
      <c r="F192" s="1">
        <v>0</v>
      </c>
      <c r="G192" s="1" t="s">
        <v>88</v>
      </c>
      <c r="H192" s="1" t="s">
        <v>88</v>
      </c>
      <c r="I192">
        <v>1</v>
      </c>
      <c r="J192">
        <v>0.8</v>
      </c>
      <c r="K192" s="1" t="s">
        <v>88</v>
      </c>
      <c r="L192" s="1" t="s">
        <v>88</v>
      </c>
      <c r="M192" s="1" t="s">
        <v>333</v>
      </c>
      <c r="N192">
        <v>0</v>
      </c>
      <c r="O192">
        <v>596</v>
      </c>
      <c r="P192" s="1" t="s">
        <v>88</v>
      </c>
      <c r="Q192" s="1" t="s">
        <v>686</v>
      </c>
      <c r="R192" s="2">
        <v>45131.455372280092</v>
      </c>
      <c r="S192" s="4">
        <v>45</v>
      </c>
      <c r="T192" s="1" t="s">
        <v>707</v>
      </c>
      <c r="U192">
        <v>0</v>
      </c>
      <c r="V192" s="1" t="s">
        <v>708</v>
      </c>
      <c r="W192">
        <v>1.1000000000000001</v>
      </c>
      <c r="X192" s="1" t="s">
        <v>88</v>
      </c>
      <c r="Y192" s="1" t="s">
        <v>88</v>
      </c>
      <c r="Z192" s="1" t="s">
        <v>97</v>
      </c>
      <c r="AA192">
        <v>6</v>
      </c>
      <c r="AB192">
        <v>90</v>
      </c>
      <c r="AC192">
        <v>24</v>
      </c>
      <c r="AD192" s="5">
        <v>0</v>
      </c>
      <c r="AE192" s="5">
        <v>0</v>
      </c>
      <c r="AF192" s="5">
        <v>0</v>
      </c>
      <c r="AG192" s="5">
        <v>0</v>
      </c>
      <c r="AH192">
        <v>0</v>
      </c>
      <c r="AI192">
        <v>0</v>
      </c>
      <c r="AJ192" s="1" t="s">
        <v>708</v>
      </c>
      <c r="AK192">
        <v>790</v>
      </c>
      <c r="AL192">
        <v>6</v>
      </c>
      <c r="AM192">
        <v>1</v>
      </c>
      <c r="AN192">
        <v>4</v>
      </c>
      <c r="AO192">
        <v>11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37</v>
      </c>
      <c r="AV192">
        <v>5</v>
      </c>
      <c r="AW192">
        <v>56</v>
      </c>
      <c r="AX192">
        <v>0</v>
      </c>
      <c r="AY192">
        <v>0</v>
      </c>
      <c r="AZ192">
        <v>0</v>
      </c>
      <c r="BA192">
        <v>0</v>
      </c>
      <c r="BB192">
        <v>10</v>
      </c>
      <c r="BC192">
        <v>0</v>
      </c>
      <c r="BD192">
        <v>0</v>
      </c>
      <c r="BE192">
        <v>0</v>
      </c>
      <c r="BF192">
        <v>0</v>
      </c>
      <c r="BG192">
        <v>522</v>
      </c>
      <c r="BH192">
        <v>69</v>
      </c>
      <c r="BI192">
        <v>520</v>
      </c>
      <c r="BJ192">
        <v>66</v>
      </c>
      <c r="BK192">
        <v>512</v>
      </c>
      <c r="BL192">
        <v>61</v>
      </c>
      <c r="BM192">
        <v>524</v>
      </c>
      <c r="BN192">
        <v>69</v>
      </c>
      <c r="BO192">
        <v>2</v>
      </c>
      <c r="BP192" s="1" t="s">
        <v>88</v>
      </c>
      <c r="BQ192">
        <v>1</v>
      </c>
      <c r="BR192" s="1" t="s">
        <v>88</v>
      </c>
      <c r="BS192">
        <v>1</v>
      </c>
      <c r="BT192" s="1" t="s">
        <v>88</v>
      </c>
      <c r="BU192">
        <v>0.23</v>
      </c>
      <c r="BV192">
        <v>2.4700000000000002</v>
      </c>
      <c r="BW192">
        <v>0.13</v>
      </c>
      <c r="BX192">
        <v>0.36</v>
      </c>
      <c r="BY192">
        <v>1.66</v>
      </c>
      <c r="BZ192">
        <v>1.25</v>
      </c>
      <c r="CA192">
        <v>458</v>
      </c>
      <c r="CB192">
        <v>28</v>
      </c>
      <c r="CC192">
        <v>262</v>
      </c>
      <c r="CD192">
        <v>60</v>
      </c>
      <c r="CE192">
        <v>526</v>
      </c>
      <c r="CF192">
        <v>69</v>
      </c>
      <c r="CG192">
        <v>170</v>
      </c>
      <c r="CH192">
        <v>24</v>
      </c>
      <c r="CI192">
        <v>1.1399999999999999</v>
      </c>
      <c r="CJ192">
        <v>0.46</v>
      </c>
      <c r="CK192" t="str">
        <f>IF(O192=" "," ",VLOOKUP(AA192,Mapping!$A:$C,2,FALSE))</f>
        <v>BUR</v>
      </c>
      <c r="CL192" t="str">
        <f>IF(O192=" "," ",VLOOKUP(AA192,Mapping!$A:$C,3,FALSE))</f>
        <v>Burnley</v>
      </c>
      <c r="CM192" s="5">
        <f t="shared" si="10"/>
        <v>0</v>
      </c>
      <c r="CN192" s="5">
        <f t="shared" si="11"/>
        <v>0</v>
      </c>
      <c r="CO192">
        <f t="shared" si="12"/>
        <v>4.5</v>
      </c>
      <c r="CP192" s="4">
        <f t="shared" si="13"/>
        <v>5.333333333333333</v>
      </c>
      <c r="CQ192">
        <f t="shared" si="14"/>
        <v>0</v>
      </c>
    </row>
    <row r="193" spans="1:95" x14ac:dyDescent="0.35">
      <c r="A193">
        <v>75</v>
      </c>
      <c r="B193" s="1" t="s">
        <v>88</v>
      </c>
      <c r="C193">
        <v>83283</v>
      </c>
      <c r="D193" s="1" t="s">
        <v>88</v>
      </c>
      <c r="E193" s="1" t="s">
        <v>88</v>
      </c>
      <c r="F193" s="1">
        <v>0</v>
      </c>
      <c r="G193" s="1" t="s">
        <v>88</v>
      </c>
      <c r="H193" s="1" t="s">
        <v>88</v>
      </c>
      <c r="I193">
        <v>3</v>
      </c>
      <c r="J193">
        <v>0.1</v>
      </c>
      <c r="K193" s="1" t="s">
        <v>88</v>
      </c>
      <c r="L193" s="1" t="s">
        <v>88</v>
      </c>
      <c r="M193" s="1" t="s">
        <v>429</v>
      </c>
      <c r="N193">
        <v>0</v>
      </c>
      <c r="O193">
        <v>600</v>
      </c>
      <c r="P193" s="1" t="s">
        <v>88</v>
      </c>
      <c r="Q193" s="1" t="s">
        <v>686</v>
      </c>
      <c r="R193" s="2">
        <v>45131.455372280092</v>
      </c>
      <c r="S193" s="4">
        <v>50</v>
      </c>
      <c r="T193" s="1" t="s">
        <v>709</v>
      </c>
      <c r="U193">
        <v>1</v>
      </c>
      <c r="V193" s="1" t="s">
        <v>710</v>
      </c>
      <c r="W193">
        <v>0.1</v>
      </c>
      <c r="X193" s="1" t="s">
        <v>88</v>
      </c>
      <c r="Y193" s="1" t="s">
        <v>88</v>
      </c>
      <c r="Z193" s="1" t="s">
        <v>97</v>
      </c>
      <c r="AA193">
        <v>6</v>
      </c>
      <c r="AB193">
        <v>90</v>
      </c>
      <c r="AC193">
        <v>1</v>
      </c>
      <c r="AD193" s="5">
        <v>0</v>
      </c>
      <c r="AE193" s="5">
        <v>0</v>
      </c>
      <c r="AF193" s="5">
        <v>0</v>
      </c>
      <c r="AG193" s="5">
        <v>0</v>
      </c>
      <c r="AH193">
        <v>0</v>
      </c>
      <c r="AI193">
        <v>0.2</v>
      </c>
      <c r="AJ193" s="1" t="s">
        <v>710</v>
      </c>
      <c r="AK193">
        <v>1</v>
      </c>
      <c r="AL193">
        <v>6</v>
      </c>
      <c r="AM193">
        <v>1</v>
      </c>
      <c r="AN193">
        <v>4</v>
      </c>
      <c r="AO193">
        <v>11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37</v>
      </c>
      <c r="AV193">
        <v>5</v>
      </c>
      <c r="AW193">
        <v>3</v>
      </c>
      <c r="AX193">
        <v>0</v>
      </c>
      <c r="AY193">
        <v>0</v>
      </c>
      <c r="AZ193">
        <v>0</v>
      </c>
      <c r="BA193">
        <v>0</v>
      </c>
      <c r="BB193">
        <v>10</v>
      </c>
      <c r="BC193">
        <v>0</v>
      </c>
      <c r="BD193">
        <v>0</v>
      </c>
      <c r="BE193">
        <v>0</v>
      </c>
      <c r="BF193">
        <v>0.02</v>
      </c>
      <c r="BG193">
        <v>561</v>
      </c>
      <c r="BH193">
        <v>232</v>
      </c>
      <c r="BI193">
        <v>559</v>
      </c>
      <c r="BJ193">
        <v>232</v>
      </c>
      <c r="BK193">
        <v>554</v>
      </c>
      <c r="BL193">
        <v>231</v>
      </c>
      <c r="BM193">
        <v>562</v>
      </c>
      <c r="BN193">
        <v>232</v>
      </c>
      <c r="BO193">
        <v>2</v>
      </c>
      <c r="BP193" s="1" t="s">
        <v>88</v>
      </c>
      <c r="BQ193">
        <v>1</v>
      </c>
      <c r="BR193" s="1" t="s">
        <v>88</v>
      </c>
      <c r="BS193">
        <v>1</v>
      </c>
      <c r="BT193" s="1" t="s">
        <v>88</v>
      </c>
      <c r="BU193">
        <v>0.23</v>
      </c>
      <c r="BV193">
        <v>2.4700000000000002</v>
      </c>
      <c r="BW193">
        <v>0.13</v>
      </c>
      <c r="BX193">
        <v>0.36</v>
      </c>
      <c r="BY193">
        <v>1.8</v>
      </c>
      <c r="BZ193">
        <v>1.25</v>
      </c>
      <c r="CA193">
        <v>169</v>
      </c>
      <c r="CB193">
        <v>108</v>
      </c>
      <c r="CC193">
        <v>341</v>
      </c>
      <c r="CD193">
        <v>83</v>
      </c>
      <c r="CE193">
        <v>381</v>
      </c>
      <c r="CF193">
        <v>177</v>
      </c>
      <c r="CG193">
        <v>536</v>
      </c>
      <c r="CH193">
        <v>197</v>
      </c>
      <c r="CI193">
        <v>1.1399999999999999</v>
      </c>
      <c r="CJ193">
        <v>0.46</v>
      </c>
      <c r="CK193" t="str">
        <f>IF(O193=" "," ",VLOOKUP(AA193,Mapping!$A:$C,2,FALSE))</f>
        <v>BUR</v>
      </c>
      <c r="CL193" t="str">
        <f>IF(O193=" "," ",VLOOKUP(AA193,Mapping!$A:$C,3,FALSE))</f>
        <v>Burnley</v>
      </c>
      <c r="CM193" s="5">
        <f t="shared" si="10"/>
        <v>0</v>
      </c>
      <c r="CN193" s="5">
        <f t="shared" si="11"/>
        <v>0</v>
      </c>
      <c r="CO193">
        <f t="shared" si="12"/>
        <v>5</v>
      </c>
      <c r="CP193" s="4">
        <f t="shared" si="13"/>
        <v>0.2</v>
      </c>
      <c r="CQ193">
        <f t="shared" si="14"/>
        <v>0</v>
      </c>
    </row>
    <row r="194" spans="1:95" x14ac:dyDescent="0.35">
      <c r="A194">
        <v>75</v>
      </c>
      <c r="B194" s="1" t="s">
        <v>88</v>
      </c>
      <c r="C194">
        <v>487702</v>
      </c>
      <c r="D194" s="1" t="s">
        <v>88</v>
      </c>
      <c r="E194" s="1" t="s">
        <v>88</v>
      </c>
      <c r="F194" s="1">
        <v>0</v>
      </c>
      <c r="G194" s="1" t="s">
        <v>88</v>
      </c>
      <c r="H194" s="1" t="s">
        <v>88</v>
      </c>
      <c r="I194">
        <v>3</v>
      </c>
      <c r="J194">
        <v>0.1</v>
      </c>
      <c r="K194" s="1" t="s">
        <v>88</v>
      </c>
      <c r="L194" s="1" t="s">
        <v>88</v>
      </c>
      <c r="M194" s="1" t="s">
        <v>711</v>
      </c>
      <c r="N194">
        <v>0</v>
      </c>
      <c r="O194">
        <v>605</v>
      </c>
      <c r="P194" s="1" t="s">
        <v>88</v>
      </c>
      <c r="Q194" s="1" t="s">
        <v>686</v>
      </c>
      <c r="R194" s="2">
        <v>45131.455372280092</v>
      </c>
      <c r="S194" s="4">
        <v>50</v>
      </c>
      <c r="T194" s="1" t="s">
        <v>712</v>
      </c>
      <c r="U194">
        <v>0</v>
      </c>
      <c r="V194" s="1" t="s">
        <v>713</v>
      </c>
      <c r="W194">
        <v>0</v>
      </c>
      <c r="X194" s="1" t="s">
        <v>88</v>
      </c>
      <c r="Y194" s="1" t="s">
        <v>88</v>
      </c>
      <c r="Z194" s="1" t="s">
        <v>97</v>
      </c>
      <c r="AA194">
        <v>6</v>
      </c>
      <c r="AB194">
        <v>90</v>
      </c>
      <c r="AC194">
        <v>1</v>
      </c>
      <c r="AD194" s="5">
        <v>0</v>
      </c>
      <c r="AE194" s="5">
        <v>0</v>
      </c>
      <c r="AF194" s="5">
        <v>0</v>
      </c>
      <c r="AG194" s="5">
        <v>0</v>
      </c>
      <c r="AH194">
        <v>0</v>
      </c>
      <c r="AI194">
        <v>0</v>
      </c>
      <c r="AJ194" s="1" t="s">
        <v>713</v>
      </c>
      <c r="AK194">
        <v>1</v>
      </c>
      <c r="AL194">
        <v>6</v>
      </c>
      <c r="AM194">
        <v>1</v>
      </c>
      <c r="AN194">
        <v>4</v>
      </c>
      <c r="AO194">
        <v>11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37</v>
      </c>
      <c r="AV194">
        <v>5</v>
      </c>
      <c r="AW194">
        <v>3</v>
      </c>
      <c r="AX194">
        <v>0</v>
      </c>
      <c r="AY194">
        <v>0</v>
      </c>
      <c r="AZ194">
        <v>0</v>
      </c>
      <c r="BA194">
        <v>0</v>
      </c>
      <c r="BB194">
        <v>10</v>
      </c>
      <c r="BC194">
        <v>0</v>
      </c>
      <c r="BD194">
        <v>0</v>
      </c>
      <c r="BE194">
        <v>0</v>
      </c>
      <c r="BF194">
        <v>0</v>
      </c>
      <c r="BG194">
        <v>593</v>
      </c>
      <c r="BH194">
        <v>251</v>
      </c>
      <c r="BI194">
        <v>593</v>
      </c>
      <c r="BJ194">
        <v>251</v>
      </c>
      <c r="BK194">
        <v>590</v>
      </c>
      <c r="BL194">
        <v>251</v>
      </c>
      <c r="BM194">
        <v>593</v>
      </c>
      <c r="BN194">
        <v>251</v>
      </c>
      <c r="BO194">
        <v>2</v>
      </c>
      <c r="BP194" s="1" t="s">
        <v>88</v>
      </c>
      <c r="BQ194">
        <v>1</v>
      </c>
      <c r="BR194" s="1" t="s">
        <v>88</v>
      </c>
      <c r="BS194">
        <v>1</v>
      </c>
      <c r="BT194" s="1" t="s">
        <v>88</v>
      </c>
      <c r="BU194">
        <v>0.23</v>
      </c>
      <c r="BV194">
        <v>2.4700000000000002</v>
      </c>
      <c r="BW194">
        <v>0.13</v>
      </c>
      <c r="BX194">
        <v>0.36</v>
      </c>
      <c r="BY194">
        <v>1.8</v>
      </c>
      <c r="BZ194">
        <v>1.25</v>
      </c>
      <c r="CA194">
        <v>286</v>
      </c>
      <c r="CB194">
        <v>184</v>
      </c>
      <c r="CC194">
        <v>458</v>
      </c>
      <c r="CD194">
        <v>159</v>
      </c>
      <c r="CE194">
        <v>593</v>
      </c>
      <c r="CF194">
        <v>251</v>
      </c>
      <c r="CG194">
        <v>608</v>
      </c>
      <c r="CH194">
        <v>255</v>
      </c>
      <c r="CI194">
        <v>1.1399999999999999</v>
      </c>
      <c r="CJ194">
        <v>0.46</v>
      </c>
      <c r="CK194" t="str">
        <f>IF(O194=" "," ",VLOOKUP(AA194,Mapping!$A:$C,2,FALSE))</f>
        <v>BUR</v>
      </c>
      <c r="CL194" t="str">
        <f>IF(O194=" "," ",VLOOKUP(AA194,Mapping!$A:$C,3,FALSE))</f>
        <v>Burnley</v>
      </c>
      <c r="CM194" s="5">
        <f t="shared" ref="CM194:CM257" si="15">AD194-AF194</f>
        <v>0</v>
      </c>
      <c r="CN194" s="5">
        <f t="shared" ref="CN194:CN257" si="16">AE194-AG194</f>
        <v>0</v>
      </c>
      <c r="CO194">
        <f t="shared" ref="CO194:CO257" si="17">S194/10</f>
        <v>5</v>
      </c>
      <c r="CP194" s="4">
        <f t="shared" ref="CP194:CP257" si="18">AC194/CO194</f>
        <v>0.2</v>
      </c>
      <c r="CQ194">
        <f t="shared" ref="CQ194:CQ257" si="19">F194/10</f>
        <v>0</v>
      </c>
    </row>
    <row r="195" spans="1:95" x14ac:dyDescent="0.35">
      <c r="A195">
        <v>75</v>
      </c>
      <c r="B195" s="1" t="s">
        <v>88</v>
      </c>
      <c r="C195">
        <v>179458</v>
      </c>
      <c r="D195" s="1" t="s">
        <v>88</v>
      </c>
      <c r="E195" s="1" t="s">
        <v>88</v>
      </c>
      <c r="F195" s="1">
        <v>0</v>
      </c>
      <c r="G195" s="1" t="s">
        <v>88</v>
      </c>
      <c r="H195" s="1" t="s">
        <v>88</v>
      </c>
      <c r="I195">
        <v>3</v>
      </c>
      <c r="J195">
        <v>0.1</v>
      </c>
      <c r="K195" s="1" t="s">
        <v>88</v>
      </c>
      <c r="L195" s="1" t="s">
        <v>88</v>
      </c>
      <c r="M195" s="1" t="s">
        <v>277</v>
      </c>
      <c r="N195">
        <v>0</v>
      </c>
      <c r="O195">
        <v>608</v>
      </c>
      <c r="P195" s="1" t="s">
        <v>88</v>
      </c>
      <c r="Q195" s="1" t="s">
        <v>686</v>
      </c>
      <c r="R195" s="2">
        <v>45131.455372280092</v>
      </c>
      <c r="S195" s="4">
        <v>50</v>
      </c>
      <c r="T195" s="1" t="s">
        <v>714</v>
      </c>
      <c r="U195">
        <v>0</v>
      </c>
      <c r="V195" s="1" t="s">
        <v>715</v>
      </c>
      <c r="W195">
        <v>0</v>
      </c>
      <c r="X195" s="1" t="s">
        <v>88</v>
      </c>
      <c r="Y195" s="1" t="s">
        <v>88</v>
      </c>
      <c r="Z195" s="1" t="s">
        <v>97</v>
      </c>
      <c r="AA195">
        <v>6</v>
      </c>
      <c r="AB195">
        <v>90</v>
      </c>
      <c r="AC195">
        <v>1</v>
      </c>
      <c r="AD195" s="5">
        <v>0</v>
      </c>
      <c r="AE195" s="5">
        <v>0</v>
      </c>
      <c r="AF195" s="5">
        <v>0</v>
      </c>
      <c r="AG195" s="5">
        <v>0</v>
      </c>
      <c r="AH195">
        <v>0</v>
      </c>
      <c r="AI195">
        <v>0</v>
      </c>
      <c r="AJ195" s="1" t="s">
        <v>715</v>
      </c>
      <c r="AK195">
        <v>1</v>
      </c>
      <c r="AL195">
        <v>6</v>
      </c>
      <c r="AM195">
        <v>1</v>
      </c>
      <c r="AN195">
        <v>4</v>
      </c>
      <c r="AO195">
        <v>11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37</v>
      </c>
      <c r="AV195">
        <v>5</v>
      </c>
      <c r="AW195">
        <v>3</v>
      </c>
      <c r="AX195">
        <v>0</v>
      </c>
      <c r="AY195">
        <v>0</v>
      </c>
      <c r="AZ195">
        <v>0</v>
      </c>
      <c r="BA195">
        <v>0</v>
      </c>
      <c r="BB195">
        <v>10</v>
      </c>
      <c r="BC195">
        <v>0</v>
      </c>
      <c r="BD195">
        <v>0</v>
      </c>
      <c r="BE195">
        <v>0</v>
      </c>
      <c r="BF195">
        <v>0</v>
      </c>
      <c r="BG195">
        <v>571</v>
      </c>
      <c r="BH195">
        <v>241</v>
      </c>
      <c r="BI195">
        <v>570</v>
      </c>
      <c r="BJ195">
        <v>241</v>
      </c>
      <c r="BK195">
        <v>568</v>
      </c>
      <c r="BL195">
        <v>241</v>
      </c>
      <c r="BM195">
        <v>572</v>
      </c>
      <c r="BN195">
        <v>241</v>
      </c>
      <c r="BO195">
        <v>2</v>
      </c>
      <c r="BP195" s="1" t="s">
        <v>88</v>
      </c>
      <c r="BQ195">
        <v>1</v>
      </c>
      <c r="BR195" s="1" t="s">
        <v>88</v>
      </c>
      <c r="BS195">
        <v>1</v>
      </c>
      <c r="BT195" s="1" t="s">
        <v>88</v>
      </c>
      <c r="BU195">
        <v>0.23</v>
      </c>
      <c r="BV195">
        <v>2.4700000000000002</v>
      </c>
      <c r="BW195">
        <v>0.13</v>
      </c>
      <c r="BX195">
        <v>0.36</v>
      </c>
      <c r="BY195">
        <v>1.8</v>
      </c>
      <c r="BZ195">
        <v>1.25</v>
      </c>
      <c r="CA195">
        <v>216</v>
      </c>
      <c r="CB195">
        <v>141</v>
      </c>
      <c r="CC195">
        <v>388</v>
      </c>
      <c r="CD195">
        <v>116</v>
      </c>
      <c r="CE195">
        <v>572</v>
      </c>
      <c r="CF195">
        <v>241</v>
      </c>
      <c r="CG195">
        <v>600</v>
      </c>
      <c r="CH195">
        <v>248</v>
      </c>
      <c r="CI195">
        <v>1.1399999999999999</v>
      </c>
      <c r="CJ195">
        <v>0.46</v>
      </c>
      <c r="CK195" t="str">
        <f>IF(O195=" "," ",VLOOKUP(AA195,Mapping!$A:$C,2,FALSE))</f>
        <v>BUR</v>
      </c>
      <c r="CL195" t="str">
        <f>IF(O195=" "," ",VLOOKUP(AA195,Mapping!$A:$C,3,FALSE))</f>
        <v>Burnley</v>
      </c>
      <c r="CM195" s="5">
        <f t="shared" si="15"/>
        <v>0</v>
      </c>
      <c r="CN195" s="5">
        <f t="shared" si="16"/>
        <v>0</v>
      </c>
      <c r="CO195">
        <f t="shared" si="17"/>
        <v>5</v>
      </c>
      <c r="CP195" s="4">
        <f t="shared" si="18"/>
        <v>0.2</v>
      </c>
      <c r="CQ195">
        <f t="shared" si="19"/>
        <v>0</v>
      </c>
    </row>
    <row r="196" spans="1:95" x14ac:dyDescent="0.35">
      <c r="A196">
        <v>75</v>
      </c>
      <c r="B196" s="1" t="s">
        <v>88</v>
      </c>
      <c r="C196">
        <v>215059</v>
      </c>
      <c r="D196" s="1" t="s">
        <v>88</v>
      </c>
      <c r="E196" s="1" t="s">
        <v>88</v>
      </c>
      <c r="F196" s="1">
        <v>0</v>
      </c>
      <c r="G196" s="1" t="s">
        <v>88</v>
      </c>
      <c r="H196" s="1" t="s">
        <v>88</v>
      </c>
      <c r="I196">
        <v>1</v>
      </c>
      <c r="J196">
        <v>1.8</v>
      </c>
      <c r="K196" s="1" t="s">
        <v>88</v>
      </c>
      <c r="L196" s="1" t="s">
        <v>88</v>
      </c>
      <c r="M196" s="1" t="s">
        <v>716</v>
      </c>
      <c r="N196">
        <v>0</v>
      </c>
      <c r="O196">
        <v>145</v>
      </c>
      <c r="P196" s="1" t="s">
        <v>88</v>
      </c>
      <c r="Q196" s="1" t="s">
        <v>686</v>
      </c>
      <c r="R196" s="2">
        <v>45131.455372280092</v>
      </c>
      <c r="S196" s="4">
        <v>45</v>
      </c>
      <c r="T196" s="1" t="s">
        <v>717</v>
      </c>
      <c r="U196">
        <v>3.6</v>
      </c>
      <c r="V196" s="1" t="s">
        <v>718</v>
      </c>
      <c r="W196">
        <v>4</v>
      </c>
      <c r="X196" s="1" t="s">
        <v>88</v>
      </c>
      <c r="Y196" s="1" t="s">
        <v>88</v>
      </c>
      <c r="Z196" s="1" t="s">
        <v>97</v>
      </c>
      <c r="AA196">
        <v>7</v>
      </c>
      <c r="AB196">
        <v>8</v>
      </c>
      <c r="AC196">
        <v>82</v>
      </c>
      <c r="AD196" s="5">
        <v>0</v>
      </c>
      <c r="AE196" s="5">
        <v>0</v>
      </c>
      <c r="AF196" s="5">
        <v>0</v>
      </c>
      <c r="AG196" s="5">
        <v>0</v>
      </c>
      <c r="AH196">
        <v>0</v>
      </c>
      <c r="AI196">
        <v>18.2</v>
      </c>
      <c r="AJ196" s="1" t="s">
        <v>719</v>
      </c>
      <c r="AK196">
        <v>2070</v>
      </c>
      <c r="AL196">
        <v>6</v>
      </c>
      <c r="AM196">
        <v>1</v>
      </c>
      <c r="AN196">
        <v>6</v>
      </c>
      <c r="AO196">
        <v>30</v>
      </c>
      <c r="AP196">
        <v>1</v>
      </c>
      <c r="AQ196">
        <v>1</v>
      </c>
      <c r="AR196">
        <v>1</v>
      </c>
      <c r="AS196">
        <v>2</v>
      </c>
      <c r="AT196">
        <v>1</v>
      </c>
      <c r="AU196">
        <v>48</v>
      </c>
      <c r="AV196">
        <v>10</v>
      </c>
      <c r="AW196">
        <v>380</v>
      </c>
      <c r="AX196">
        <v>439</v>
      </c>
      <c r="AY196">
        <v>0.1</v>
      </c>
      <c r="AZ196">
        <v>0</v>
      </c>
      <c r="BA196">
        <v>43.9</v>
      </c>
      <c r="BB196">
        <v>23</v>
      </c>
      <c r="BC196">
        <v>0</v>
      </c>
      <c r="BD196">
        <v>0.01</v>
      </c>
      <c r="BE196">
        <v>0.01</v>
      </c>
      <c r="BF196">
        <v>27.6</v>
      </c>
      <c r="BG196">
        <v>124</v>
      </c>
      <c r="BH196">
        <v>16</v>
      </c>
      <c r="BI196">
        <v>368</v>
      </c>
      <c r="BJ196">
        <v>9</v>
      </c>
      <c r="BK196">
        <v>481</v>
      </c>
      <c r="BL196">
        <v>58</v>
      </c>
      <c r="BM196">
        <v>251</v>
      </c>
      <c r="BN196">
        <v>16</v>
      </c>
      <c r="BO196">
        <v>2</v>
      </c>
      <c r="BP196" s="1" t="s">
        <v>88</v>
      </c>
      <c r="BQ196">
        <v>1</v>
      </c>
      <c r="BR196" s="1" t="s">
        <v>88</v>
      </c>
      <c r="BS196">
        <v>1</v>
      </c>
      <c r="BT196" s="1" t="s">
        <v>88</v>
      </c>
      <c r="BU196">
        <v>0.23</v>
      </c>
      <c r="BV196">
        <v>2.09</v>
      </c>
      <c r="BW196">
        <v>0.13</v>
      </c>
      <c r="BX196">
        <v>0.36</v>
      </c>
      <c r="BY196">
        <v>1.2</v>
      </c>
      <c r="BZ196">
        <v>1.3</v>
      </c>
      <c r="CA196">
        <v>404</v>
      </c>
      <c r="CB196">
        <v>25</v>
      </c>
      <c r="CC196">
        <v>208</v>
      </c>
      <c r="CD196">
        <v>57</v>
      </c>
      <c r="CE196">
        <v>80</v>
      </c>
      <c r="CF196">
        <v>15</v>
      </c>
      <c r="CG196">
        <v>89</v>
      </c>
      <c r="CH196">
        <v>13</v>
      </c>
      <c r="CI196">
        <v>1</v>
      </c>
      <c r="CJ196">
        <v>0.26</v>
      </c>
      <c r="CK196" t="str">
        <f>IF(O196=" "," ",VLOOKUP(AA196,Mapping!$A:$C,2,FALSE))</f>
        <v>CHE</v>
      </c>
      <c r="CL196" t="str">
        <f>IF(O196=" "," ",VLOOKUP(AA196,Mapping!$A:$C,3,FALSE))</f>
        <v>Chelsea</v>
      </c>
      <c r="CM196" s="5">
        <f t="shared" si="15"/>
        <v>0</v>
      </c>
      <c r="CN196" s="5">
        <f t="shared" si="16"/>
        <v>0</v>
      </c>
      <c r="CO196">
        <f t="shared" si="17"/>
        <v>4.5</v>
      </c>
      <c r="CP196" s="4">
        <f t="shared" si="18"/>
        <v>18.222222222222221</v>
      </c>
      <c r="CQ196">
        <f t="shared" si="19"/>
        <v>0</v>
      </c>
    </row>
    <row r="197" spans="1:95" x14ac:dyDescent="0.35">
      <c r="A197">
        <v>75</v>
      </c>
      <c r="B197" s="1" t="s">
        <v>88</v>
      </c>
      <c r="C197">
        <v>199598</v>
      </c>
      <c r="D197" s="1" t="s">
        <v>88</v>
      </c>
      <c r="E197" s="1" t="s">
        <v>88</v>
      </c>
      <c r="F197" s="1">
        <v>0</v>
      </c>
      <c r="G197" s="1" t="s">
        <v>88</v>
      </c>
      <c r="H197" s="1" t="s">
        <v>88</v>
      </c>
      <c r="I197">
        <v>2</v>
      </c>
      <c r="J197">
        <v>0</v>
      </c>
      <c r="K197" s="1" t="s">
        <v>88</v>
      </c>
      <c r="L197" s="1" t="s">
        <v>88</v>
      </c>
      <c r="M197" s="1" t="s">
        <v>478</v>
      </c>
      <c r="N197">
        <v>0</v>
      </c>
      <c r="O197">
        <v>185</v>
      </c>
      <c r="P197" s="1" t="s">
        <v>88</v>
      </c>
      <c r="Q197" s="1" t="s">
        <v>720</v>
      </c>
      <c r="R197" s="2">
        <v>45127.402588344907</v>
      </c>
      <c r="S197" s="4">
        <v>40</v>
      </c>
      <c r="T197" s="1" t="s">
        <v>721</v>
      </c>
      <c r="U197">
        <v>0</v>
      </c>
      <c r="V197" s="1" t="s">
        <v>722</v>
      </c>
      <c r="W197">
        <v>0</v>
      </c>
      <c r="X197" s="1" t="s">
        <v>88</v>
      </c>
      <c r="Y197" s="1" t="s">
        <v>88</v>
      </c>
      <c r="Z197" s="1" t="s">
        <v>189</v>
      </c>
      <c r="AA197">
        <v>7</v>
      </c>
      <c r="AB197">
        <v>8</v>
      </c>
      <c r="AC197">
        <v>82</v>
      </c>
      <c r="AD197" s="5">
        <v>0</v>
      </c>
      <c r="AE197" s="5">
        <v>0</v>
      </c>
      <c r="AF197" s="5">
        <v>0</v>
      </c>
      <c r="AG197" s="5">
        <v>0</v>
      </c>
      <c r="AH197">
        <v>0</v>
      </c>
      <c r="AI197">
        <v>0</v>
      </c>
      <c r="AJ197" s="1" t="s">
        <v>722</v>
      </c>
      <c r="AK197">
        <v>2070</v>
      </c>
      <c r="AL197">
        <v>6</v>
      </c>
      <c r="AM197">
        <v>1</v>
      </c>
      <c r="AN197">
        <v>6</v>
      </c>
      <c r="AO197">
        <v>30</v>
      </c>
      <c r="AP197">
        <v>1</v>
      </c>
      <c r="AQ197">
        <v>1</v>
      </c>
      <c r="AR197">
        <v>1</v>
      </c>
      <c r="AS197">
        <v>2</v>
      </c>
      <c r="AT197">
        <v>1</v>
      </c>
      <c r="AU197">
        <v>48</v>
      </c>
      <c r="AV197">
        <v>10</v>
      </c>
      <c r="AW197">
        <v>380</v>
      </c>
      <c r="AX197">
        <v>0</v>
      </c>
      <c r="AY197">
        <v>0</v>
      </c>
      <c r="AZ197">
        <v>0</v>
      </c>
      <c r="BA197">
        <v>0</v>
      </c>
      <c r="BB197">
        <v>23</v>
      </c>
      <c r="BC197">
        <v>0</v>
      </c>
      <c r="BD197">
        <v>0</v>
      </c>
      <c r="BE197">
        <v>0</v>
      </c>
      <c r="BF197">
        <v>0</v>
      </c>
      <c r="BG197">
        <v>419</v>
      </c>
      <c r="BH197">
        <v>150</v>
      </c>
      <c r="BI197">
        <v>408</v>
      </c>
      <c r="BJ197">
        <v>149</v>
      </c>
      <c r="BK197">
        <v>392</v>
      </c>
      <c r="BL197">
        <v>147</v>
      </c>
      <c r="BM197">
        <v>421</v>
      </c>
      <c r="BN197">
        <v>150</v>
      </c>
      <c r="BO197">
        <v>2</v>
      </c>
      <c r="BP197" s="1" t="s">
        <v>88</v>
      </c>
      <c r="BQ197">
        <v>1</v>
      </c>
      <c r="BR197" s="1" t="s">
        <v>88</v>
      </c>
      <c r="BS197">
        <v>1</v>
      </c>
      <c r="BT197" s="1" t="s">
        <v>88</v>
      </c>
      <c r="BU197">
        <v>0.23</v>
      </c>
      <c r="BV197">
        <v>2.09</v>
      </c>
      <c r="BW197">
        <v>0.13</v>
      </c>
      <c r="BX197">
        <v>0.36</v>
      </c>
      <c r="BY197">
        <v>1.2</v>
      </c>
      <c r="BZ197">
        <v>1.3</v>
      </c>
      <c r="CA197">
        <v>564</v>
      </c>
      <c r="CB197">
        <v>171</v>
      </c>
      <c r="CC197">
        <v>49</v>
      </c>
      <c r="CD197">
        <v>23</v>
      </c>
      <c r="CE197">
        <v>426</v>
      </c>
      <c r="CF197">
        <v>151</v>
      </c>
      <c r="CG197">
        <v>546</v>
      </c>
      <c r="CH197">
        <v>200</v>
      </c>
      <c r="CI197">
        <v>1</v>
      </c>
      <c r="CJ197">
        <v>0.26</v>
      </c>
      <c r="CK197" t="str">
        <f>IF(O197=" "," ",VLOOKUP(AA197,Mapping!$A:$C,2,FALSE))</f>
        <v>CHE</v>
      </c>
      <c r="CL197" t="str">
        <f>IF(O197=" "," ",VLOOKUP(AA197,Mapping!$A:$C,3,FALSE))</f>
        <v>Chelsea</v>
      </c>
      <c r="CM197" s="5">
        <f t="shared" si="15"/>
        <v>0</v>
      </c>
      <c r="CN197" s="5">
        <f t="shared" si="16"/>
        <v>0</v>
      </c>
      <c r="CO197">
        <f t="shared" si="17"/>
        <v>4</v>
      </c>
      <c r="CP197" s="4">
        <f t="shared" si="18"/>
        <v>20.5</v>
      </c>
      <c r="CQ197">
        <f t="shared" si="19"/>
        <v>0</v>
      </c>
    </row>
    <row r="198" spans="1:95" x14ac:dyDescent="0.35">
      <c r="A198">
        <v>75</v>
      </c>
      <c r="B198" s="1" t="s">
        <v>88</v>
      </c>
      <c r="C198">
        <v>532605</v>
      </c>
      <c r="D198" s="1" t="s">
        <v>88</v>
      </c>
      <c r="E198" s="1" t="s">
        <v>88</v>
      </c>
      <c r="F198" s="1">
        <v>0</v>
      </c>
      <c r="G198" s="1" t="s">
        <v>88</v>
      </c>
      <c r="H198" s="1" t="s">
        <v>88</v>
      </c>
      <c r="I198">
        <v>3</v>
      </c>
      <c r="J198">
        <v>0.5</v>
      </c>
      <c r="K198" s="1" t="s">
        <v>88</v>
      </c>
      <c r="L198" s="1" t="s">
        <v>88</v>
      </c>
      <c r="M198" s="1" t="s">
        <v>723</v>
      </c>
      <c r="N198">
        <v>0</v>
      </c>
      <c r="O198">
        <v>186</v>
      </c>
      <c r="P198" s="1" t="s">
        <v>88</v>
      </c>
      <c r="Q198" s="1" t="s">
        <v>720</v>
      </c>
      <c r="R198" s="2">
        <v>45127.402588344907</v>
      </c>
      <c r="S198" s="4">
        <v>45</v>
      </c>
      <c r="T198" s="1" t="s">
        <v>724</v>
      </c>
      <c r="U198">
        <v>0</v>
      </c>
      <c r="V198" s="1" t="s">
        <v>725</v>
      </c>
      <c r="W198">
        <v>0.2</v>
      </c>
      <c r="X198" s="1" t="s">
        <v>88</v>
      </c>
      <c r="Y198" s="1" t="s">
        <v>88</v>
      </c>
      <c r="Z198" s="1" t="s">
        <v>97</v>
      </c>
      <c r="AA198">
        <v>7</v>
      </c>
      <c r="AB198">
        <v>8</v>
      </c>
      <c r="AC198">
        <v>82</v>
      </c>
      <c r="AD198" s="5">
        <v>0</v>
      </c>
      <c r="AE198" s="5">
        <v>0</v>
      </c>
      <c r="AF198" s="5">
        <v>0</v>
      </c>
      <c r="AG198" s="5">
        <v>0</v>
      </c>
      <c r="AH198">
        <v>0</v>
      </c>
      <c r="AI198">
        <v>0</v>
      </c>
      <c r="AJ198" s="1" t="s">
        <v>723</v>
      </c>
      <c r="AK198">
        <v>2070</v>
      </c>
      <c r="AL198">
        <v>6</v>
      </c>
      <c r="AM198">
        <v>1</v>
      </c>
      <c r="AN198">
        <v>6</v>
      </c>
      <c r="AO198">
        <v>30</v>
      </c>
      <c r="AP198">
        <v>1</v>
      </c>
      <c r="AQ198">
        <v>1</v>
      </c>
      <c r="AR198">
        <v>1</v>
      </c>
      <c r="AS198">
        <v>2</v>
      </c>
      <c r="AT198">
        <v>1</v>
      </c>
      <c r="AU198">
        <v>48</v>
      </c>
      <c r="AV198">
        <v>10</v>
      </c>
      <c r="AW198">
        <v>380</v>
      </c>
      <c r="AX198">
        <v>0</v>
      </c>
      <c r="AY198">
        <v>0</v>
      </c>
      <c r="AZ198">
        <v>0</v>
      </c>
      <c r="BA198">
        <v>0</v>
      </c>
      <c r="BB198">
        <v>23</v>
      </c>
      <c r="BC198">
        <v>0</v>
      </c>
      <c r="BD198">
        <v>0</v>
      </c>
      <c r="BE198">
        <v>0</v>
      </c>
      <c r="BF198">
        <v>0</v>
      </c>
      <c r="BG198">
        <v>549</v>
      </c>
      <c r="BH198">
        <v>222</v>
      </c>
      <c r="BI198">
        <v>546</v>
      </c>
      <c r="BJ198">
        <v>222</v>
      </c>
      <c r="BK198">
        <v>541</v>
      </c>
      <c r="BL198">
        <v>221</v>
      </c>
      <c r="BM198">
        <v>550</v>
      </c>
      <c r="BN198">
        <v>222</v>
      </c>
      <c r="BO198">
        <v>2</v>
      </c>
      <c r="BP198" s="1" t="s">
        <v>88</v>
      </c>
      <c r="BQ198">
        <v>1</v>
      </c>
      <c r="BR198" s="1" t="s">
        <v>88</v>
      </c>
      <c r="BS198">
        <v>1</v>
      </c>
      <c r="BT198" s="1" t="s">
        <v>88</v>
      </c>
      <c r="BU198">
        <v>0.23</v>
      </c>
      <c r="BV198">
        <v>2.09</v>
      </c>
      <c r="BW198">
        <v>0.13</v>
      </c>
      <c r="BX198">
        <v>0.36</v>
      </c>
      <c r="BY198">
        <v>1.2</v>
      </c>
      <c r="BZ198">
        <v>1.3</v>
      </c>
      <c r="CA198">
        <v>510</v>
      </c>
      <c r="CB198">
        <v>258</v>
      </c>
      <c r="CC198">
        <v>314</v>
      </c>
      <c r="CD198">
        <v>65</v>
      </c>
      <c r="CE198">
        <v>551</v>
      </c>
      <c r="CF198">
        <v>223</v>
      </c>
      <c r="CG198">
        <v>390</v>
      </c>
      <c r="CH198">
        <v>126</v>
      </c>
      <c r="CI198">
        <v>1</v>
      </c>
      <c r="CJ198">
        <v>0.26</v>
      </c>
      <c r="CK198" t="str">
        <f>IF(O198=" "," ",VLOOKUP(AA198,Mapping!$A:$C,2,FALSE))</f>
        <v>CHE</v>
      </c>
      <c r="CL198" t="str">
        <f>IF(O198=" "," ",VLOOKUP(AA198,Mapping!$A:$C,3,FALSE))</f>
        <v>Chelsea</v>
      </c>
      <c r="CM198" s="5">
        <f t="shared" si="15"/>
        <v>0</v>
      </c>
      <c r="CN198" s="5">
        <f t="shared" si="16"/>
        <v>0</v>
      </c>
      <c r="CO198">
        <f t="shared" si="17"/>
        <v>4.5</v>
      </c>
      <c r="CP198" s="4">
        <f t="shared" si="18"/>
        <v>18.222222222222221</v>
      </c>
      <c r="CQ198">
        <f t="shared" si="19"/>
        <v>0</v>
      </c>
    </row>
    <row r="199" spans="1:95" x14ac:dyDescent="0.35">
      <c r="A199">
        <v>75</v>
      </c>
      <c r="B199" s="1" t="s">
        <v>88</v>
      </c>
      <c r="C199">
        <v>109745</v>
      </c>
      <c r="D199" s="1" t="s">
        <v>88</v>
      </c>
      <c r="E199" s="1" t="s">
        <v>88</v>
      </c>
      <c r="F199" s="1">
        <v>0</v>
      </c>
      <c r="G199" s="1" t="s">
        <v>88</v>
      </c>
      <c r="H199" s="1" t="s">
        <v>88</v>
      </c>
      <c r="I199">
        <v>1</v>
      </c>
      <c r="J199">
        <v>2.7</v>
      </c>
      <c r="K199" s="1" t="s">
        <v>88</v>
      </c>
      <c r="L199" s="1" t="s">
        <v>88</v>
      </c>
      <c r="M199" s="1" t="s">
        <v>726</v>
      </c>
      <c r="N199">
        <v>0</v>
      </c>
      <c r="O199">
        <v>187</v>
      </c>
      <c r="P199" s="1" t="s">
        <v>88</v>
      </c>
      <c r="Q199" s="1" t="s">
        <v>720</v>
      </c>
      <c r="R199" s="2">
        <v>45127.402588344907</v>
      </c>
      <c r="S199" s="4">
        <v>50</v>
      </c>
      <c r="T199" s="1" t="s">
        <v>727</v>
      </c>
      <c r="U199">
        <v>4.0999999999999996</v>
      </c>
      <c r="V199" s="1" t="s">
        <v>728</v>
      </c>
      <c r="W199">
        <v>1.5</v>
      </c>
      <c r="X199" s="1" t="s">
        <v>88</v>
      </c>
      <c r="Y199" s="1" t="s">
        <v>88</v>
      </c>
      <c r="Z199" s="1" t="s">
        <v>97</v>
      </c>
      <c r="AA199">
        <v>7</v>
      </c>
      <c r="AB199">
        <v>8</v>
      </c>
      <c r="AC199">
        <v>118</v>
      </c>
      <c r="AD199" s="5">
        <v>0</v>
      </c>
      <c r="AE199" s="5">
        <v>0</v>
      </c>
      <c r="AF199" s="5">
        <v>0</v>
      </c>
      <c r="AG199" s="5">
        <v>0</v>
      </c>
      <c r="AH199">
        <v>0</v>
      </c>
      <c r="AI199">
        <v>23.6</v>
      </c>
      <c r="AJ199" s="1" t="s">
        <v>728</v>
      </c>
      <c r="AK199">
        <v>2565</v>
      </c>
      <c r="AL199">
        <v>6</v>
      </c>
      <c r="AM199">
        <v>1</v>
      </c>
      <c r="AN199">
        <v>9</v>
      </c>
      <c r="AO199">
        <v>33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91</v>
      </c>
      <c r="AV199">
        <v>15</v>
      </c>
      <c r="AW199">
        <v>575</v>
      </c>
      <c r="AX199">
        <v>733.4</v>
      </c>
      <c r="AY199">
        <v>0.1</v>
      </c>
      <c r="AZ199">
        <v>0</v>
      </c>
      <c r="BA199">
        <v>73.3</v>
      </c>
      <c r="BB199">
        <v>29</v>
      </c>
      <c r="BC199">
        <v>0</v>
      </c>
      <c r="BD199">
        <v>0</v>
      </c>
      <c r="BE199">
        <v>0</v>
      </c>
      <c r="BF199">
        <v>38.340000000000003</v>
      </c>
      <c r="BG199">
        <v>34</v>
      </c>
      <c r="BH199">
        <v>9</v>
      </c>
      <c r="BI199">
        <v>369</v>
      </c>
      <c r="BJ199">
        <v>10</v>
      </c>
      <c r="BK199">
        <v>558</v>
      </c>
      <c r="BL199">
        <v>65</v>
      </c>
      <c r="BM199">
        <v>174</v>
      </c>
      <c r="BN199">
        <v>9</v>
      </c>
      <c r="BO199">
        <v>2</v>
      </c>
      <c r="BP199" s="1" t="s">
        <v>88</v>
      </c>
      <c r="BQ199">
        <v>1</v>
      </c>
      <c r="BR199" s="1" t="s">
        <v>88</v>
      </c>
      <c r="BS199">
        <v>1</v>
      </c>
      <c r="BT199" s="1" t="s">
        <v>88</v>
      </c>
      <c r="BU199">
        <v>0.23</v>
      </c>
      <c r="BV199">
        <v>3.19</v>
      </c>
      <c r="BW199">
        <v>0.13</v>
      </c>
      <c r="BX199">
        <v>0.36</v>
      </c>
      <c r="BY199">
        <v>1.35</v>
      </c>
      <c r="BZ199">
        <v>1.1599999999999999</v>
      </c>
      <c r="CA199">
        <v>184</v>
      </c>
      <c r="CB199">
        <v>6</v>
      </c>
      <c r="CC199">
        <v>356</v>
      </c>
      <c r="CD199">
        <v>64</v>
      </c>
      <c r="CE199">
        <v>40</v>
      </c>
      <c r="CF199">
        <v>8</v>
      </c>
      <c r="CG199">
        <v>144</v>
      </c>
      <c r="CH199">
        <v>19</v>
      </c>
      <c r="CI199">
        <v>1.02</v>
      </c>
      <c r="CJ199">
        <v>0.32</v>
      </c>
      <c r="CK199" t="str">
        <f>IF(O199=" "," ",VLOOKUP(AA199,Mapping!$A:$C,2,FALSE))</f>
        <v>CHE</v>
      </c>
      <c r="CL199" t="str">
        <f>IF(O199=" "," ",VLOOKUP(AA199,Mapping!$A:$C,3,FALSE))</f>
        <v>Chelsea</v>
      </c>
      <c r="CM199" s="5">
        <f t="shared" si="15"/>
        <v>0</v>
      </c>
      <c r="CN199" s="5">
        <f t="shared" si="16"/>
        <v>0</v>
      </c>
      <c r="CO199">
        <f t="shared" si="17"/>
        <v>5</v>
      </c>
      <c r="CP199" s="4">
        <f t="shared" si="18"/>
        <v>23.6</v>
      </c>
      <c r="CQ199">
        <f t="shared" si="19"/>
        <v>0</v>
      </c>
    </row>
    <row r="200" spans="1:95" x14ac:dyDescent="0.35">
      <c r="A200">
        <v>75</v>
      </c>
      <c r="B200" s="1" t="s">
        <v>88</v>
      </c>
      <c r="C200">
        <v>54694</v>
      </c>
      <c r="D200" s="1" t="s">
        <v>88</v>
      </c>
      <c r="E200" s="1" t="s">
        <v>88</v>
      </c>
      <c r="F200" s="1">
        <v>0</v>
      </c>
      <c r="G200" s="1" t="s">
        <v>88</v>
      </c>
      <c r="H200" s="1" t="s">
        <v>88</v>
      </c>
      <c r="I200">
        <v>4</v>
      </c>
      <c r="J200">
        <v>0</v>
      </c>
      <c r="K200" s="1" t="s">
        <v>88</v>
      </c>
      <c r="L200" s="1" t="s">
        <v>88</v>
      </c>
      <c r="M200" s="1" t="s">
        <v>729</v>
      </c>
      <c r="N200">
        <v>0</v>
      </c>
      <c r="O200">
        <v>188</v>
      </c>
      <c r="P200" s="1" t="s">
        <v>88</v>
      </c>
      <c r="Q200" s="1" t="s">
        <v>720</v>
      </c>
      <c r="R200" s="2">
        <v>45131.458057094904</v>
      </c>
      <c r="S200" s="4">
        <v>65</v>
      </c>
      <c r="T200" s="1" t="s">
        <v>730</v>
      </c>
      <c r="U200">
        <v>1.7</v>
      </c>
      <c r="V200" s="1" t="s">
        <v>731</v>
      </c>
      <c r="W200">
        <v>0.1</v>
      </c>
      <c r="X200" s="1" t="s">
        <v>88</v>
      </c>
      <c r="Y200" s="1" t="s">
        <v>88</v>
      </c>
      <c r="Z200" s="1" t="s">
        <v>189</v>
      </c>
      <c r="AA200">
        <v>7</v>
      </c>
      <c r="AB200">
        <v>8</v>
      </c>
      <c r="AC200">
        <v>25</v>
      </c>
      <c r="AD200" s="5">
        <v>0</v>
      </c>
      <c r="AE200" s="5">
        <v>0</v>
      </c>
      <c r="AF200" s="5">
        <v>0</v>
      </c>
      <c r="AG200" s="5">
        <v>0</v>
      </c>
      <c r="AH200">
        <v>0</v>
      </c>
      <c r="AI200">
        <v>3.8</v>
      </c>
      <c r="AJ200" s="1" t="s">
        <v>731</v>
      </c>
      <c r="AK200">
        <v>546</v>
      </c>
      <c r="AL200">
        <v>1</v>
      </c>
      <c r="AM200">
        <v>1</v>
      </c>
      <c r="AN200">
        <v>1</v>
      </c>
      <c r="AO200">
        <v>8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91</v>
      </c>
      <c r="AV200">
        <v>3</v>
      </c>
      <c r="AW200">
        <v>61</v>
      </c>
      <c r="AX200">
        <v>55</v>
      </c>
      <c r="AY200">
        <v>59.4</v>
      </c>
      <c r="AZ200">
        <v>177</v>
      </c>
      <c r="BA200">
        <v>28.5</v>
      </c>
      <c r="BB200">
        <v>5</v>
      </c>
      <c r="BC200">
        <v>1.53</v>
      </c>
      <c r="BD200">
        <v>0.18</v>
      </c>
      <c r="BE200">
        <v>1.71</v>
      </c>
      <c r="BF200">
        <v>8.66</v>
      </c>
      <c r="BG200">
        <v>336</v>
      </c>
      <c r="BH200">
        <v>36</v>
      </c>
      <c r="BI200">
        <v>279</v>
      </c>
      <c r="BJ200">
        <v>34</v>
      </c>
      <c r="BK200">
        <v>163</v>
      </c>
      <c r="BL200">
        <v>32</v>
      </c>
      <c r="BM200">
        <v>296</v>
      </c>
      <c r="BN200">
        <v>34</v>
      </c>
      <c r="BO200">
        <v>2</v>
      </c>
      <c r="BP200" s="1" t="s">
        <v>88</v>
      </c>
      <c r="BQ200">
        <v>1</v>
      </c>
      <c r="BR200" s="1" t="s">
        <v>88</v>
      </c>
      <c r="BS200">
        <v>1</v>
      </c>
      <c r="BT200" s="1" t="s">
        <v>88</v>
      </c>
      <c r="BU200">
        <v>0.25</v>
      </c>
      <c r="BV200">
        <v>3.19</v>
      </c>
      <c r="BW200">
        <v>0.03</v>
      </c>
      <c r="BX200">
        <v>0.28000000000000003</v>
      </c>
      <c r="BY200">
        <v>1.43</v>
      </c>
      <c r="BZ200">
        <v>1.32</v>
      </c>
      <c r="CA200">
        <v>40</v>
      </c>
      <c r="CB200">
        <v>15</v>
      </c>
      <c r="CC200">
        <v>561</v>
      </c>
      <c r="CD200">
        <v>59</v>
      </c>
      <c r="CE200">
        <v>300</v>
      </c>
      <c r="CF200">
        <v>33</v>
      </c>
      <c r="CG200">
        <v>476</v>
      </c>
      <c r="CH200">
        <v>71</v>
      </c>
      <c r="CI200">
        <v>0.82</v>
      </c>
      <c r="CJ200">
        <v>0.16</v>
      </c>
      <c r="CK200" t="str">
        <f>IF(O200=" "," ",VLOOKUP(AA200,Mapping!$A:$C,2,FALSE))</f>
        <v>CHE</v>
      </c>
      <c r="CL200" t="str">
        <f>IF(O200=" "," ",VLOOKUP(AA200,Mapping!$A:$C,3,FALSE))</f>
        <v>Chelsea</v>
      </c>
      <c r="CM200" s="5">
        <f t="shared" si="15"/>
        <v>0</v>
      </c>
      <c r="CN200" s="5">
        <f t="shared" si="16"/>
        <v>0</v>
      </c>
      <c r="CO200">
        <f t="shared" si="17"/>
        <v>6.5</v>
      </c>
      <c r="CP200" s="4">
        <f t="shared" si="18"/>
        <v>3.8461538461538463</v>
      </c>
      <c r="CQ200">
        <f t="shared" si="19"/>
        <v>0</v>
      </c>
    </row>
    <row r="201" spans="1:95" x14ac:dyDescent="0.35">
      <c r="A201">
        <v>75</v>
      </c>
      <c r="B201" s="1" t="s">
        <v>88</v>
      </c>
      <c r="C201">
        <v>41328</v>
      </c>
      <c r="D201" s="1" t="s">
        <v>88</v>
      </c>
      <c r="E201" s="1" t="s">
        <v>88</v>
      </c>
      <c r="F201" s="1">
        <v>0</v>
      </c>
      <c r="G201" s="1" t="s">
        <v>88</v>
      </c>
      <c r="H201" s="1" t="s">
        <v>88</v>
      </c>
      <c r="I201">
        <v>2</v>
      </c>
      <c r="J201">
        <v>0</v>
      </c>
      <c r="K201" s="1" t="s">
        <v>88</v>
      </c>
      <c r="L201" s="1" t="s">
        <v>88</v>
      </c>
      <c r="M201" s="1" t="s">
        <v>732</v>
      </c>
      <c r="N201">
        <v>0</v>
      </c>
      <c r="O201">
        <v>189</v>
      </c>
      <c r="P201" s="1" t="s">
        <v>88</v>
      </c>
      <c r="Q201" s="1" t="s">
        <v>733</v>
      </c>
      <c r="R201" s="2">
        <v>45113.729201504633</v>
      </c>
      <c r="S201" s="4">
        <v>45</v>
      </c>
      <c r="T201" s="1" t="s">
        <v>734</v>
      </c>
      <c r="U201">
        <v>1.8</v>
      </c>
      <c r="V201" s="1" t="s">
        <v>735</v>
      </c>
      <c r="W201">
        <v>0</v>
      </c>
      <c r="X201" s="1" t="s">
        <v>88</v>
      </c>
      <c r="Y201" s="1" t="s">
        <v>88</v>
      </c>
      <c r="Z201" s="1" t="s">
        <v>189</v>
      </c>
      <c r="AA201">
        <v>7</v>
      </c>
      <c r="AB201">
        <v>8</v>
      </c>
      <c r="AC201">
        <v>45</v>
      </c>
      <c r="AD201" s="5">
        <v>0</v>
      </c>
      <c r="AE201" s="5">
        <v>0</v>
      </c>
      <c r="AF201" s="5">
        <v>0</v>
      </c>
      <c r="AG201" s="5">
        <v>0</v>
      </c>
      <c r="AH201">
        <v>0</v>
      </c>
      <c r="AI201">
        <v>10</v>
      </c>
      <c r="AJ201" s="1" t="s">
        <v>735</v>
      </c>
      <c r="AK201">
        <v>1521</v>
      </c>
      <c r="AL201">
        <v>1</v>
      </c>
      <c r="AM201">
        <v>1</v>
      </c>
      <c r="AN201">
        <v>3</v>
      </c>
      <c r="AO201">
        <v>21</v>
      </c>
      <c r="AP201">
        <v>1</v>
      </c>
      <c r="AQ201">
        <v>1</v>
      </c>
      <c r="AR201">
        <v>1</v>
      </c>
      <c r="AS201">
        <v>3</v>
      </c>
      <c r="AT201">
        <v>1</v>
      </c>
      <c r="AU201">
        <v>91</v>
      </c>
      <c r="AV201">
        <v>4</v>
      </c>
      <c r="AW201">
        <v>242</v>
      </c>
      <c r="AX201">
        <v>272</v>
      </c>
      <c r="AY201">
        <v>211.2</v>
      </c>
      <c r="AZ201">
        <v>102</v>
      </c>
      <c r="BA201">
        <v>58.4</v>
      </c>
      <c r="BB201">
        <v>16</v>
      </c>
      <c r="BC201">
        <v>0.35</v>
      </c>
      <c r="BD201">
        <v>1.25</v>
      </c>
      <c r="BE201">
        <v>1.6</v>
      </c>
      <c r="BF201">
        <v>27.38</v>
      </c>
      <c r="BG201">
        <v>212</v>
      </c>
      <c r="BH201">
        <v>79</v>
      </c>
      <c r="BI201">
        <v>145</v>
      </c>
      <c r="BJ201">
        <v>35</v>
      </c>
      <c r="BK201">
        <v>221</v>
      </c>
      <c r="BL201">
        <v>66</v>
      </c>
      <c r="BM201">
        <v>211</v>
      </c>
      <c r="BN201">
        <v>70</v>
      </c>
      <c r="BO201">
        <v>2</v>
      </c>
      <c r="BP201" s="1" t="s">
        <v>88</v>
      </c>
      <c r="BQ201">
        <v>1</v>
      </c>
      <c r="BR201" s="1" t="s">
        <v>88</v>
      </c>
      <c r="BS201">
        <v>1</v>
      </c>
      <c r="BT201" s="1" t="s">
        <v>88</v>
      </c>
      <c r="BU201">
        <v>0.02</v>
      </c>
      <c r="BV201">
        <v>3.19</v>
      </c>
      <c r="BW201">
        <v>7.0000000000000007E-2</v>
      </c>
      <c r="BX201">
        <v>0.09</v>
      </c>
      <c r="BY201">
        <v>1.62</v>
      </c>
      <c r="BZ201">
        <v>1.24</v>
      </c>
      <c r="CA201">
        <v>303</v>
      </c>
      <c r="CB201">
        <v>39</v>
      </c>
      <c r="CC201">
        <v>107</v>
      </c>
      <c r="CD201">
        <v>62</v>
      </c>
      <c r="CE201">
        <v>279</v>
      </c>
      <c r="CF201">
        <v>104</v>
      </c>
      <c r="CG201">
        <v>613</v>
      </c>
      <c r="CH201">
        <v>206</v>
      </c>
      <c r="CI201">
        <v>0.95</v>
      </c>
      <c r="CJ201">
        <v>0.18</v>
      </c>
      <c r="CK201" t="str">
        <f>IF(O201=" "," ",VLOOKUP(AA201,Mapping!$A:$C,2,FALSE))</f>
        <v>CHE</v>
      </c>
      <c r="CL201" t="str">
        <f>IF(O201=" "," ",VLOOKUP(AA201,Mapping!$A:$C,3,FALSE))</f>
        <v>Chelsea</v>
      </c>
      <c r="CM201" s="5">
        <f t="shared" si="15"/>
        <v>0</v>
      </c>
      <c r="CN201" s="5">
        <f t="shared" si="16"/>
        <v>0</v>
      </c>
      <c r="CO201">
        <f t="shared" si="17"/>
        <v>4.5</v>
      </c>
      <c r="CP201" s="4">
        <f t="shared" si="18"/>
        <v>10</v>
      </c>
      <c r="CQ201">
        <f t="shared" si="19"/>
        <v>0</v>
      </c>
    </row>
    <row r="202" spans="1:95" x14ac:dyDescent="0.35">
      <c r="A202">
        <v>75</v>
      </c>
      <c r="B202" s="1" t="s">
        <v>88</v>
      </c>
      <c r="C202">
        <v>118335</v>
      </c>
      <c r="D202" s="1" t="s">
        <v>88</v>
      </c>
      <c r="E202" s="1" t="s">
        <v>88</v>
      </c>
      <c r="F202" s="1">
        <v>0</v>
      </c>
      <c r="G202" s="1" t="s">
        <v>88</v>
      </c>
      <c r="H202" s="1" t="s">
        <v>88</v>
      </c>
      <c r="I202">
        <v>2</v>
      </c>
      <c r="J202">
        <v>0</v>
      </c>
      <c r="K202" s="1" t="s">
        <v>88</v>
      </c>
      <c r="L202" s="1" t="s">
        <v>88</v>
      </c>
      <c r="M202" s="1" t="s">
        <v>736</v>
      </c>
      <c r="N202">
        <v>0</v>
      </c>
      <c r="O202">
        <v>190</v>
      </c>
      <c r="P202" s="1" t="s">
        <v>88</v>
      </c>
      <c r="Q202" s="1" t="s">
        <v>737</v>
      </c>
      <c r="R202" s="2">
        <v>45120.380410810183</v>
      </c>
      <c r="S202" s="4">
        <v>40</v>
      </c>
      <c r="T202" s="1" t="s">
        <v>738</v>
      </c>
      <c r="U202">
        <v>0</v>
      </c>
      <c r="V202" s="1" t="s">
        <v>739</v>
      </c>
      <c r="W202">
        <v>0</v>
      </c>
      <c r="X202" s="1" t="s">
        <v>88</v>
      </c>
      <c r="Y202" s="1" t="s">
        <v>88</v>
      </c>
      <c r="Z202" s="1" t="s">
        <v>189</v>
      </c>
      <c r="AA202">
        <v>7</v>
      </c>
      <c r="AB202">
        <v>8</v>
      </c>
      <c r="AC202">
        <v>45</v>
      </c>
      <c r="AD202" s="5">
        <v>0</v>
      </c>
      <c r="AE202" s="5">
        <v>0</v>
      </c>
      <c r="AF202" s="5">
        <v>0</v>
      </c>
      <c r="AG202" s="5">
        <v>0</v>
      </c>
      <c r="AH202">
        <v>0</v>
      </c>
      <c r="AI202">
        <v>0</v>
      </c>
      <c r="AJ202" s="1" t="s">
        <v>739</v>
      </c>
      <c r="AK202">
        <v>1521</v>
      </c>
      <c r="AL202">
        <v>1</v>
      </c>
      <c r="AM202">
        <v>1</v>
      </c>
      <c r="AN202">
        <v>3</v>
      </c>
      <c r="AO202">
        <v>21</v>
      </c>
      <c r="AP202">
        <v>1</v>
      </c>
      <c r="AQ202">
        <v>1</v>
      </c>
      <c r="AR202">
        <v>1</v>
      </c>
      <c r="AS202">
        <v>3</v>
      </c>
      <c r="AT202">
        <v>1</v>
      </c>
      <c r="AU202">
        <v>91</v>
      </c>
      <c r="AV202">
        <v>4</v>
      </c>
      <c r="AW202">
        <v>242</v>
      </c>
      <c r="AX202">
        <v>0</v>
      </c>
      <c r="AY202">
        <v>0</v>
      </c>
      <c r="AZ202">
        <v>0</v>
      </c>
      <c r="BA202">
        <v>0</v>
      </c>
      <c r="BB202">
        <v>16</v>
      </c>
      <c r="BC202">
        <v>0</v>
      </c>
      <c r="BD202">
        <v>0</v>
      </c>
      <c r="BE202">
        <v>0</v>
      </c>
      <c r="BF202">
        <v>0</v>
      </c>
      <c r="BG202">
        <v>406</v>
      </c>
      <c r="BH202">
        <v>144</v>
      </c>
      <c r="BI202">
        <v>394</v>
      </c>
      <c r="BJ202">
        <v>143</v>
      </c>
      <c r="BK202">
        <v>376</v>
      </c>
      <c r="BL202">
        <v>139</v>
      </c>
      <c r="BM202">
        <v>408</v>
      </c>
      <c r="BN202">
        <v>144</v>
      </c>
      <c r="BO202">
        <v>2</v>
      </c>
      <c r="BP202" s="1" t="s">
        <v>88</v>
      </c>
      <c r="BQ202">
        <v>1</v>
      </c>
      <c r="BR202" s="1" t="s">
        <v>88</v>
      </c>
      <c r="BS202">
        <v>1</v>
      </c>
      <c r="BT202" s="1" t="s">
        <v>88</v>
      </c>
      <c r="BU202">
        <v>0.02</v>
      </c>
      <c r="BV202">
        <v>3.19</v>
      </c>
      <c r="BW202">
        <v>7.0000000000000007E-2</v>
      </c>
      <c r="BX202">
        <v>0.09</v>
      </c>
      <c r="BY202">
        <v>1.62</v>
      </c>
      <c r="BZ202">
        <v>1.24</v>
      </c>
      <c r="CA202">
        <v>545</v>
      </c>
      <c r="CB202">
        <v>160</v>
      </c>
      <c r="CC202">
        <v>30</v>
      </c>
      <c r="CD202">
        <v>12</v>
      </c>
      <c r="CE202">
        <v>413</v>
      </c>
      <c r="CF202">
        <v>145</v>
      </c>
      <c r="CG202">
        <v>604</v>
      </c>
      <c r="CH202">
        <v>205</v>
      </c>
      <c r="CI202">
        <v>0.95</v>
      </c>
      <c r="CJ202">
        <v>0.18</v>
      </c>
      <c r="CK202" t="str">
        <f>IF(O202=" "," ",VLOOKUP(AA202,Mapping!$A:$C,2,FALSE))</f>
        <v>CHE</v>
      </c>
      <c r="CL202" t="str">
        <f>IF(O202=" "," ",VLOOKUP(AA202,Mapping!$A:$C,3,FALSE))</f>
        <v>Chelsea</v>
      </c>
      <c r="CM202" s="5">
        <f t="shared" si="15"/>
        <v>0</v>
      </c>
      <c r="CN202" s="5">
        <f t="shared" si="16"/>
        <v>0</v>
      </c>
      <c r="CO202">
        <f t="shared" si="17"/>
        <v>4</v>
      </c>
      <c r="CP202" s="4">
        <f t="shared" si="18"/>
        <v>11.25</v>
      </c>
      <c r="CQ202">
        <f t="shared" si="19"/>
        <v>0</v>
      </c>
    </row>
    <row r="203" spans="1:95" x14ac:dyDescent="0.35">
      <c r="A203">
        <v>75</v>
      </c>
      <c r="B203" s="1" t="s">
        <v>88</v>
      </c>
      <c r="C203">
        <v>242880</v>
      </c>
      <c r="D203" s="1" t="s">
        <v>88</v>
      </c>
      <c r="E203" s="1" t="s">
        <v>88</v>
      </c>
      <c r="F203" s="1">
        <v>0</v>
      </c>
      <c r="G203" s="1" t="s">
        <v>88</v>
      </c>
      <c r="H203" s="1" t="s">
        <v>88</v>
      </c>
      <c r="I203">
        <v>2</v>
      </c>
      <c r="J203">
        <v>0</v>
      </c>
      <c r="K203" s="1" t="s">
        <v>88</v>
      </c>
      <c r="L203" s="1" t="s">
        <v>88</v>
      </c>
      <c r="M203" s="1" t="s">
        <v>740</v>
      </c>
      <c r="N203">
        <v>0</v>
      </c>
      <c r="O203">
        <v>191</v>
      </c>
      <c r="P203" s="1" t="s">
        <v>88</v>
      </c>
      <c r="Q203" s="1" t="s">
        <v>671</v>
      </c>
      <c r="R203" s="2">
        <v>45141.479219490742</v>
      </c>
      <c r="S203" s="4">
        <v>45</v>
      </c>
      <c r="T203" s="1" t="s">
        <v>741</v>
      </c>
      <c r="U203">
        <v>3.6</v>
      </c>
      <c r="V203" s="1" t="s">
        <v>742</v>
      </c>
      <c r="W203">
        <v>0.2</v>
      </c>
      <c r="X203" s="1" t="s">
        <v>88</v>
      </c>
      <c r="Y203" s="1" t="s">
        <v>88</v>
      </c>
      <c r="Z203" s="1" t="s">
        <v>207</v>
      </c>
      <c r="AA203">
        <v>7</v>
      </c>
      <c r="AB203">
        <v>8</v>
      </c>
      <c r="AC203">
        <v>40</v>
      </c>
      <c r="AD203" s="5">
        <v>0</v>
      </c>
      <c r="AE203" s="5">
        <v>0</v>
      </c>
      <c r="AF203" s="5">
        <v>0</v>
      </c>
      <c r="AG203" s="5">
        <v>0</v>
      </c>
      <c r="AH203">
        <v>0</v>
      </c>
      <c r="AI203">
        <v>8.9</v>
      </c>
      <c r="AJ203" s="1" t="s">
        <v>743</v>
      </c>
      <c r="AK203">
        <v>904</v>
      </c>
      <c r="AL203">
        <v>1</v>
      </c>
      <c r="AM203">
        <v>1</v>
      </c>
      <c r="AN203">
        <v>4</v>
      </c>
      <c r="AO203">
        <v>9</v>
      </c>
      <c r="AP203">
        <v>1</v>
      </c>
      <c r="AQ203">
        <v>1</v>
      </c>
      <c r="AR203">
        <v>1</v>
      </c>
      <c r="AS203">
        <v>2</v>
      </c>
      <c r="AT203">
        <v>1</v>
      </c>
      <c r="AU203">
        <v>91</v>
      </c>
      <c r="AV203">
        <v>2</v>
      </c>
      <c r="AW203">
        <v>209</v>
      </c>
      <c r="AX203">
        <v>219.8</v>
      </c>
      <c r="AY203">
        <v>49.1</v>
      </c>
      <c r="AZ203">
        <v>81</v>
      </c>
      <c r="BA203">
        <v>35.1</v>
      </c>
      <c r="BB203">
        <v>10</v>
      </c>
      <c r="BC203">
        <v>1.26</v>
      </c>
      <c r="BD203">
        <v>0.2</v>
      </c>
      <c r="BE203">
        <v>1.46</v>
      </c>
      <c r="BF203">
        <v>12.31</v>
      </c>
      <c r="BG203">
        <v>235</v>
      </c>
      <c r="BH203">
        <v>92</v>
      </c>
      <c r="BI203">
        <v>288</v>
      </c>
      <c r="BJ203">
        <v>103</v>
      </c>
      <c r="BK203">
        <v>241</v>
      </c>
      <c r="BL203">
        <v>80</v>
      </c>
      <c r="BM203">
        <v>275</v>
      </c>
      <c r="BN203">
        <v>99</v>
      </c>
      <c r="BO203">
        <v>2</v>
      </c>
      <c r="BP203" s="1" t="s">
        <v>88</v>
      </c>
      <c r="BQ203">
        <v>1</v>
      </c>
      <c r="BR203" s="1" t="s">
        <v>88</v>
      </c>
      <c r="BS203">
        <v>1</v>
      </c>
      <c r="BT203" s="1" t="s">
        <v>88</v>
      </c>
      <c r="BU203">
        <v>0.13</v>
      </c>
      <c r="BV203">
        <v>3.19</v>
      </c>
      <c r="BW203">
        <v>0.02</v>
      </c>
      <c r="BX203">
        <v>0.15</v>
      </c>
      <c r="BY203">
        <v>1.23</v>
      </c>
      <c r="BZ203">
        <v>0.9</v>
      </c>
      <c r="CA203">
        <v>441</v>
      </c>
      <c r="CB203">
        <v>129</v>
      </c>
      <c r="CC203">
        <v>245</v>
      </c>
      <c r="CD203">
        <v>152</v>
      </c>
      <c r="CE203">
        <v>82</v>
      </c>
      <c r="CF203">
        <v>21</v>
      </c>
      <c r="CG203">
        <v>384</v>
      </c>
      <c r="CH203">
        <v>146</v>
      </c>
      <c r="CI203">
        <v>1</v>
      </c>
      <c r="CJ203">
        <v>0.4</v>
      </c>
      <c r="CK203" t="str">
        <f>IF(O203=" "," ",VLOOKUP(AA203,Mapping!$A:$C,2,FALSE))</f>
        <v>CHE</v>
      </c>
      <c r="CL203" t="str">
        <f>IF(O203=" "," ",VLOOKUP(AA203,Mapping!$A:$C,3,FALSE))</f>
        <v>Chelsea</v>
      </c>
      <c r="CM203" s="5">
        <f t="shared" si="15"/>
        <v>0</v>
      </c>
      <c r="CN203" s="5">
        <f t="shared" si="16"/>
        <v>0</v>
      </c>
      <c r="CO203">
        <f t="shared" si="17"/>
        <v>4.5</v>
      </c>
      <c r="CP203" s="4">
        <f t="shared" si="18"/>
        <v>8.8888888888888893</v>
      </c>
      <c r="CQ203">
        <f t="shared" si="19"/>
        <v>0</v>
      </c>
    </row>
    <row r="204" spans="1:95" x14ac:dyDescent="0.35">
      <c r="A204">
        <v>75</v>
      </c>
      <c r="B204" s="1" t="s">
        <v>88</v>
      </c>
      <c r="C204">
        <v>122074</v>
      </c>
      <c r="D204" s="1" t="s">
        <v>88</v>
      </c>
      <c r="E204" s="1" t="s">
        <v>88</v>
      </c>
      <c r="F204" s="1">
        <v>0</v>
      </c>
      <c r="G204" s="1" t="s">
        <v>88</v>
      </c>
      <c r="H204" s="1" t="s">
        <v>88</v>
      </c>
      <c r="I204">
        <v>1</v>
      </c>
      <c r="J204">
        <v>0</v>
      </c>
      <c r="K204" s="1" t="s">
        <v>88</v>
      </c>
      <c r="L204" s="1" t="s">
        <v>88</v>
      </c>
      <c r="M204" s="1" t="s">
        <v>127</v>
      </c>
      <c r="N204">
        <v>0</v>
      </c>
      <c r="O204">
        <v>192</v>
      </c>
      <c r="P204" s="1" t="s">
        <v>88</v>
      </c>
      <c r="Q204" s="1" t="s">
        <v>744</v>
      </c>
      <c r="R204" s="2">
        <v>45141.479219687499</v>
      </c>
      <c r="S204" s="4">
        <v>40</v>
      </c>
      <c r="T204" s="1" t="s">
        <v>745</v>
      </c>
      <c r="U204">
        <v>0</v>
      </c>
      <c r="V204" s="1" t="s">
        <v>746</v>
      </c>
      <c r="W204">
        <v>0.1</v>
      </c>
      <c r="X204" s="1" t="s">
        <v>88</v>
      </c>
      <c r="Y204" s="1" t="s">
        <v>88</v>
      </c>
      <c r="Z204" s="1" t="s">
        <v>207</v>
      </c>
      <c r="AA204">
        <v>7</v>
      </c>
      <c r="AB204">
        <v>8</v>
      </c>
      <c r="AC204">
        <v>40</v>
      </c>
      <c r="AD204" s="5">
        <v>0</v>
      </c>
      <c r="AE204" s="5">
        <v>0</v>
      </c>
      <c r="AF204" s="5">
        <v>0</v>
      </c>
      <c r="AG204" s="5">
        <v>0</v>
      </c>
      <c r="AH204">
        <v>0</v>
      </c>
      <c r="AI204">
        <v>0</v>
      </c>
      <c r="AJ204" s="1" t="s">
        <v>746</v>
      </c>
      <c r="AK204">
        <v>904</v>
      </c>
      <c r="AL204">
        <v>1</v>
      </c>
      <c r="AM204">
        <v>1</v>
      </c>
      <c r="AN204">
        <v>4</v>
      </c>
      <c r="AO204">
        <v>9</v>
      </c>
      <c r="AP204">
        <v>1</v>
      </c>
      <c r="AQ204">
        <v>1</v>
      </c>
      <c r="AR204">
        <v>1</v>
      </c>
      <c r="AS204">
        <v>2</v>
      </c>
      <c r="AT204">
        <v>1</v>
      </c>
      <c r="AU204">
        <v>91</v>
      </c>
      <c r="AV204">
        <v>2</v>
      </c>
      <c r="AW204">
        <v>209</v>
      </c>
      <c r="AX204">
        <v>0</v>
      </c>
      <c r="AY204">
        <v>0</v>
      </c>
      <c r="AZ204">
        <v>0</v>
      </c>
      <c r="BA204">
        <v>0</v>
      </c>
      <c r="BB204">
        <v>10</v>
      </c>
      <c r="BC204">
        <v>0</v>
      </c>
      <c r="BD204">
        <v>0</v>
      </c>
      <c r="BE204">
        <v>0</v>
      </c>
      <c r="BF204">
        <v>0</v>
      </c>
      <c r="BG204">
        <v>407</v>
      </c>
      <c r="BH204">
        <v>41</v>
      </c>
      <c r="BI204">
        <v>395</v>
      </c>
      <c r="BJ204">
        <v>29</v>
      </c>
      <c r="BK204">
        <v>378</v>
      </c>
      <c r="BL204">
        <v>20</v>
      </c>
      <c r="BM204">
        <v>409</v>
      </c>
      <c r="BN204">
        <v>41</v>
      </c>
      <c r="BO204">
        <v>2</v>
      </c>
      <c r="BP204" s="1" t="s">
        <v>88</v>
      </c>
      <c r="BQ204">
        <v>1</v>
      </c>
      <c r="BR204" s="1" t="s">
        <v>88</v>
      </c>
      <c r="BS204">
        <v>1</v>
      </c>
      <c r="BT204" s="1" t="s">
        <v>88</v>
      </c>
      <c r="BU204">
        <v>0.13</v>
      </c>
      <c r="BV204">
        <v>3.19</v>
      </c>
      <c r="BW204">
        <v>0.02</v>
      </c>
      <c r="BX204">
        <v>0.15</v>
      </c>
      <c r="BY204">
        <v>1.23</v>
      </c>
      <c r="BZ204">
        <v>0.9</v>
      </c>
      <c r="CA204">
        <v>547</v>
      </c>
      <c r="CB204">
        <v>48</v>
      </c>
      <c r="CC204">
        <v>32</v>
      </c>
      <c r="CD204">
        <v>19</v>
      </c>
      <c r="CE204">
        <v>414</v>
      </c>
      <c r="CF204">
        <v>41</v>
      </c>
      <c r="CG204">
        <v>539</v>
      </c>
      <c r="CH204">
        <v>68</v>
      </c>
      <c r="CI204">
        <v>1</v>
      </c>
      <c r="CJ204">
        <v>0.4</v>
      </c>
      <c r="CK204" t="str">
        <f>IF(O204=" "," ",VLOOKUP(AA204,Mapping!$A:$C,2,FALSE))</f>
        <v>CHE</v>
      </c>
      <c r="CL204" t="str">
        <f>IF(O204=" "," ",VLOOKUP(AA204,Mapping!$A:$C,3,FALSE))</f>
        <v>Chelsea</v>
      </c>
      <c r="CM204" s="5">
        <f t="shared" si="15"/>
        <v>0</v>
      </c>
      <c r="CN204" s="5">
        <f t="shared" si="16"/>
        <v>0</v>
      </c>
      <c r="CO204">
        <f t="shared" si="17"/>
        <v>4</v>
      </c>
      <c r="CP204" s="4">
        <f t="shared" si="18"/>
        <v>10</v>
      </c>
      <c r="CQ204">
        <f t="shared" si="19"/>
        <v>0</v>
      </c>
    </row>
    <row r="205" spans="1:95" x14ac:dyDescent="0.35">
      <c r="A205">
        <v>75</v>
      </c>
      <c r="B205" s="1" t="s">
        <v>88</v>
      </c>
      <c r="C205">
        <v>440323</v>
      </c>
      <c r="D205" s="1" t="s">
        <v>88</v>
      </c>
      <c r="E205" s="1" t="s">
        <v>88</v>
      </c>
      <c r="F205" s="1">
        <v>0</v>
      </c>
      <c r="G205" s="1" t="s">
        <v>88</v>
      </c>
      <c r="H205" s="1" t="s">
        <v>88</v>
      </c>
      <c r="I205">
        <v>4</v>
      </c>
      <c r="J205">
        <v>0</v>
      </c>
      <c r="K205" s="1" t="s">
        <v>88</v>
      </c>
      <c r="L205" s="1" t="s">
        <v>88</v>
      </c>
      <c r="M205" s="1" t="s">
        <v>747</v>
      </c>
      <c r="N205">
        <v>0</v>
      </c>
      <c r="O205">
        <v>193</v>
      </c>
      <c r="P205" s="1" t="s">
        <v>88</v>
      </c>
      <c r="Q205" s="1" t="s">
        <v>748</v>
      </c>
      <c r="R205" s="2">
        <v>45141.47921986111</v>
      </c>
      <c r="S205" s="4">
        <v>50</v>
      </c>
      <c r="T205" s="1" t="s">
        <v>749</v>
      </c>
      <c r="U205">
        <v>1.8</v>
      </c>
      <c r="V205" s="1" t="s">
        <v>750</v>
      </c>
      <c r="W205">
        <v>0.2</v>
      </c>
      <c r="X205" s="1" t="s">
        <v>88</v>
      </c>
      <c r="Y205" s="1" t="s">
        <v>88</v>
      </c>
      <c r="Z205" s="1" t="s">
        <v>207</v>
      </c>
      <c r="AA205">
        <v>7</v>
      </c>
      <c r="AB205">
        <v>8</v>
      </c>
      <c r="AC205">
        <v>21</v>
      </c>
      <c r="AD205" s="5">
        <v>0</v>
      </c>
      <c r="AE205" s="5">
        <v>0</v>
      </c>
      <c r="AF205" s="5">
        <v>0</v>
      </c>
      <c r="AG205" s="5">
        <v>0</v>
      </c>
      <c r="AH205">
        <v>0</v>
      </c>
      <c r="AI205">
        <v>4.2</v>
      </c>
      <c r="AJ205" s="1" t="s">
        <v>750</v>
      </c>
      <c r="AK205">
        <v>285</v>
      </c>
      <c r="AL205">
        <v>1</v>
      </c>
      <c r="AM205">
        <v>1</v>
      </c>
      <c r="AN205">
        <v>1</v>
      </c>
      <c r="AO205">
        <v>5</v>
      </c>
      <c r="AP205">
        <v>1</v>
      </c>
      <c r="AQ205">
        <v>1</v>
      </c>
      <c r="AR205">
        <v>1</v>
      </c>
      <c r="AS205">
        <v>2</v>
      </c>
      <c r="AT205">
        <v>1</v>
      </c>
      <c r="AU205">
        <v>91</v>
      </c>
      <c r="AV205">
        <v>2</v>
      </c>
      <c r="AW205">
        <v>56</v>
      </c>
      <c r="AX205">
        <v>64.599999999999994</v>
      </c>
      <c r="AY205">
        <v>18.2</v>
      </c>
      <c r="AZ205">
        <v>113</v>
      </c>
      <c r="BA205">
        <v>19.7</v>
      </c>
      <c r="BB205">
        <v>2</v>
      </c>
      <c r="BC205">
        <v>0.84</v>
      </c>
      <c r="BD205">
        <v>0.06</v>
      </c>
      <c r="BE205">
        <v>0.9</v>
      </c>
      <c r="BF205">
        <v>4.49</v>
      </c>
      <c r="BG205">
        <v>330</v>
      </c>
      <c r="BH205">
        <v>34</v>
      </c>
      <c r="BI205">
        <v>324</v>
      </c>
      <c r="BJ205">
        <v>38</v>
      </c>
      <c r="BK205">
        <v>212</v>
      </c>
      <c r="BL205">
        <v>35</v>
      </c>
      <c r="BM205">
        <v>315</v>
      </c>
      <c r="BN205">
        <v>35</v>
      </c>
      <c r="BO205">
        <v>2</v>
      </c>
      <c r="BP205" s="1" t="s">
        <v>88</v>
      </c>
      <c r="BQ205">
        <v>1</v>
      </c>
      <c r="BR205" s="1" t="s">
        <v>88</v>
      </c>
      <c r="BS205">
        <v>1</v>
      </c>
      <c r="BT205" s="1" t="s">
        <v>88</v>
      </c>
      <c r="BU205">
        <v>0.27</v>
      </c>
      <c r="BV205">
        <v>3.19</v>
      </c>
      <c r="BW205">
        <v>0.02</v>
      </c>
      <c r="BX205">
        <v>0.28999999999999998</v>
      </c>
      <c r="BY205">
        <v>1.42</v>
      </c>
      <c r="BZ205">
        <v>1.58</v>
      </c>
      <c r="CA205">
        <v>272</v>
      </c>
      <c r="CB205">
        <v>55</v>
      </c>
      <c r="CC205">
        <v>444</v>
      </c>
      <c r="CD205">
        <v>34</v>
      </c>
      <c r="CE205">
        <v>289</v>
      </c>
      <c r="CF205">
        <v>32</v>
      </c>
      <c r="CG205">
        <v>418</v>
      </c>
      <c r="CH205">
        <v>65</v>
      </c>
      <c r="CI205">
        <v>0.63</v>
      </c>
      <c r="CJ205">
        <v>0.32</v>
      </c>
      <c r="CK205" t="str">
        <f>IF(O205=" "," ",VLOOKUP(AA205,Mapping!$A:$C,2,FALSE))</f>
        <v>CHE</v>
      </c>
      <c r="CL205" t="str">
        <f>IF(O205=" "," ",VLOOKUP(AA205,Mapping!$A:$C,3,FALSE))</f>
        <v>Chelsea</v>
      </c>
      <c r="CM205" s="5">
        <f t="shared" si="15"/>
        <v>0</v>
      </c>
      <c r="CN205" s="5">
        <f t="shared" si="16"/>
        <v>0</v>
      </c>
      <c r="CO205">
        <f t="shared" si="17"/>
        <v>5</v>
      </c>
      <c r="CP205" s="4">
        <f t="shared" si="18"/>
        <v>4.2</v>
      </c>
      <c r="CQ205">
        <f t="shared" si="19"/>
        <v>0</v>
      </c>
    </row>
    <row r="206" spans="1:95" x14ac:dyDescent="0.35">
      <c r="A206">
        <v>75</v>
      </c>
      <c r="B206" s="1" t="s">
        <v>88</v>
      </c>
      <c r="C206">
        <v>180736</v>
      </c>
      <c r="D206" s="1" t="s">
        <v>88</v>
      </c>
      <c r="E206" s="1" t="s">
        <v>88</v>
      </c>
      <c r="F206" s="1">
        <v>0</v>
      </c>
      <c r="G206" s="1" t="s">
        <v>88</v>
      </c>
      <c r="H206" s="1" t="s">
        <v>88</v>
      </c>
      <c r="I206">
        <v>2</v>
      </c>
      <c r="J206">
        <v>1.5</v>
      </c>
      <c r="K206" s="1" t="s">
        <v>88</v>
      </c>
      <c r="L206" s="1" t="s">
        <v>88</v>
      </c>
      <c r="M206" s="1" t="s">
        <v>751</v>
      </c>
      <c r="N206">
        <v>0</v>
      </c>
      <c r="O206">
        <v>194</v>
      </c>
      <c r="P206" s="1" t="s">
        <v>88</v>
      </c>
      <c r="Q206" s="1" t="s">
        <v>748</v>
      </c>
      <c r="R206" s="2">
        <v>45141.47921986111</v>
      </c>
      <c r="S206" s="4">
        <v>45</v>
      </c>
      <c r="T206" s="1" t="s">
        <v>752</v>
      </c>
      <c r="U206">
        <v>2</v>
      </c>
      <c r="V206" s="1" t="s">
        <v>753</v>
      </c>
      <c r="W206">
        <v>0.3</v>
      </c>
      <c r="X206" s="1" t="s">
        <v>88</v>
      </c>
      <c r="Y206" s="1" t="s">
        <v>88</v>
      </c>
      <c r="Z206" s="1" t="s">
        <v>97</v>
      </c>
      <c r="AA206">
        <v>7</v>
      </c>
      <c r="AB206">
        <v>8</v>
      </c>
      <c r="AC206">
        <v>49</v>
      </c>
      <c r="AD206" s="5">
        <v>0</v>
      </c>
      <c r="AE206" s="5">
        <v>0</v>
      </c>
      <c r="AF206" s="5">
        <v>0</v>
      </c>
      <c r="AG206" s="5">
        <v>0</v>
      </c>
      <c r="AH206">
        <v>0</v>
      </c>
      <c r="AI206">
        <v>10.9</v>
      </c>
      <c r="AJ206" s="1" t="s">
        <v>753</v>
      </c>
      <c r="AK206">
        <v>1601</v>
      </c>
      <c r="AL206">
        <v>1</v>
      </c>
      <c r="AM206">
        <v>1</v>
      </c>
      <c r="AN206">
        <v>5</v>
      </c>
      <c r="AO206">
        <v>24</v>
      </c>
      <c r="AP206">
        <v>1</v>
      </c>
      <c r="AQ206">
        <v>1</v>
      </c>
      <c r="AR206">
        <v>1</v>
      </c>
      <c r="AS206">
        <v>4</v>
      </c>
      <c r="AT206">
        <v>1</v>
      </c>
      <c r="AU206">
        <v>91</v>
      </c>
      <c r="AV206">
        <v>1</v>
      </c>
      <c r="AW206">
        <v>318</v>
      </c>
      <c r="AX206">
        <v>294.60000000000002</v>
      </c>
      <c r="AY206">
        <v>94</v>
      </c>
      <c r="AZ206">
        <v>112</v>
      </c>
      <c r="BA206">
        <v>50.3</v>
      </c>
      <c r="BB206">
        <v>18</v>
      </c>
      <c r="BC206">
        <v>0.82</v>
      </c>
      <c r="BD206">
        <v>0.32</v>
      </c>
      <c r="BE206">
        <v>1.1399999999999999</v>
      </c>
      <c r="BF206">
        <v>30.99</v>
      </c>
      <c r="BG206">
        <v>193</v>
      </c>
      <c r="BH206">
        <v>69</v>
      </c>
      <c r="BI206">
        <v>242</v>
      </c>
      <c r="BJ206">
        <v>77</v>
      </c>
      <c r="BK206">
        <v>215</v>
      </c>
      <c r="BL206">
        <v>62</v>
      </c>
      <c r="BM206">
        <v>229</v>
      </c>
      <c r="BN206">
        <v>79</v>
      </c>
      <c r="BO206">
        <v>2</v>
      </c>
      <c r="BP206" s="1" t="s">
        <v>88</v>
      </c>
      <c r="BQ206">
        <v>1</v>
      </c>
      <c r="BR206" s="1" t="s">
        <v>88</v>
      </c>
      <c r="BS206">
        <v>1</v>
      </c>
      <c r="BT206" s="1" t="s">
        <v>88</v>
      </c>
      <c r="BU206">
        <v>0.05</v>
      </c>
      <c r="BV206">
        <v>3.19</v>
      </c>
      <c r="BW206">
        <v>0.02</v>
      </c>
      <c r="BX206">
        <v>7.0000000000000007E-2</v>
      </c>
      <c r="BY206">
        <v>1.74</v>
      </c>
      <c r="BZ206">
        <v>1.35</v>
      </c>
      <c r="CA206">
        <v>376</v>
      </c>
      <c r="CB206">
        <v>85</v>
      </c>
      <c r="CC206">
        <v>180</v>
      </c>
      <c r="CD206">
        <v>108</v>
      </c>
      <c r="CE206">
        <v>255</v>
      </c>
      <c r="CF206">
        <v>98</v>
      </c>
      <c r="CG206">
        <v>290</v>
      </c>
      <c r="CH206">
        <v>103</v>
      </c>
      <c r="CI206">
        <v>1.01</v>
      </c>
      <c r="CJ206">
        <v>0.28000000000000003</v>
      </c>
      <c r="CK206" t="str">
        <f>IF(O206=" "," ",VLOOKUP(AA206,Mapping!$A:$C,2,FALSE))</f>
        <v>CHE</v>
      </c>
      <c r="CL206" t="str">
        <f>IF(O206=" "," ",VLOOKUP(AA206,Mapping!$A:$C,3,FALSE))</f>
        <v>Chelsea</v>
      </c>
      <c r="CM206" s="5">
        <f t="shared" si="15"/>
        <v>0</v>
      </c>
      <c r="CN206" s="5">
        <f t="shared" si="16"/>
        <v>0</v>
      </c>
      <c r="CO206">
        <f t="shared" si="17"/>
        <v>4.5</v>
      </c>
      <c r="CP206" s="4">
        <f t="shared" si="18"/>
        <v>10.888888888888889</v>
      </c>
      <c r="CQ206">
        <f t="shared" si="19"/>
        <v>0</v>
      </c>
    </row>
    <row r="207" spans="1:95" x14ac:dyDescent="0.35">
      <c r="A207">
        <v>75</v>
      </c>
      <c r="B207" s="1" t="s">
        <v>88</v>
      </c>
      <c r="C207">
        <v>172850</v>
      </c>
      <c r="D207" s="1" t="s">
        <v>88</v>
      </c>
      <c r="E207" s="1" t="s">
        <v>88</v>
      </c>
      <c r="F207" s="1">
        <v>0</v>
      </c>
      <c r="G207" s="1" t="s">
        <v>88</v>
      </c>
      <c r="H207" s="1" t="s">
        <v>88</v>
      </c>
      <c r="I207">
        <v>2</v>
      </c>
      <c r="J207">
        <v>2.1</v>
      </c>
      <c r="K207" s="1" t="s">
        <v>88</v>
      </c>
      <c r="L207" s="1" t="s">
        <v>88</v>
      </c>
      <c r="M207" s="1" t="s">
        <v>365</v>
      </c>
      <c r="N207">
        <v>0</v>
      </c>
      <c r="O207">
        <v>195</v>
      </c>
      <c r="P207" s="1" t="s">
        <v>88</v>
      </c>
      <c r="Q207" s="1" t="s">
        <v>748</v>
      </c>
      <c r="R207" s="2">
        <v>45141.47921986111</v>
      </c>
      <c r="S207" s="4">
        <v>55</v>
      </c>
      <c r="T207" s="1" t="s">
        <v>754</v>
      </c>
      <c r="U207">
        <v>3</v>
      </c>
      <c r="V207" s="1" t="s">
        <v>755</v>
      </c>
      <c r="W207">
        <v>12.1</v>
      </c>
      <c r="X207" s="1" t="s">
        <v>88</v>
      </c>
      <c r="Y207" s="1" t="s">
        <v>88</v>
      </c>
      <c r="Z207" s="1" t="s">
        <v>97</v>
      </c>
      <c r="AA207">
        <v>7</v>
      </c>
      <c r="AB207">
        <v>8</v>
      </c>
      <c r="AC207">
        <v>70</v>
      </c>
      <c r="AD207" s="5">
        <v>0</v>
      </c>
      <c r="AE207" s="5">
        <v>0</v>
      </c>
      <c r="AF207" s="5">
        <v>0</v>
      </c>
      <c r="AG207" s="5">
        <v>0</v>
      </c>
      <c r="AH207">
        <v>0</v>
      </c>
      <c r="AI207">
        <v>12.7</v>
      </c>
      <c r="AJ207" s="1" t="s">
        <v>755</v>
      </c>
      <c r="AK207">
        <v>1402</v>
      </c>
      <c r="AL207">
        <v>2</v>
      </c>
      <c r="AM207">
        <v>3</v>
      </c>
      <c r="AN207">
        <v>4</v>
      </c>
      <c r="AO207">
        <v>19</v>
      </c>
      <c r="AP207">
        <v>1</v>
      </c>
      <c r="AQ207">
        <v>1</v>
      </c>
      <c r="AR207">
        <v>1</v>
      </c>
      <c r="AS207">
        <v>3</v>
      </c>
      <c r="AT207">
        <v>1</v>
      </c>
      <c r="AU207">
        <v>91</v>
      </c>
      <c r="AV207">
        <v>4</v>
      </c>
      <c r="AW207">
        <v>302</v>
      </c>
      <c r="AX207">
        <v>283.39999999999998</v>
      </c>
      <c r="AY207">
        <v>382.6</v>
      </c>
      <c r="AZ207">
        <v>178</v>
      </c>
      <c r="BA207">
        <v>84.2</v>
      </c>
      <c r="BB207">
        <v>15</v>
      </c>
      <c r="BC207">
        <v>1.57</v>
      </c>
      <c r="BD207">
        <v>2.4900000000000002</v>
      </c>
      <c r="BE207">
        <v>4.0599999999999996</v>
      </c>
      <c r="BF207">
        <v>18.25</v>
      </c>
      <c r="BG207">
        <v>203</v>
      </c>
      <c r="BH207">
        <v>74</v>
      </c>
      <c r="BI207">
        <v>84</v>
      </c>
      <c r="BJ207">
        <v>15</v>
      </c>
      <c r="BK207">
        <v>162</v>
      </c>
      <c r="BL207">
        <v>27</v>
      </c>
      <c r="BM207">
        <v>144</v>
      </c>
      <c r="BN207">
        <v>33</v>
      </c>
      <c r="BO207">
        <v>1</v>
      </c>
      <c r="BP207" s="1" t="s">
        <v>88</v>
      </c>
      <c r="BQ207">
        <v>1</v>
      </c>
      <c r="BR207" s="1" t="s">
        <v>88</v>
      </c>
      <c r="BS207">
        <v>1</v>
      </c>
      <c r="BT207" s="1" t="s">
        <v>88</v>
      </c>
      <c r="BU207">
        <v>0.1</v>
      </c>
      <c r="BV207">
        <v>3.19</v>
      </c>
      <c r="BW207">
        <v>0.16</v>
      </c>
      <c r="BX207">
        <v>0.26</v>
      </c>
      <c r="BY207">
        <v>1.17</v>
      </c>
      <c r="BZ207">
        <v>1.22</v>
      </c>
      <c r="CA207">
        <v>108</v>
      </c>
      <c r="CB207">
        <v>9</v>
      </c>
      <c r="CC207">
        <v>497</v>
      </c>
      <c r="CD207">
        <v>199</v>
      </c>
      <c r="CE207">
        <v>141</v>
      </c>
      <c r="CF207">
        <v>46</v>
      </c>
      <c r="CG207">
        <v>37</v>
      </c>
      <c r="CH207">
        <v>12</v>
      </c>
      <c r="CI207">
        <v>0.96</v>
      </c>
      <c r="CJ207">
        <v>0.26</v>
      </c>
      <c r="CK207" t="str">
        <f>IF(O207=" "," ",VLOOKUP(AA207,Mapping!$A:$C,2,FALSE))</f>
        <v>CHE</v>
      </c>
      <c r="CL207" t="str">
        <f>IF(O207=" "," ",VLOOKUP(AA207,Mapping!$A:$C,3,FALSE))</f>
        <v>Chelsea</v>
      </c>
      <c r="CM207" s="5">
        <f t="shared" si="15"/>
        <v>0</v>
      </c>
      <c r="CN207" s="5">
        <f t="shared" si="16"/>
        <v>0</v>
      </c>
      <c r="CO207">
        <f t="shared" si="17"/>
        <v>5.5</v>
      </c>
      <c r="CP207" s="4">
        <f t="shared" si="18"/>
        <v>12.727272727272727</v>
      </c>
      <c r="CQ207">
        <f t="shared" si="19"/>
        <v>0</v>
      </c>
    </row>
    <row r="208" spans="1:95" x14ac:dyDescent="0.35">
      <c r="A208">
        <v>75</v>
      </c>
      <c r="B208" s="1" t="s">
        <v>88</v>
      </c>
      <c r="C208">
        <v>478912</v>
      </c>
      <c r="D208" s="1" t="s">
        <v>88</v>
      </c>
      <c r="E208" s="1" t="s">
        <v>88</v>
      </c>
      <c r="F208" s="1">
        <v>0</v>
      </c>
      <c r="G208" s="1" t="s">
        <v>88</v>
      </c>
      <c r="H208" s="1" t="s">
        <v>88</v>
      </c>
      <c r="I208">
        <v>3</v>
      </c>
      <c r="J208">
        <v>0.5</v>
      </c>
      <c r="K208" s="1" t="s">
        <v>88</v>
      </c>
      <c r="L208" s="1" t="s">
        <v>88</v>
      </c>
      <c r="M208" s="1" t="s">
        <v>756</v>
      </c>
      <c r="N208">
        <v>0</v>
      </c>
      <c r="O208">
        <v>196</v>
      </c>
      <c r="P208" s="1" t="s">
        <v>88</v>
      </c>
      <c r="Q208" s="1" t="s">
        <v>748</v>
      </c>
      <c r="R208" s="2">
        <v>45141.47921986111</v>
      </c>
      <c r="S208" s="4">
        <v>45</v>
      </c>
      <c r="T208" s="1" t="s">
        <v>757</v>
      </c>
      <c r="U208">
        <v>1.3</v>
      </c>
      <c r="V208" s="1" t="s">
        <v>758</v>
      </c>
      <c r="W208">
        <v>2.5</v>
      </c>
      <c r="X208" s="1" t="s">
        <v>88</v>
      </c>
      <c r="Y208" s="1" t="s">
        <v>88</v>
      </c>
      <c r="Z208" s="1" t="s">
        <v>97</v>
      </c>
      <c r="AA208">
        <v>7</v>
      </c>
      <c r="AB208">
        <v>8</v>
      </c>
      <c r="AC208">
        <v>18</v>
      </c>
      <c r="AD208" s="5">
        <v>0</v>
      </c>
      <c r="AE208" s="5">
        <v>0</v>
      </c>
      <c r="AF208" s="5">
        <v>0</v>
      </c>
      <c r="AG208" s="5">
        <v>0</v>
      </c>
      <c r="AH208">
        <v>0</v>
      </c>
      <c r="AI208">
        <v>4</v>
      </c>
      <c r="AJ208" s="1" t="s">
        <v>758</v>
      </c>
      <c r="AK208">
        <v>342</v>
      </c>
      <c r="AL208">
        <v>2</v>
      </c>
      <c r="AM208">
        <v>3</v>
      </c>
      <c r="AN208">
        <v>1</v>
      </c>
      <c r="AO208">
        <v>7</v>
      </c>
      <c r="AP208">
        <v>1</v>
      </c>
      <c r="AQ208">
        <v>1</v>
      </c>
      <c r="AR208">
        <v>1</v>
      </c>
      <c r="AS208">
        <v>3</v>
      </c>
      <c r="AT208">
        <v>1</v>
      </c>
      <c r="AU208">
        <v>91</v>
      </c>
      <c r="AV208">
        <v>4</v>
      </c>
      <c r="AW208">
        <v>71</v>
      </c>
      <c r="AX208">
        <v>66</v>
      </c>
      <c r="AY208">
        <v>113.5</v>
      </c>
      <c r="AZ208">
        <v>78</v>
      </c>
      <c r="BA208">
        <v>25.7</v>
      </c>
      <c r="BB208">
        <v>2</v>
      </c>
      <c r="BC208">
        <v>0.33</v>
      </c>
      <c r="BD208">
        <v>0.61</v>
      </c>
      <c r="BE208">
        <v>0.94</v>
      </c>
      <c r="BF208">
        <v>8.1</v>
      </c>
      <c r="BG208">
        <v>329</v>
      </c>
      <c r="BH208">
        <v>146</v>
      </c>
      <c r="BI208">
        <v>218</v>
      </c>
      <c r="BJ208">
        <v>127</v>
      </c>
      <c r="BK208">
        <v>246</v>
      </c>
      <c r="BL208">
        <v>128</v>
      </c>
      <c r="BM208">
        <v>305</v>
      </c>
      <c r="BN208">
        <v>141</v>
      </c>
      <c r="BO208">
        <v>1</v>
      </c>
      <c r="BP208" s="1" t="s">
        <v>88</v>
      </c>
      <c r="BQ208">
        <v>1</v>
      </c>
      <c r="BR208" s="1" t="s">
        <v>88</v>
      </c>
      <c r="BS208">
        <v>1</v>
      </c>
      <c r="BT208" s="1" t="s">
        <v>88</v>
      </c>
      <c r="BU208">
        <v>0.09</v>
      </c>
      <c r="BV208">
        <v>3.19</v>
      </c>
      <c r="BW208">
        <v>0.16</v>
      </c>
      <c r="BX208">
        <v>0.25</v>
      </c>
      <c r="BY208">
        <v>2.13</v>
      </c>
      <c r="BZ208">
        <v>1.84</v>
      </c>
      <c r="CA208">
        <v>487</v>
      </c>
      <c r="CB208">
        <v>242</v>
      </c>
      <c r="CC208">
        <v>291</v>
      </c>
      <c r="CD208">
        <v>49</v>
      </c>
      <c r="CE208">
        <v>345</v>
      </c>
      <c r="CF208">
        <v>153</v>
      </c>
      <c r="CG208">
        <v>114</v>
      </c>
      <c r="CH208">
        <v>42</v>
      </c>
      <c r="CI208">
        <v>0.53</v>
      </c>
      <c r="CJ208">
        <v>0.26</v>
      </c>
      <c r="CK208" t="str">
        <f>IF(O208=" "," ",VLOOKUP(AA208,Mapping!$A:$C,2,FALSE))</f>
        <v>CHE</v>
      </c>
      <c r="CL208" t="str">
        <f>IF(O208=" "," ",VLOOKUP(AA208,Mapping!$A:$C,3,FALSE))</f>
        <v>Chelsea</v>
      </c>
      <c r="CM208" s="5">
        <f t="shared" si="15"/>
        <v>0</v>
      </c>
      <c r="CN208" s="5">
        <f t="shared" si="16"/>
        <v>0</v>
      </c>
      <c r="CO208">
        <f t="shared" si="17"/>
        <v>4.5</v>
      </c>
      <c r="CP208" s="4">
        <f t="shared" si="18"/>
        <v>4</v>
      </c>
      <c r="CQ208">
        <f t="shared" si="19"/>
        <v>0</v>
      </c>
    </row>
    <row r="209" spans="1:95" x14ac:dyDescent="0.35">
      <c r="A209">
        <v>75</v>
      </c>
      <c r="B209" s="1" t="s">
        <v>88</v>
      </c>
      <c r="C209">
        <v>460028</v>
      </c>
      <c r="D209" s="1" t="s">
        <v>88</v>
      </c>
      <c r="E209" s="1" t="s">
        <v>88</v>
      </c>
      <c r="F209" s="1">
        <v>0</v>
      </c>
      <c r="G209" s="1" t="s">
        <v>88</v>
      </c>
      <c r="H209" s="1" t="s">
        <v>88</v>
      </c>
      <c r="I209">
        <v>2</v>
      </c>
      <c r="J209">
        <v>1.5</v>
      </c>
      <c r="K209" s="1" t="s">
        <v>88</v>
      </c>
      <c r="L209" s="1" t="s">
        <v>88</v>
      </c>
      <c r="M209" s="1" t="s">
        <v>759</v>
      </c>
      <c r="N209">
        <v>0</v>
      </c>
      <c r="O209">
        <v>197</v>
      </c>
      <c r="P209" s="1" t="s">
        <v>88</v>
      </c>
      <c r="Q209" s="1" t="s">
        <v>748</v>
      </c>
      <c r="R209" s="2">
        <v>45141.47921986111</v>
      </c>
      <c r="S209" s="4">
        <v>45</v>
      </c>
      <c r="T209" s="1" t="s">
        <v>760</v>
      </c>
      <c r="U209">
        <v>2.7</v>
      </c>
      <c r="V209" s="1" t="s">
        <v>761</v>
      </c>
      <c r="W209">
        <v>3</v>
      </c>
      <c r="X209" s="1" t="s">
        <v>88</v>
      </c>
      <c r="Y209" s="1" t="s">
        <v>88</v>
      </c>
      <c r="Z209" s="1" t="s">
        <v>97</v>
      </c>
      <c r="AA209">
        <v>7</v>
      </c>
      <c r="AB209">
        <v>8</v>
      </c>
      <c r="AC209">
        <v>46</v>
      </c>
      <c r="AD209" s="5">
        <v>0</v>
      </c>
      <c r="AE209" s="5">
        <v>0</v>
      </c>
      <c r="AF209" s="5">
        <v>0</v>
      </c>
      <c r="AG209" s="5">
        <v>0</v>
      </c>
      <c r="AH209">
        <v>0</v>
      </c>
      <c r="AI209">
        <v>10.199999999999999</v>
      </c>
      <c r="AJ209" s="1" t="s">
        <v>761</v>
      </c>
      <c r="AK209">
        <v>1218</v>
      </c>
      <c r="AL209">
        <v>2</v>
      </c>
      <c r="AM209">
        <v>2</v>
      </c>
      <c r="AN209">
        <v>3</v>
      </c>
      <c r="AO209">
        <v>21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91</v>
      </c>
      <c r="AV209">
        <v>6</v>
      </c>
      <c r="AW209">
        <v>249</v>
      </c>
      <c r="AX209">
        <v>236.2</v>
      </c>
      <c r="AY209">
        <v>101.9</v>
      </c>
      <c r="AZ209">
        <v>50</v>
      </c>
      <c r="BA209">
        <v>38.9</v>
      </c>
      <c r="BB209">
        <v>13</v>
      </c>
      <c r="BC209">
        <v>1.41</v>
      </c>
      <c r="BD209">
        <v>0.31</v>
      </c>
      <c r="BE209">
        <v>1.72</v>
      </c>
      <c r="BF209">
        <v>22.2</v>
      </c>
      <c r="BG209">
        <v>225</v>
      </c>
      <c r="BH209">
        <v>83</v>
      </c>
      <c r="BI209">
        <v>234</v>
      </c>
      <c r="BJ209">
        <v>75</v>
      </c>
      <c r="BK209">
        <v>283</v>
      </c>
      <c r="BL209">
        <v>102</v>
      </c>
      <c r="BM209">
        <v>268</v>
      </c>
      <c r="BN209">
        <v>94</v>
      </c>
      <c r="BO209">
        <v>1</v>
      </c>
      <c r="BP209" s="1" t="s">
        <v>88</v>
      </c>
      <c r="BQ209">
        <v>1</v>
      </c>
      <c r="BR209" s="1" t="s">
        <v>88</v>
      </c>
      <c r="BS209">
        <v>1</v>
      </c>
      <c r="BT209" s="1" t="s">
        <v>88</v>
      </c>
      <c r="BU209">
        <v>0.1</v>
      </c>
      <c r="BV209">
        <v>3.19</v>
      </c>
      <c r="BW209">
        <v>0.02</v>
      </c>
      <c r="BX209">
        <v>0.12</v>
      </c>
      <c r="BY209">
        <v>1.64</v>
      </c>
      <c r="BZ209">
        <v>1.55</v>
      </c>
      <c r="CA209">
        <v>475</v>
      </c>
      <c r="CB209">
        <v>140</v>
      </c>
      <c r="CC209">
        <v>279</v>
      </c>
      <c r="CD209">
        <v>163</v>
      </c>
      <c r="CE209">
        <v>176</v>
      </c>
      <c r="CF209">
        <v>64</v>
      </c>
      <c r="CG209">
        <v>103</v>
      </c>
      <c r="CH209">
        <v>34</v>
      </c>
      <c r="CI209">
        <v>0.96</v>
      </c>
      <c r="CJ209">
        <v>0.22</v>
      </c>
      <c r="CK209" t="str">
        <f>IF(O209=" "," ",VLOOKUP(AA209,Mapping!$A:$C,2,FALSE))</f>
        <v>CHE</v>
      </c>
      <c r="CL209" t="str">
        <f>IF(O209=" "," ",VLOOKUP(AA209,Mapping!$A:$C,3,FALSE))</f>
        <v>Chelsea</v>
      </c>
      <c r="CM209" s="5">
        <f t="shared" si="15"/>
        <v>0</v>
      </c>
      <c r="CN209" s="5">
        <f t="shared" si="16"/>
        <v>0</v>
      </c>
      <c r="CO209">
        <f t="shared" si="17"/>
        <v>4.5</v>
      </c>
      <c r="CP209" s="4">
        <f t="shared" si="18"/>
        <v>10.222222222222221</v>
      </c>
      <c r="CQ209">
        <f t="shared" si="19"/>
        <v>0</v>
      </c>
    </row>
    <row r="210" spans="1:95" x14ac:dyDescent="0.35">
      <c r="A210">
        <v>75</v>
      </c>
      <c r="B210" s="1" t="s">
        <v>88</v>
      </c>
      <c r="C210">
        <v>179268</v>
      </c>
      <c r="D210" s="1" t="s">
        <v>88</v>
      </c>
      <c r="E210" s="1" t="s">
        <v>88</v>
      </c>
      <c r="F210" s="1">
        <v>0</v>
      </c>
      <c r="G210" s="1" t="s">
        <v>88</v>
      </c>
      <c r="H210" s="1" t="s">
        <v>88</v>
      </c>
      <c r="I210">
        <v>2</v>
      </c>
      <c r="J210">
        <v>1.8</v>
      </c>
      <c r="K210" s="1" t="s">
        <v>88</v>
      </c>
      <c r="L210" s="1" t="s">
        <v>88</v>
      </c>
      <c r="M210" s="1" t="s">
        <v>762</v>
      </c>
      <c r="N210">
        <v>0</v>
      </c>
      <c r="O210">
        <v>198</v>
      </c>
      <c r="P210" s="1" t="s">
        <v>88</v>
      </c>
      <c r="Q210" s="1" t="s">
        <v>748</v>
      </c>
      <c r="R210" s="2">
        <v>45141.47921986111</v>
      </c>
      <c r="S210" s="4">
        <v>50</v>
      </c>
      <c r="T210" s="1" t="s">
        <v>763</v>
      </c>
      <c r="U210">
        <v>2.7</v>
      </c>
      <c r="V210" s="1" t="s">
        <v>764</v>
      </c>
      <c r="W210">
        <v>0.6</v>
      </c>
      <c r="X210" s="1" t="s">
        <v>88</v>
      </c>
      <c r="Y210" s="1" t="s">
        <v>88</v>
      </c>
      <c r="Z210" s="1" t="s">
        <v>97</v>
      </c>
      <c r="AA210">
        <v>7</v>
      </c>
      <c r="AB210">
        <v>8</v>
      </c>
      <c r="AC210">
        <v>65</v>
      </c>
      <c r="AD210" s="5">
        <v>0</v>
      </c>
      <c r="AE210" s="5">
        <v>0</v>
      </c>
      <c r="AF210" s="5">
        <v>0</v>
      </c>
      <c r="AG210" s="5">
        <v>0</v>
      </c>
      <c r="AH210">
        <v>0</v>
      </c>
      <c r="AI210">
        <v>13</v>
      </c>
      <c r="AJ210" s="1" t="s">
        <v>765</v>
      </c>
      <c r="AK210">
        <v>1669</v>
      </c>
      <c r="AL210">
        <v>2</v>
      </c>
      <c r="AM210">
        <v>2</v>
      </c>
      <c r="AN210">
        <v>6</v>
      </c>
      <c r="AO210">
        <v>20</v>
      </c>
      <c r="AP210">
        <v>1</v>
      </c>
      <c r="AQ210">
        <v>1</v>
      </c>
      <c r="AR210">
        <v>1</v>
      </c>
      <c r="AS210">
        <v>4</v>
      </c>
      <c r="AT210">
        <v>1</v>
      </c>
      <c r="AU210">
        <v>91</v>
      </c>
      <c r="AV210">
        <v>1</v>
      </c>
      <c r="AW210">
        <v>363</v>
      </c>
      <c r="AX210">
        <v>354.4</v>
      </c>
      <c r="AY210">
        <v>232.5</v>
      </c>
      <c r="AZ210">
        <v>72</v>
      </c>
      <c r="BA210">
        <v>65.900000000000006</v>
      </c>
      <c r="BB210">
        <v>21</v>
      </c>
      <c r="BC210">
        <v>0.38</v>
      </c>
      <c r="BD210">
        <v>0.96</v>
      </c>
      <c r="BE210">
        <v>1.34</v>
      </c>
      <c r="BF210">
        <v>26.03</v>
      </c>
      <c r="BG210">
        <v>174</v>
      </c>
      <c r="BH210">
        <v>64</v>
      </c>
      <c r="BI210">
        <v>131</v>
      </c>
      <c r="BJ210">
        <v>29</v>
      </c>
      <c r="BK210">
        <v>255</v>
      </c>
      <c r="BL210">
        <v>87</v>
      </c>
      <c r="BM210">
        <v>194</v>
      </c>
      <c r="BN210">
        <v>60</v>
      </c>
      <c r="BO210">
        <v>1</v>
      </c>
      <c r="BP210" s="1" t="s">
        <v>88</v>
      </c>
      <c r="BQ210">
        <v>1</v>
      </c>
      <c r="BR210" s="1" t="s">
        <v>88</v>
      </c>
      <c r="BS210">
        <v>1</v>
      </c>
      <c r="BT210" s="1" t="s">
        <v>88</v>
      </c>
      <c r="BU210">
        <v>0.02</v>
      </c>
      <c r="BV210">
        <v>3.19</v>
      </c>
      <c r="BW210">
        <v>0.05</v>
      </c>
      <c r="BX210">
        <v>7.0000000000000007E-2</v>
      </c>
      <c r="BY210">
        <v>1.4</v>
      </c>
      <c r="BZ210">
        <v>1.08</v>
      </c>
      <c r="CA210">
        <v>215</v>
      </c>
      <c r="CB210">
        <v>23</v>
      </c>
      <c r="CC210">
        <v>387</v>
      </c>
      <c r="CD210">
        <v>183</v>
      </c>
      <c r="CE210">
        <v>178</v>
      </c>
      <c r="CF210">
        <v>65</v>
      </c>
      <c r="CG210">
        <v>224</v>
      </c>
      <c r="CH210">
        <v>76</v>
      </c>
      <c r="CI210">
        <v>1.1299999999999999</v>
      </c>
      <c r="CJ210">
        <v>0.32</v>
      </c>
      <c r="CK210" t="str">
        <f>IF(O210=" "," ",VLOOKUP(AA210,Mapping!$A:$C,2,FALSE))</f>
        <v>CHE</v>
      </c>
      <c r="CL210" t="str">
        <f>IF(O210=" "," ",VLOOKUP(AA210,Mapping!$A:$C,3,FALSE))</f>
        <v>Chelsea</v>
      </c>
      <c r="CM210" s="5">
        <f t="shared" si="15"/>
        <v>0</v>
      </c>
      <c r="CN210" s="5">
        <f t="shared" si="16"/>
        <v>0</v>
      </c>
      <c r="CO210">
        <f t="shared" si="17"/>
        <v>5</v>
      </c>
      <c r="CP210" s="4">
        <f t="shared" si="18"/>
        <v>13</v>
      </c>
      <c r="CQ210">
        <f t="shared" si="19"/>
        <v>0</v>
      </c>
    </row>
    <row r="211" spans="1:95" x14ac:dyDescent="0.35">
      <c r="A211">
        <v>75</v>
      </c>
      <c r="B211" s="1" t="s">
        <v>88</v>
      </c>
      <c r="C211">
        <v>448047</v>
      </c>
      <c r="D211" s="1" t="s">
        <v>88</v>
      </c>
      <c r="E211" s="1" t="s">
        <v>88</v>
      </c>
      <c r="F211" s="1">
        <v>0</v>
      </c>
      <c r="G211" s="1" t="s">
        <v>88</v>
      </c>
      <c r="H211" s="1" t="s">
        <v>88</v>
      </c>
      <c r="I211">
        <v>3</v>
      </c>
      <c r="J211">
        <v>1.1000000000000001</v>
      </c>
      <c r="K211" s="1" t="s">
        <v>88</v>
      </c>
      <c r="L211" s="1" t="s">
        <v>88</v>
      </c>
      <c r="M211" s="1" t="s">
        <v>766</v>
      </c>
      <c r="N211">
        <v>0</v>
      </c>
      <c r="O211">
        <v>199</v>
      </c>
      <c r="P211" s="1" t="s">
        <v>88</v>
      </c>
      <c r="Q211" s="1" t="s">
        <v>748</v>
      </c>
      <c r="R211" s="2">
        <v>45141.47921986111</v>
      </c>
      <c r="S211" s="4">
        <v>50</v>
      </c>
      <c r="T211" s="1" t="s">
        <v>767</v>
      </c>
      <c r="U211">
        <v>2.2999999999999998</v>
      </c>
      <c r="V211" s="1" t="s">
        <v>768</v>
      </c>
      <c r="W211">
        <v>3.7</v>
      </c>
      <c r="X211" s="1" t="s">
        <v>88</v>
      </c>
      <c r="Y211" s="1" t="s">
        <v>88</v>
      </c>
      <c r="Z211" s="1" t="s">
        <v>97</v>
      </c>
      <c r="AA211">
        <v>7</v>
      </c>
      <c r="AB211">
        <v>8</v>
      </c>
      <c r="AC211">
        <v>42</v>
      </c>
      <c r="AD211" s="5">
        <v>0</v>
      </c>
      <c r="AE211" s="5">
        <v>0</v>
      </c>
      <c r="AF211" s="5">
        <v>0</v>
      </c>
      <c r="AG211" s="5">
        <v>0</v>
      </c>
      <c r="AH211">
        <v>0</v>
      </c>
      <c r="AI211">
        <v>8.4</v>
      </c>
      <c r="AJ211" s="1" t="s">
        <v>766</v>
      </c>
      <c r="AK211">
        <v>1547</v>
      </c>
      <c r="AL211">
        <v>2</v>
      </c>
      <c r="AM211">
        <v>2</v>
      </c>
      <c r="AN211">
        <v>3</v>
      </c>
      <c r="AO211">
        <v>25</v>
      </c>
      <c r="AP211">
        <v>1</v>
      </c>
      <c r="AQ211">
        <v>1</v>
      </c>
      <c r="AR211">
        <v>1</v>
      </c>
      <c r="AS211">
        <v>3</v>
      </c>
      <c r="AT211">
        <v>1</v>
      </c>
      <c r="AU211">
        <v>91</v>
      </c>
      <c r="AV211">
        <v>1</v>
      </c>
      <c r="AW211">
        <v>265</v>
      </c>
      <c r="AX211">
        <v>315.8</v>
      </c>
      <c r="AY211">
        <v>334.3</v>
      </c>
      <c r="AZ211">
        <v>74</v>
      </c>
      <c r="BA211">
        <v>72.599999999999994</v>
      </c>
      <c r="BB211">
        <v>18</v>
      </c>
      <c r="BC211">
        <v>0.78</v>
      </c>
      <c r="BD211">
        <v>2.64</v>
      </c>
      <c r="BE211">
        <v>3.42</v>
      </c>
      <c r="BF211">
        <v>24.91</v>
      </c>
      <c r="BG211">
        <v>181</v>
      </c>
      <c r="BH211">
        <v>82</v>
      </c>
      <c r="BI211">
        <v>97</v>
      </c>
      <c r="BJ211">
        <v>73</v>
      </c>
      <c r="BK211">
        <v>252</v>
      </c>
      <c r="BL211">
        <v>132</v>
      </c>
      <c r="BM211">
        <v>179</v>
      </c>
      <c r="BN211">
        <v>95</v>
      </c>
      <c r="BO211">
        <v>1</v>
      </c>
      <c r="BP211" s="1" t="s">
        <v>88</v>
      </c>
      <c r="BQ211">
        <v>4</v>
      </c>
      <c r="BR211" s="1" t="s">
        <v>88</v>
      </c>
      <c r="BS211">
        <v>1</v>
      </c>
      <c r="BT211" s="1" t="s">
        <v>88</v>
      </c>
      <c r="BU211">
        <v>0.05</v>
      </c>
      <c r="BV211">
        <v>3.19</v>
      </c>
      <c r="BW211">
        <v>0.15</v>
      </c>
      <c r="BX211">
        <v>0.2</v>
      </c>
      <c r="BY211">
        <v>1.45</v>
      </c>
      <c r="BZ211">
        <v>1.45</v>
      </c>
      <c r="CA211">
        <v>277</v>
      </c>
      <c r="CB211">
        <v>178</v>
      </c>
      <c r="CC211">
        <v>449</v>
      </c>
      <c r="CD211">
        <v>153</v>
      </c>
      <c r="CE211">
        <v>215</v>
      </c>
      <c r="CF211">
        <v>84</v>
      </c>
      <c r="CG211">
        <v>92</v>
      </c>
      <c r="CH211">
        <v>31</v>
      </c>
      <c r="CI211">
        <v>1.05</v>
      </c>
      <c r="CJ211">
        <v>0.17</v>
      </c>
      <c r="CK211" t="str">
        <f>IF(O211=" "," ",VLOOKUP(AA211,Mapping!$A:$C,2,FALSE))</f>
        <v>CHE</v>
      </c>
      <c r="CL211" t="str">
        <f>IF(O211=" "," ",VLOOKUP(AA211,Mapping!$A:$C,3,FALSE))</f>
        <v>Chelsea</v>
      </c>
      <c r="CM211" s="5">
        <f t="shared" si="15"/>
        <v>0</v>
      </c>
      <c r="CN211" s="5">
        <f t="shared" si="16"/>
        <v>0</v>
      </c>
      <c r="CO211">
        <f t="shared" si="17"/>
        <v>5</v>
      </c>
      <c r="CP211" s="4">
        <f t="shared" si="18"/>
        <v>8.4</v>
      </c>
      <c r="CQ211">
        <f t="shared" si="19"/>
        <v>0</v>
      </c>
    </row>
    <row r="212" spans="1:95" x14ac:dyDescent="0.35">
      <c r="A212">
        <v>75</v>
      </c>
      <c r="B212" s="1" t="s">
        <v>88</v>
      </c>
      <c r="C212">
        <v>520295</v>
      </c>
      <c r="D212" s="1" t="s">
        <v>88</v>
      </c>
      <c r="E212" s="1" t="s">
        <v>88</v>
      </c>
      <c r="F212" s="1">
        <v>0</v>
      </c>
      <c r="G212" s="1" t="s">
        <v>88</v>
      </c>
      <c r="H212" s="1" t="s">
        <v>88</v>
      </c>
      <c r="I212">
        <v>4</v>
      </c>
      <c r="J212">
        <v>0</v>
      </c>
      <c r="K212" s="1" t="s">
        <v>88</v>
      </c>
      <c r="L212" s="1" t="s">
        <v>88</v>
      </c>
      <c r="M212" s="1" t="s">
        <v>769</v>
      </c>
      <c r="N212">
        <v>0</v>
      </c>
      <c r="O212">
        <v>200</v>
      </c>
      <c r="P212" s="1" t="s">
        <v>88</v>
      </c>
      <c r="Q212" s="1" t="s">
        <v>770</v>
      </c>
      <c r="R212" s="2">
        <v>45118.437541041669</v>
      </c>
      <c r="S212" s="4">
        <v>50</v>
      </c>
      <c r="T212" s="1" t="s">
        <v>771</v>
      </c>
      <c r="U212">
        <v>1</v>
      </c>
      <c r="V212" s="1" t="s">
        <v>772</v>
      </c>
      <c r="W212">
        <v>0</v>
      </c>
      <c r="X212" s="1" t="s">
        <v>88</v>
      </c>
      <c r="Y212" s="1" t="s">
        <v>88</v>
      </c>
      <c r="Z212" s="1" t="s">
        <v>189</v>
      </c>
      <c r="AA212">
        <v>7</v>
      </c>
      <c r="AB212">
        <v>8</v>
      </c>
      <c r="AC212">
        <v>3</v>
      </c>
      <c r="AD212" s="5">
        <v>0</v>
      </c>
      <c r="AE212" s="5">
        <v>0</v>
      </c>
      <c r="AF212" s="5">
        <v>0</v>
      </c>
      <c r="AG212" s="5">
        <v>0</v>
      </c>
      <c r="AH212">
        <v>0</v>
      </c>
      <c r="AI212">
        <v>0.6</v>
      </c>
      <c r="AJ212" s="1" t="s">
        <v>773</v>
      </c>
      <c r="AK212">
        <v>68</v>
      </c>
      <c r="AL212">
        <v>2</v>
      </c>
      <c r="AM212">
        <v>2</v>
      </c>
      <c r="AN212">
        <v>3</v>
      </c>
      <c r="AO212">
        <v>1</v>
      </c>
      <c r="AP212">
        <v>1</v>
      </c>
      <c r="AQ212">
        <v>1</v>
      </c>
      <c r="AR212">
        <v>1</v>
      </c>
      <c r="AS212">
        <v>3</v>
      </c>
      <c r="AT212">
        <v>1</v>
      </c>
      <c r="AU212">
        <v>91</v>
      </c>
      <c r="AV212">
        <v>1</v>
      </c>
      <c r="AW212">
        <v>8</v>
      </c>
      <c r="AX212">
        <v>15.2</v>
      </c>
      <c r="AY212">
        <v>34.6</v>
      </c>
      <c r="AZ212">
        <v>30</v>
      </c>
      <c r="BA212">
        <v>8</v>
      </c>
      <c r="BB212">
        <v>1</v>
      </c>
      <c r="BC212">
        <v>0.56999999999999995</v>
      </c>
      <c r="BD212">
        <v>0.04</v>
      </c>
      <c r="BE212">
        <v>0.61</v>
      </c>
      <c r="BF212">
        <v>1.72</v>
      </c>
      <c r="BG212">
        <v>362</v>
      </c>
      <c r="BH212">
        <v>39</v>
      </c>
      <c r="BI212">
        <v>305</v>
      </c>
      <c r="BJ212">
        <v>36</v>
      </c>
      <c r="BK212">
        <v>306</v>
      </c>
      <c r="BL212">
        <v>40</v>
      </c>
      <c r="BM212">
        <v>348</v>
      </c>
      <c r="BN212">
        <v>39</v>
      </c>
      <c r="BO212">
        <v>1</v>
      </c>
      <c r="BP212" s="1" t="s">
        <v>88</v>
      </c>
      <c r="BQ212">
        <v>4</v>
      </c>
      <c r="BR212" s="1" t="s">
        <v>88</v>
      </c>
      <c r="BS212">
        <v>1</v>
      </c>
      <c r="BT212" s="1" t="s">
        <v>88</v>
      </c>
      <c r="BU212">
        <v>0.75</v>
      </c>
      <c r="BV212">
        <v>3.19</v>
      </c>
      <c r="BW212">
        <v>0.05</v>
      </c>
      <c r="BX212">
        <v>0.8</v>
      </c>
      <c r="BY212">
        <v>2.2799999999999998</v>
      </c>
      <c r="BZ212">
        <v>1.32</v>
      </c>
      <c r="CA212">
        <v>291</v>
      </c>
      <c r="CB212">
        <v>57</v>
      </c>
      <c r="CC212">
        <v>463</v>
      </c>
      <c r="CD212">
        <v>36</v>
      </c>
      <c r="CE212">
        <v>386</v>
      </c>
      <c r="CF212">
        <v>42</v>
      </c>
      <c r="CG212">
        <v>599</v>
      </c>
      <c r="CH212">
        <v>77</v>
      </c>
      <c r="CI212">
        <v>1.32</v>
      </c>
      <c r="CJ212">
        <v>0.17</v>
      </c>
      <c r="CK212" t="str">
        <f>IF(O212=" "," ",VLOOKUP(AA212,Mapping!$A:$C,2,FALSE))</f>
        <v>CHE</v>
      </c>
      <c r="CL212" t="str">
        <f>IF(O212=" "," ",VLOOKUP(AA212,Mapping!$A:$C,3,FALSE))</f>
        <v>Chelsea</v>
      </c>
      <c r="CM212" s="5">
        <f t="shared" si="15"/>
        <v>0</v>
      </c>
      <c r="CN212" s="5">
        <f t="shared" si="16"/>
        <v>0</v>
      </c>
      <c r="CO212">
        <f t="shared" si="17"/>
        <v>5</v>
      </c>
      <c r="CP212" s="4">
        <f t="shared" si="18"/>
        <v>0.6</v>
      </c>
      <c r="CQ212">
        <f t="shared" si="19"/>
        <v>0</v>
      </c>
    </row>
    <row r="213" spans="1:95" x14ac:dyDescent="0.35">
      <c r="A213">
        <v>75</v>
      </c>
      <c r="B213" s="1" t="s">
        <v>88</v>
      </c>
      <c r="C213">
        <v>444463</v>
      </c>
      <c r="D213" s="1" t="s">
        <v>88</v>
      </c>
      <c r="E213" s="1" t="s">
        <v>88</v>
      </c>
      <c r="F213" s="1">
        <v>0</v>
      </c>
      <c r="G213" s="1" t="s">
        <v>88</v>
      </c>
      <c r="H213" s="1" t="s">
        <v>88</v>
      </c>
      <c r="I213">
        <v>2</v>
      </c>
      <c r="J213">
        <v>0</v>
      </c>
      <c r="K213" s="1" t="s">
        <v>88</v>
      </c>
      <c r="L213" s="1" t="s">
        <v>88</v>
      </c>
      <c r="M213" s="1" t="s">
        <v>300</v>
      </c>
      <c r="N213">
        <v>0</v>
      </c>
      <c r="O213">
        <v>201</v>
      </c>
      <c r="P213" s="1" t="s">
        <v>88</v>
      </c>
      <c r="Q213" s="1" t="s">
        <v>748</v>
      </c>
      <c r="R213" s="2">
        <v>45126.020878067131</v>
      </c>
      <c r="S213" s="4">
        <v>45</v>
      </c>
      <c r="T213" s="1" t="s">
        <v>774</v>
      </c>
      <c r="U213">
        <v>2.2000000000000002</v>
      </c>
      <c r="V213" s="1" t="s">
        <v>772</v>
      </c>
      <c r="W213">
        <v>0.1</v>
      </c>
      <c r="X213" s="1" t="s">
        <v>88</v>
      </c>
      <c r="Y213" s="1" t="s">
        <v>88</v>
      </c>
      <c r="Z213" s="1" t="s">
        <v>207</v>
      </c>
      <c r="AA213">
        <v>7</v>
      </c>
      <c r="AB213">
        <v>8</v>
      </c>
      <c r="AC213">
        <v>37</v>
      </c>
      <c r="AD213" s="5">
        <v>0</v>
      </c>
      <c r="AE213" s="5">
        <v>0</v>
      </c>
      <c r="AF213" s="5">
        <v>0</v>
      </c>
      <c r="AG213" s="5">
        <v>0</v>
      </c>
      <c r="AH213">
        <v>0</v>
      </c>
      <c r="AI213">
        <v>8.1999999999999993</v>
      </c>
      <c r="AJ213" s="1" t="s">
        <v>775</v>
      </c>
      <c r="AK213">
        <v>1362</v>
      </c>
      <c r="AL213">
        <v>1</v>
      </c>
      <c r="AM213">
        <v>2</v>
      </c>
      <c r="AN213">
        <v>2</v>
      </c>
      <c r="AO213">
        <v>24</v>
      </c>
      <c r="AP213">
        <v>1</v>
      </c>
      <c r="AQ213">
        <v>1</v>
      </c>
      <c r="AR213">
        <v>1</v>
      </c>
      <c r="AS213">
        <v>4</v>
      </c>
      <c r="AT213">
        <v>1</v>
      </c>
      <c r="AU213">
        <v>91</v>
      </c>
      <c r="AV213">
        <v>4</v>
      </c>
      <c r="AW213">
        <v>244</v>
      </c>
      <c r="AX213">
        <v>294.60000000000002</v>
      </c>
      <c r="AY213">
        <v>59.6</v>
      </c>
      <c r="AZ213">
        <v>86</v>
      </c>
      <c r="BA213">
        <v>44.4</v>
      </c>
      <c r="BB213">
        <v>14</v>
      </c>
      <c r="BC213">
        <v>0.74</v>
      </c>
      <c r="BD213">
        <v>0.28999999999999998</v>
      </c>
      <c r="BE213">
        <v>1.03</v>
      </c>
      <c r="BF213">
        <v>22.96</v>
      </c>
      <c r="BG213">
        <v>194</v>
      </c>
      <c r="BH213">
        <v>70</v>
      </c>
      <c r="BI213">
        <v>278</v>
      </c>
      <c r="BJ213">
        <v>99</v>
      </c>
      <c r="BK213">
        <v>233</v>
      </c>
      <c r="BL213">
        <v>74</v>
      </c>
      <c r="BM213">
        <v>250</v>
      </c>
      <c r="BN213">
        <v>87</v>
      </c>
      <c r="BO213">
        <v>1</v>
      </c>
      <c r="BP213" s="1" t="s">
        <v>88</v>
      </c>
      <c r="BQ213">
        <v>4</v>
      </c>
      <c r="BR213" s="1" t="s">
        <v>88</v>
      </c>
      <c r="BS213">
        <v>1</v>
      </c>
      <c r="BT213" s="1" t="s">
        <v>88</v>
      </c>
      <c r="BU213">
        <v>0.05</v>
      </c>
      <c r="BV213">
        <v>3.19</v>
      </c>
      <c r="BW213">
        <v>0.02</v>
      </c>
      <c r="BX213">
        <v>7.0000000000000007E-2</v>
      </c>
      <c r="BY213">
        <v>1.52</v>
      </c>
      <c r="BZ213">
        <v>1.59</v>
      </c>
      <c r="CA213">
        <v>470</v>
      </c>
      <c r="CB213">
        <v>138</v>
      </c>
      <c r="CC213">
        <v>274</v>
      </c>
      <c r="CD213">
        <v>161</v>
      </c>
      <c r="CE213">
        <v>224</v>
      </c>
      <c r="CF213">
        <v>86</v>
      </c>
      <c r="CG213">
        <v>450</v>
      </c>
      <c r="CH213">
        <v>171</v>
      </c>
      <c r="CI213">
        <v>0.93</v>
      </c>
      <c r="CJ213">
        <v>0.13</v>
      </c>
      <c r="CK213" t="str">
        <f>IF(O213=" "," ",VLOOKUP(AA213,Mapping!$A:$C,2,FALSE))</f>
        <v>CHE</v>
      </c>
      <c r="CL213" t="str">
        <f>IF(O213=" "," ",VLOOKUP(AA213,Mapping!$A:$C,3,FALSE))</f>
        <v>Chelsea</v>
      </c>
      <c r="CM213" s="5">
        <f t="shared" si="15"/>
        <v>0</v>
      </c>
      <c r="CN213" s="5">
        <f t="shared" si="16"/>
        <v>0</v>
      </c>
      <c r="CO213">
        <f t="shared" si="17"/>
        <v>4.5</v>
      </c>
      <c r="CP213" s="4">
        <f t="shared" si="18"/>
        <v>8.2222222222222214</v>
      </c>
      <c r="CQ213">
        <f t="shared" si="19"/>
        <v>0</v>
      </c>
    </row>
    <row r="214" spans="1:95" x14ac:dyDescent="0.35">
      <c r="A214">
        <v>75</v>
      </c>
      <c r="B214" s="1" t="s">
        <v>88</v>
      </c>
      <c r="C214">
        <v>232787</v>
      </c>
      <c r="D214" s="1" t="s">
        <v>88</v>
      </c>
      <c r="E214" s="1" t="s">
        <v>88</v>
      </c>
      <c r="F214" s="1">
        <v>0</v>
      </c>
      <c r="G214" s="1" t="s">
        <v>88</v>
      </c>
      <c r="H214" s="1" t="s">
        <v>88</v>
      </c>
      <c r="I214">
        <v>3</v>
      </c>
      <c r="J214">
        <v>1.5</v>
      </c>
      <c r="K214" s="1" t="s">
        <v>88</v>
      </c>
      <c r="L214" s="1" t="s">
        <v>88</v>
      </c>
      <c r="M214" s="1" t="s">
        <v>776</v>
      </c>
      <c r="N214">
        <v>0</v>
      </c>
      <c r="O214">
        <v>202</v>
      </c>
      <c r="P214" s="1" t="s">
        <v>88</v>
      </c>
      <c r="Q214" s="1" t="s">
        <v>748</v>
      </c>
      <c r="R214" s="2">
        <v>45126.020878067131</v>
      </c>
      <c r="S214" s="4">
        <v>55</v>
      </c>
      <c r="T214" s="1" t="s">
        <v>777</v>
      </c>
      <c r="U214">
        <v>1.9</v>
      </c>
      <c r="V214" s="1" t="s">
        <v>778</v>
      </c>
      <c r="W214">
        <v>0.5</v>
      </c>
      <c r="X214" s="1" t="s">
        <v>88</v>
      </c>
      <c r="Y214" s="1" t="s">
        <v>88</v>
      </c>
      <c r="Z214" s="1" t="s">
        <v>97</v>
      </c>
      <c r="AA214">
        <v>7</v>
      </c>
      <c r="AB214">
        <v>8</v>
      </c>
      <c r="AC214">
        <v>66</v>
      </c>
      <c r="AD214" s="5">
        <v>0</v>
      </c>
      <c r="AE214" s="5">
        <v>0</v>
      </c>
      <c r="AF214" s="5">
        <v>0</v>
      </c>
      <c r="AG214" s="5">
        <v>0</v>
      </c>
      <c r="AH214">
        <v>0</v>
      </c>
      <c r="AI214">
        <v>12</v>
      </c>
      <c r="AJ214" s="1" t="s">
        <v>778</v>
      </c>
      <c r="AK214">
        <v>1608</v>
      </c>
      <c r="AL214">
        <v>3</v>
      </c>
      <c r="AM214">
        <v>1</v>
      </c>
      <c r="AN214">
        <v>4</v>
      </c>
      <c r="AO214">
        <v>23</v>
      </c>
      <c r="AP214">
        <v>1</v>
      </c>
      <c r="AQ214">
        <v>1</v>
      </c>
      <c r="AR214">
        <v>1</v>
      </c>
      <c r="AS214">
        <v>9</v>
      </c>
      <c r="AT214">
        <v>1</v>
      </c>
      <c r="AU214">
        <v>91</v>
      </c>
      <c r="AV214">
        <v>7</v>
      </c>
      <c r="AW214">
        <v>279</v>
      </c>
      <c r="AX214">
        <v>386.2</v>
      </c>
      <c r="AY214">
        <v>351.5</v>
      </c>
      <c r="AZ214">
        <v>329</v>
      </c>
      <c r="BA214">
        <v>106.5</v>
      </c>
      <c r="BB214">
        <v>18</v>
      </c>
      <c r="BC214">
        <v>2.5499999999999998</v>
      </c>
      <c r="BD214">
        <v>1.73</v>
      </c>
      <c r="BE214">
        <v>4.28</v>
      </c>
      <c r="BF214">
        <v>30.95</v>
      </c>
      <c r="BG214">
        <v>154</v>
      </c>
      <c r="BH214">
        <v>68</v>
      </c>
      <c r="BI214">
        <v>94</v>
      </c>
      <c r="BJ214">
        <v>71</v>
      </c>
      <c r="BK214">
        <v>97</v>
      </c>
      <c r="BL214">
        <v>66</v>
      </c>
      <c r="BM214">
        <v>107</v>
      </c>
      <c r="BN214">
        <v>70</v>
      </c>
      <c r="BO214">
        <v>5</v>
      </c>
      <c r="BP214" s="1" t="s">
        <v>88</v>
      </c>
      <c r="BQ214">
        <v>4</v>
      </c>
      <c r="BR214" s="1" t="s">
        <v>88</v>
      </c>
      <c r="BS214">
        <v>1</v>
      </c>
      <c r="BT214" s="1" t="s">
        <v>88</v>
      </c>
      <c r="BU214">
        <v>0.14000000000000001</v>
      </c>
      <c r="BV214">
        <v>3.19</v>
      </c>
      <c r="BW214">
        <v>0.1</v>
      </c>
      <c r="BX214">
        <v>0.24</v>
      </c>
      <c r="BY214">
        <v>1.73</v>
      </c>
      <c r="BZ214">
        <v>1.29</v>
      </c>
      <c r="CA214">
        <v>129</v>
      </c>
      <c r="CB214">
        <v>82</v>
      </c>
      <c r="CC214">
        <v>518</v>
      </c>
      <c r="CD214">
        <v>201</v>
      </c>
      <c r="CE214">
        <v>277</v>
      </c>
      <c r="CF214">
        <v>117</v>
      </c>
      <c r="CG214">
        <v>245</v>
      </c>
      <c r="CH214">
        <v>78</v>
      </c>
      <c r="CI214">
        <v>1.01</v>
      </c>
      <c r="CJ214">
        <v>0.22</v>
      </c>
      <c r="CK214" t="str">
        <f>IF(O214=" "," ",VLOOKUP(AA214,Mapping!$A:$C,2,FALSE))</f>
        <v>CHE</v>
      </c>
      <c r="CL214" t="str">
        <f>IF(O214=" "," ",VLOOKUP(AA214,Mapping!$A:$C,3,FALSE))</f>
        <v>Chelsea</v>
      </c>
      <c r="CM214" s="5">
        <f t="shared" si="15"/>
        <v>0</v>
      </c>
      <c r="CN214" s="5">
        <f t="shared" si="16"/>
        <v>0</v>
      </c>
      <c r="CO214">
        <f t="shared" si="17"/>
        <v>5.5</v>
      </c>
      <c r="CP214" s="4">
        <f t="shared" si="18"/>
        <v>12</v>
      </c>
      <c r="CQ214">
        <f t="shared" si="19"/>
        <v>0</v>
      </c>
    </row>
    <row r="215" spans="1:95" x14ac:dyDescent="0.35">
      <c r="A215">
        <v>75</v>
      </c>
      <c r="B215" s="1" t="s">
        <v>88</v>
      </c>
      <c r="C215">
        <v>482609</v>
      </c>
      <c r="D215" s="1" t="s">
        <v>88</v>
      </c>
      <c r="E215" s="1" t="s">
        <v>88</v>
      </c>
      <c r="F215" s="1">
        <v>0</v>
      </c>
      <c r="G215" s="1" t="s">
        <v>88</v>
      </c>
      <c r="H215" s="1" t="s">
        <v>88</v>
      </c>
      <c r="I215">
        <v>2</v>
      </c>
      <c r="J215">
        <v>0.5</v>
      </c>
      <c r="K215" s="1" t="s">
        <v>88</v>
      </c>
      <c r="L215" s="1" t="s">
        <v>88</v>
      </c>
      <c r="M215" s="1" t="s">
        <v>779</v>
      </c>
      <c r="N215">
        <v>0</v>
      </c>
      <c r="O215">
        <v>203</v>
      </c>
      <c r="P215" s="1" t="s">
        <v>88</v>
      </c>
      <c r="Q215" s="1" t="s">
        <v>748</v>
      </c>
      <c r="R215" s="2">
        <v>45126.020878067131</v>
      </c>
      <c r="S215" s="4">
        <v>40</v>
      </c>
      <c r="T215" s="1" t="s">
        <v>780</v>
      </c>
      <c r="U215">
        <v>0</v>
      </c>
      <c r="V215" s="1" t="s">
        <v>781</v>
      </c>
      <c r="W215">
        <v>1.6</v>
      </c>
      <c r="X215" s="1" t="s">
        <v>88</v>
      </c>
      <c r="Y215" s="1" t="s">
        <v>88</v>
      </c>
      <c r="Z215" s="1" t="s">
        <v>97</v>
      </c>
      <c r="AA215">
        <v>7</v>
      </c>
      <c r="AB215">
        <v>8</v>
      </c>
      <c r="AC215">
        <v>66</v>
      </c>
      <c r="AD215" s="5">
        <v>0</v>
      </c>
      <c r="AE215" s="5">
        <v>0</v>
      </c>
      <c r="AF215" s="5">
        <v>0</v>
      </c>
      <c r="AG215" s="5">
        <v>0</v>
      </c>
      <c r="AH215">
        <v>0</v>
      </c>
      <c r="AI215">
        <v>0</v>
      </c>
      <c r="AJ215" s="1" t="s">
        <v>781</v>
      </c>
      <c r="AK215">
        <v>1608</v>
      </c>
      <c r="AL215">
        <v>3</v>
      </c>
      <c r="AM215">
        <v>1</v>
      </c>
      <c r="AN215">
        <v>4</v>
      </c>
      <c r="AO215">
        <v>23</v>
      </c>
      <c r="AP215">
        <v>1</v>
      </c>
      <c r="AQ215">
        <v>1</v>
      </c>
      <c r="AR215">
        <v>1</v>
      </c>
      <c r="AS215">
        <v>9</v>
      </c>
      <c r="AT215">
        <v>1</v>
      </c>
      <c r="AU215">
        <v>91</v>
      </c>
      <c r="AV215">
        <v>7</v>
      </c>
      <c r="AW215">
        <v>279</v>
      </c>
      <c r="AX215">
        <v>0</v>
      </c>
      <c r="AY215">
        <v>0</v>
      </c>
      <c r="AZ215">
        <v>0</v>
      </c>
      <c r="BA215">
        <v>0</v>
      </c>
      <c r="BB215">
        <v>18</v>
      </c>
      <c r="BC215">
        <v>0</v>
      </c>
      <c r="BD215">
        <v>0</v>
      </c>
      <c r="BE215">
        <v>0</v>
      </c>
      <c r="BF215">
        <v>0</v>
      </c>
      <c r="BG215">
        <v>454</v>
      </c>
      <c r="BH215">
        <v>174</v>
      </c>
      <c r="BI215">
        <v>446</v>
      </c>
      <c r="BJ215">
        <v>174</v>
      </c>
      <c r="BK215">
        <v>431</v>
      </c>
      <c r="BL215">
        <v>173</v>
      </c>
      <c r="BM215">
        <v>456</v>
      </c>
      <c r="BN215">
        <v>174</v>
      </c>
      <c r="BO215">
        <v>5</v>
      </c>
      <c r="BP215" s="1" t="s">
        <v>88</v>
      </c>
      <c r="BQ215">
        <v>4</v>
      </c>
      <c r="BR215" s="1" t="s">
        <v>88</v>
      </c>
      <c r="BS215">
        <v>1</v>
      </c>
      <c r="BT215" s="1" t="s">
        <v>88</v>
      </c>
      <c r="BU215">
        <v>0.14000000000000001</v>
      </c>
      <c r="BV215">
        <v>3.19</v>
      </c>
      <c r="BW215">
        <v>0.1</v>
      </c>
      <c r="BX215">
        <v>0.24</v>
      </c>
      <c r="BY215">
        <v>1.73</v>
      </c>
      <c r="BZ215">
        <v>1.29</v>
      </c>
      <c r="CA215">
        <v>608</v>
      </c>
      <c r="CB215">
        <v>202</v>
      </c>
      <c r="CC215">
        <v>93</v>
      </c>
      <c r="CD215">
        <v>54</v>
      </c>
      <c r="CE215">
        <v>461</v>
      </c>
      <c r="CF215">
        <v>175</v>
      </c>
      <c r="CG215">
        <v>142</v>
      </c>
      <c r="CH215">
        <v>47</v>
      </c>
      <c r="CI215">
        <v>1.01</v>
      </c>
      <c r="CJ215">
        <v>0.22</v>
      </c>
      <c r="CK215" t="str">
        <f>IF(O215=" "," ",VLOOKUP(AA215,Mapping!$A:$C,2,FALSE))</f>
        <v>CHE</v>
      </c>
      <c r="CL215" t="str">
        <f>IF(O215=" "," ",VLOOKUP(AA215,Mapping!$A:$C,3,FALSE))</f>
        <v>Chelsea</v>
      </c>
      <c r="CM215" s="5">
        <f t="shared" si="15"/>
        <v>0</v>
      </c>
      <c r="CN215" s="5">
        <f t="shared" si="16"/>
        <v>0</v>
      </c>
      <c r="CO215">
        <f t="shared" si="17"/>
        <v>4</v>
      </c>
      <c r="CP215" s="4">
        <f t="shared" si="18"/>
        <v>16.5</v>
      </c>
      <c r="CQ215">
        <f t="shared" si="19"/>
        <v>0</v>
      </c>
    </row>
    <row r="216" spans="1:95" x14ac:dyDescent="0.35">
      <c r="A216">
        <v>75</v>
      </c>
      <c r="B216" s="1" t="s">
        <v>88</v>
      </c>
      <c r="C216">
        <v>487838</v>
      </c>
      <c r="D216" s="1" t="s">
        <v>88</v>
      </c>
      <c r="E216" s="1" t="s">
        <v>88</v>
      </c>
      <c r="F216" s="1">
        <v>0</v>
      </c>
      <c r="G216" s="1" t="s">
        <v>88</v>
      </c>
      <c r="H216" s="1" t="s">
        <v>88</v>
      </c>
      <c r="I216">
        <v>2</v>
      </c>
      <c r="J216">
        <v>1.5</v>
      </c>
      <c r="K216" s="1" t="s">
        <v>88</v>
      </c>
      <c r="L216" s="1" t="s">
        <v>88</v>
      </c>
      <c r="M216" s="1" t="s">
        <v>322</v>
      </c>
      <c r="N216">
        <v>0</v>
      </c>
      <c r="O216">
        <v>204</v>
      </c>
      <c r="P216" s="1" t="s">
        <v>88</v>
      </c>
      <c r="Q216" s="1" t="s">
        <v>748</v>
      </c>
      <c r="R216" s="2">
        <v>45126.020878067131</v>
      </c>
      <c r="S216" s="4">
        <v>45</v>
      </c>
      <c r="T216" s="1" t="s">
        <v>782</v>
      </c>
      <c r="U216">
        <v>2.1</v>
      </c>
      <c r="V216" s="1" t="s">
        <v>783</v>
      </c>
      <c r="W216">
        <v>0.2</v>
      </c>
      <c r="X216" s="1" t="s">
        <v>88</v>
      </c>
      <c r="Y216" s="1" t="s">
        <v>88</v>
      </c>
      <c r="Z216" s="1" t="s">
        <v>97</v>
      </c>
      <c r="AA216">
        <v>7</v>
      </c>
      <c r="AB216">
        <v>8</v>
      </c>
      <c r="AC216">
        <v>19</v>
      </c>
      <c r="AD216" s="5">
        <v>0</v>
      </c>
      <c r="AE216" s="5">
        <v>0</v>
      </c>
      <c r="AF216" s="5">
        <v>0</v>
      </c>
      <c r="AG216" s="5">
        <v>0</v>
      </c>
      <c r="AH216">
        <v>0</v>
      </c>
      <c r="AI216">
        <v>4.2</v>
      </c>
      <c r="AJ216" s="1" t="s">
        <v>783</v>
      </c>
      <c r="AK216">
        <v>653</v>
      </c>
      <c r="AL216">
        <v>3</v>
      </c>
      <c r="AM216">
        <v>1</v>
      </c>
      <c r="AN216">
        <v>1</v>
      </c>
      <c r="AO216">
        <v>11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91</v>
      </c>
      <c r="AV216">
        <v>3</v>
      </c>
      <c r="AW216">
        <v>118</v>
      </c>
      <c r="AX216">
        <v>134.4</v>
      </c>
      <c r="AY216">
        <v>225.8</v>
      </c>
      <c r="AZ216">
        <v>127</v>
      </c>
      <c r="BA216">
        <v>48.8</v>
      </c>
      <c r="BB216">
        <v>8</v>
      </c>
      <c r="BC216">
        <v>0.83</v>
      </c>
      <c r="BD216">
        <v>1.46</v>
      </c>
      <c r="BE216">
        <v>2.29</v>
      </c>
      <c r="BF216">
        <v>13.29</v>
      </c>
      <c r="BG216">
        <v>285</v>
      </c>
      <c r="BH216">
        <v>113</v>
      </c>
      <c r="BI216">
        <v>139</v>
      </c>
      <c r="BJ216">
        <v>32</v>
      </c>
      <c r="BK216">
        <v>194</v>
      </c>
      <c r="BL216">
        <v>48</v>
      </c>
      <c r="BM216">
        <v>234</v>
      </c>
      <c r="BN216">
        <v>81</v>
      </c>
      <c r="BO216">
        <v>5</v>
      </c>
      <c r="BP216" s="1" t="s">
        <v>88</v>
      </c>
      <c r="BQ216">
        <v>4</v>
      </c>
      <c r="BR216" s="1" t="s">
        <v>88</v>
      </c>
      <c r="BS216">
        <v>1</v>
      </c>
      <c r="BT216" s="1" t="s">
        <v>88</v>
      </c>
      <c r="BU216">
        <v>0.11</v>
      </c>
      <c r="BV216">
        <v>3.19</v>
      </c>
      <c r="BW216">
        <v>0.2</v>
      </c>
      <c r="BX216">
        <v>0.31</v>
      </c>
      <c r="BY216">
        <v>1.83</v>
      </c>
      <c r="BZ216">
        <v>1.52</v>
      </c>
      <c r="CA216">
        <v>496</v>
      </c>
      <c r="CB216">
        <v>145</v>
      </c>
      <c r="CC216">
        <v>300</v>
      </c>
      <c r="CD216">
        <v>168</v>
      </c>
      <c r="CE216">
        <v>238</v>
      </c>
      <c r="CF216">
        <v>92</v>
      </c>
      <c r="CG216">
        <v>375</v>
      </c>
      <c r="CH216">
        <v>143</v>
      </c>
      <c r="CI216">
        <v>1.1000000000000001</v>
      </c>
      <c r="CJ216">
        <v>0.14000000000000001</v>
      </c>
      <c r="CK216" t="str">
        <f>IF(O216=" "," ",VLOOKUP(AA216,Mapping!$A:$C,2,FALSE))</f>
        <v>CHE</v>
      </c>
      <c r="CL216" t="str">
        <f>IF(O216=" "," ",VLOOKUP(AA216,Mapping!$A:$C,3,FALSE))</f>
        <v>Chelsea</v>
      </c>
      <c r="CM216" s="5">
        <f t="shared" si="15"/>
        <v>0</v>
      </c>
      <c r="CN216" s="5">
        <f t="shared" si="16"/>
        <v>0</v>
      </c>
      <c r="CO216">
        <f t="shared" si="17"/>
        <v>4.5</v>
      </c>
      <c r="CP216" s="4">
        <f t="shared" si="18"/>
        <v>4.2222222222222223</v>
      </c>
      <c r="CQ216">
        <f t="shared" si="19"/>
        <v>0</v>
      </c>
    </row>
    <row r="217" spans="1:95" x14ac:dyDescent="0.35">
      <c r="A217">
        <v>75</v>
      </c>
      <c r="B217" s="1" t="s">
        <v>88</v>
      </c>
      <c r="C217">
        <v>209046</v>
      </c>
      <c r="D217" s="1" t="s">
        <v>88</v>
      </c>
      <c r="E217" s="1" t="s">
        <v>88</v>
      </c>
      <c r="F217" s="1">
        <v>0</v>
      </c>
      <c r="G217" s="1" t="s">
        <v>88</v>
      </c>
      <c r="H217" s="1" t="s">
        <v>88</v>
      </c>
      <c r="I217">
        <v>3</v>
      </c>
      <c r="J217">
        <v>1.1000000000000001</v>
      </c>
      <c r="K217" s="1" t="s">
        <v>88</v>
      </c>
      <c r="L217" s="1" t="s">
        <v>88</v>
      </c>
      <c r="M217" s="1" t="s">
        <v>784</v>
      </c>
      <c r="N217">
        <v>0</v>
      </c>
      <c r="O217">
        <v>205</v>
      </c>
      <c r="P217" s="1" t="s">
        <v>88</v>
      </c>
      <c r="Q217" s="1" t="s">
        <v>748</v>
      </c>
      <c r="R217" s="2">
        <v>45126.020878067131</v>
      </c>
      <c r="S217" s="4">
        <v>50</v>
      </c>
      <c r="T217" s="1" t="s">
        <v>785</v>
      </c>
      <c r="U217">
        <v>0</v>
      </c>
      <c r="V217" s="1" t="s">
        <v>786</v>
      </c>
      <c r="W217">
        <v>0.1</v>
      </c>
      <c r="X217" s="1" t="s">
        <v>88</v>
      </c>
      <c r="Y217" s="1" t="s">
        <v>88</v>
      </c>
      <c r="Z217" s="1" t="s">
        <v>97</v>
      </c>
      <c r="AA217">
        <v>7</v>
      </c>
      <c r="AB217">
        <v>8</v>
      </c>
      <c r="AC217">
        <v>19</v>
      </c>
      <c r="AD217" s="5">
        <v>0</v>
      </c>
      <c r="AE217" s="5">
        <v>0</v>
      </c>
      <c r="AF217" s="5">
        <v>0</v>
      </c>
      <c r="AG217" s="5">
        <v>0</v>
      </c>
      <c r="AH217">
        <v>0</v>
      </c>
      <c r="AI217">
        <v>0</v>
      </c>
      <c r="AJ217" s="1" t="s">
        <v>786</v>
      </c>
      <c r="AK217">
        <v>653</v>
      </c>
      <c r="AL217">
        <v>3</v>
      </c>
      <c r="AM217">
        <v>1</v>
      </c>
      <c r="AN217">
        <v>1</v>
      </c>
      <c r="AO217">
        <v>11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91</v>
      </c>
      <c r="AV217">
        <v>3</v>
      </c>
      <c r="AW217">
        <v>118</v>
      </c>
      <c r="AX217">
        <v>0</v>
      </c>
      <c r="AY217">
        <v>0</v>
      </c>
      <c r="AZ217">
        <v>0</v>
      </c>
      <c r="BA217">
        <v>0</v>
      </c>
      <c r="BB217">
        <v>8</v>
      </c>
      <c r="BC217">
        <v>0</v>
      </c>
      <c r="BD217">
        <v>0</v>
      </c>
      <c r="BE217">
        <v>0</v>
      </c>
      <c r="BF217">
        <v>0</v>
      </c>
      <c r="BG217">
        <v>580</v>
      </c>
      <c r="BH217">
        <v>247</v>
      </c>
      <c r="BI217">
        <v>579</v>
      </c>
      <c r="BJ217">
        <v>247</v>
      </c>
      <c r="BK217">
        <v>577</v>
      </c>
      <c r="BL217">
        <v>247</v>
      </c>
      <c r="BM217">
        <v>581</v>
      </c>
      <c r="BN217">
        <v>247</v>
      </c>
      <c r="BO217">
        <v>5</v>
      </c>
      <c r="BP217" s="1" t="s">
        <v>88</v>
      </c>
      <c r="BQ217">
        <v>4</v>
      </c>
      <c r="BR217" s="1" t="s">
        <v>88</v>
      </c>
      <c r="BS217">
        <v>1</v>
      </c>
      <c r="BT217" s="1" t="s">
        <v>88</v>
      </c>
      <c r="BU217">
        <v>0.11</v>
      </c>
      <c r="BV217">
        <v>3.19</v>
      </c>
      <c r="BW217">
        <v>0.2</v>
      </c>
      <c r="BX217">
        <v>0.31</v>
      </c>
      <c r="BY217">
        <v>1.83</v>
      </c>
      <c r="BZ217">
        <v>1.52</v>
      </c>
      <c r="CA217">
        <v>237</v>
      </c>
      <c r="CB217">
        <v>156</v>
      </c>
      <c r="CC217">
        <v>409</v>
      </c>
      <c r="CD217">
        <v>131</v>
      </c>
      <c r="CE217">
        <v>581</v>
      </c>
      <c r="CF217">
        <v>247</v>
      </c>
      <c r="CG217">
        <v>526</v>
      </c>
      <c r="CH217">
        <v>189</v>
      </c>
      <c r="CI217">
        <v>1.1000000000000001</v>
      </c>
      <c r="CJ217">
        <v>0.14000000000000001</v>
      </c>
      <c r="CK217" t="str">
        <f>IF(O217=" "," ",VLOOKUP(AA217,Mapping!$A:$C,2,FALSE))</f>
        <v>CHE</v>
      </c>
      <c r="CL217" t="str">
        <f>IF(O217=" "," ",VLOOKUP(AA217,Mapping!$A:$C,3,FALSE))</f>
        <v>Chelsea</v>
      </c>
      <c r="CM217" s="5">
        <f t="shared" si="15"/>
        <v>0</v>
      </c>
      <c r="CN217" s="5">
        <f t="shared" si="16"/>
        <v>0</v>
      </c>
      <c r="CO217">
        <f t="shared" si="17"/>
        <v>5</v>
      </c>
      <c r="CP217" s="4">
        <f t="shared" si="18"/>
        <v>3.8</v>
      </c>
      <c r="CQ217">
        <f t="shared" si="19"/>
        <v>0</v>
      </c>
    </row>
    <row r="218" spans="1:95" x14ac:dyDescent="0.35">
      <c r="A218">
        <v>75</v>
      </c>
      <c r="B218" s="1" t="s">
        <v>88</v>
      </c>
      <c r="C218">
        <v>225796</v>
      </c>
      <c r="D218" s="1" t="s">
        <v>88</v>
      </c>
      <c r="E218" s="1" t="s">
        <v>88</v>
      </c>
      <c r="F218" s="1">
        <v>0</v>
      </c>
      <c r="G218" s="1" t="s">
        <v>88</v>
      </c>
      <c r="H218" s="1" t="s">
        <v>88</v>
      </c>
      <c r="I218">
        <v>2</v>
      </c>
      <c r="J218">
        <v>2.1</v>
      </c>
      <c r="K218" s="1" t="s">
        <v>88</v>
      </c>
      <c r="L218" s="1" t="s">
        <v>88</v>
      </c>
      <c r="M218" s="1" t="s">
        <v>787</v>
      </c>
      <c r="N218">
        <v>0</v>
      </c>
      <c r="O218">
        <v>206</v>
      </c>
      <c r="P218" s="1" t="s">
        <v>88</v>
      </c>
      <c r="Q218" s="1" t="s">
        <v>748</v>
      </c>
      <c r="R218" s="2">
        <v>45126.020878067131</v>
      </c>
      <c r="S218" s="4">
        <v>55</v>
      </c>
      <c r="T218" s="1" t="s">
        <v>788</v>
      </c>
      <c r="U218">
        <v>2.8</v>
      </c>
      <c r="V218" s="1" t="s">
        <v>333</v>
      </c>
      <c r="W218">
        <v>15</v>
      </c>
      <c r="X218" s="1" t="s">
        <v>88</v>
      </c>
      <c r="Y218" s="1" t="s">
        <v>88</v>
      </c>
      <c r="Z218" s="1" t="s">
        <v>97</v>
      </c>
      <c r="AA218">
        <v>7</v>
      </c>
      <c r="AB218">
        <v>8</v>
      </c>
      <c r="AC218">
        <v>44</v>
      </c>
      <c r="AD218" s="5">
        <v>0</v>
      </c>
      <c r="AE218" s="5">
        <v>0</v>
      </c>
      <c r="AF218" s="5">
        <v>0</v>
      </c>
      <c r="AG218" s="5">
        <v>0</v>
      </c>
      <c r="AH218">
        <v>0</v>
      </c>
      <c r="AI218">
        <v>8</v>
      </c>
      <c r="AJ218" s="1" t="s">
        <v>333</v>
      </c>
      <c r="AK218">
        <v>1242</v>
      </c>
      <c r="AL218">
        <v>1</v>
      </c>
      <c r="AM218">
        <v>2</v>
      </c>
      <c r="AN218">
        <v>2</v>
      </c>
      <c r="AO218">
        <v>17</v>
      </c>
      <c r="AP218">
        <v>1</v>
      </c>
      <c r="AQ218">
        <v>1</v>
      </c>
      <c r="AR218">
        <v>1</v>
      </c>
      <c r="AS218">
        <v>4</v>
      </c>
      <c r="AT218">
        <v>1</v>
      </c>
      <c r="AU218">
        <v>91</v>
      </c>
      <c r="AV218">
        <v>5</v>
      </c>
      <c r="AW218">
        <v>286</v>
      </c>
      <c r="AX218">
        <v>292.2</v>
      </c>
      <c r="AY218">
        <v>358.2</v>
      </c>
      <c r="AZ218">
        <v>153</v>
      </c>
      <c r="BA218">
        <v>80.400000000000006</v>
      </c>
      <c r="BB218">
        <v>14</v>
      </c>
      <c r="BC218">
        <v>1.06</v>
      </c>
      <c r="BD218">
        <v>2.93</v>
      </c>
      <c r="BE218">
        <v>3.99</v>
      </c>
      <c r="BF218">
        <v>14.11</v>
      </c>
      <c r="BG218">
        <v>195</v>
      </c>
      <c r="BH218">
        <v>71</v>
      </c>
      <c r="BI218">
        <v>90</v>
      </c>
      <c r="BJ218">
        <v>17</v>
      </c>
      <c r="BK218">
        <v>175</v>
      </c>
      <c r="BL218">
        <v>33</v>
      </c>
      <c r="BM218">
        <v>153</v>
      </c>
      <c r="BN218">
        <v>38</v>
      </c>
      <c r="BO218">
        <v>2</v>
      </c>
      <c r="BP218" s="1" t="s">
        <v>88</v>
      </c>
      <c r="BQ218">
        <v>2</v>
      </c>
      <c r="BR218" s="1" t="s">
        <v>88</v>
      </c>
      <c r="BS218">
        <v>2</v>
      </c>
      <c r="BT218" s="1" t="s">
        <v>88</v>
      </c>
      <c r="BU218">
        <v>0.08</v>
      </c>
      <c r="BV218">
        <v>3.19</v>
      </c>
      <c r="BW218">
        <v>0.21</v>
      </c>
      <c r="BX218">
        <v>0.28999999999999998</v>
      </c>
      <c r="BY218">
        <v>1.02</v>
      </c>
      <c r="BZ218">
        <v>1.23</v>
      </c>
      <c r="CA218">
        <v>127</v>
      </c>
      <c r="CB218">
        <v>11</v>
      </c>
      <c r="CC218">
        <v>516</v>
      </c>
      <c r="CD218">
        <v>201</v>
      </c>
      <c r="CE218">
        <v>171</v>
      </c>
      <c r="CF218">
        <v>61</v>
      </c>
      <c r="CG218">
        <v>24</v>
      </c>
      <c r="CH218">
        <v>10</v>
      </c>
      <c r="CI218">
        <v>1.01</v>
      </c>
      <c r="CJ218">
        <v>0.14000000000000001</v>
      </c>
      <c r="CK218" t="str">
        <f>IF(O218=" "," ",VLOOKUP(AA218,Mapping!$A:$C,2,FALSE))</f>
        <v>CHE</v>
      </c>
      <c r="CL218" t="str">
        <f>IF(O218=" "," ",VLOOKUP(AA218,Mapping!$A:$C,3,FALSE))</f>
        <v>Chelsea</v>
      </c>
      <c r="CM218" s="5">
        <f t="shared" si="15"/>
        <v>0</v>
      </c>
      <c r="CN218" s="5">
        <f t="shared" si="16"/>
        <v>0</v>
      </c>
      <c r="CO218">
        <f t="shared" si="17"/>
        <v>5.5</v>
      </c>
      <c r="CP218" s="4">
        <f t="shared" si="18"/>
        <v>8</v>
      </c>
      <c r="CQ218">
        <f t="shared" si="19"/>
        <v>0</v>
      </c>
    </row>
    <row r="219" spans="1:95" x14ac:dyDescent="0.35">
      <c r="A219">
        <v>75</v>
      </c>
      <c r="B219" s="1" t="s">
        <v>88</v>
      </c>
      <c r="C219">
        <v>66749</v>
      </c>
      <c r="D219" s="1" t="s">
        <v>88</v>
      </c>
      <c r="E219" s="1" t="s">
        <v>88</v>
      </c>
      <c r="F219" s="1">
        <v>0</v>
      </c>
      <c r="G219" s="1" t="s">
        <v>88</v>
      </c>
      <c r="H219" s="1" t="s">
        <v>88</v>
      </c>
      <c r="I219">
        <v>4</v>
      </c>
      <c r="J219">
        <v>1.8</v>
      </c>
      <c r="K219" s="1" t="s">
        <v>88</v>
      </c>
      <c r="L219" s="1" t="s">
        <v>88</v>
      </c>
      <c r="M219" s="1" t="s">
        <v>789</v>
      </c>
      <c r="N219">
        <v>0</v>
      </c>
      <c r="O219">
        <v>207</v>
      </c>
      <c r="P219" s="1" t="s">
        <v>88</v>
      </c>
      <c r="Q219" s="1" t="s">
        <v>748</v>
      </c>
      <c r="R219" s="2">
        <v>45126.020878067131</v>
      </c>
      <c r="S219" s="4">
        <v>70</v>
      </c>
      <c r="T219" s="1" t="s">
        <v>790</v>
      </c>
      <c r="U219">
        <v>0</v>
      </c>
      <c r="V219" s="1" t="s">
        <v>791</v>
      </c>
      <c r="W219">
        <v>0.6</v>
      </c>
      <c r="X219" s="1" t="s">
        <v>88</v>
      </c>
      <c r="Y219" s="1" t="s">
        <v>88</v>
      </c>
      <c r="Z219" s="1" t="s">
        <v>97</v>
      </c>
      <c r="AA219">
        <v>7</v>
      </c>
      <c r="AB219">
        <v>8</v>
      </c>
      <c r="AC219">
        <v>44</v>
      </c>
      <c r="AD219" s="5">
        <v>0</v>
      </c>
      <c r="AE219" s="5">
        <v>0</v>
      </c>
      <c r="AF219" s="5">
        <v>0</v>
      </c>
      <c r="AG219" s="5">
        <v>0</v>
      </c>
      <c r="AH219">
        <v>0</v>
      </c>
      <c r="AI219">
        <v>0</v>
      </c>
      <c r="AJ219" s="1" t="s">
        <v>792</v>
      </c>
      <c r="AK219">
        <v>1242</v>
      </c>
      <c r="AL219">
        <v>1</v>
      </c>
      <c r="AM219">
        <v>2</v>
      </c>
      <c r="AN219">
        <v>2</v>
      </c>
      <c r="AO219">
        <v>17</v>
      </c>
      <c r="AP219">
        <v>1</v>
      </c>
      <c r="AQ219">
        <v>1</v>
      </c>
      <c r="AR219">
        <v>1</v>
      </c>
      <c r="AS219">
        <v>4</v>
      </c>
      <c r="AT219">
        <v>1</v>
      </c>
      <c r="AU219">
        <v>91</v>
      </c>
      <c r="AV219">
        <v>5</v>
      </c>
      <c r="AW219">
        <v>286</v>
      </c>
      <c r="AX219">
        <v>0</v>
      </c>
      <c r="AY219">
        <v>0</v>
      </c>
      <c r="AZ219">
        <v>0</v>
      </c>
      <c r="BA219">
        <v>0</v>
      </c>
      <c r="BB219">
        <v>14</v>
      </c>
      <c r="BC219">
        <v>0</v>
      </c>
      <c r="BD219">
        <v>0</v>
      </c>
      <c r="BE219">
        <v>0</v>
      </c>
      <c r="BF219">
        <v>0</v>
      </c>
      <c r="BG219">
        <v>612</v>
      </c>
      <c r="BH219">
        <v>74</v>
      </c>
      <c r="BI219">
        <v>612</v>
      </c>
      <c r="BJ219">
        <v>74</v>
      </c>
      <c r="BK219">
        <v>612</v>
      </c>
      <c r="BL219">
        <v>74</v>
      </c>
      <c r="BM219">
        <v>612</v>
      </c>
      <c r="BN219">
        <v>74</v>
      </c>
      <c r="BO219">
        <v>2</v>
      </c>
      <c r="BP219" s="1" t="s">
        <v>88</v>
      </c>
      <c r="BQ219">
        <v>2</v>
      </c>
      <c r="BR219" s="1" t="s">
        <v>88</v>
      </c>
      <c r="BS219">
        <v>2</v>
      </c>
      <c r="BT219" s="1" t="s">
        <v>88</v>
      </c>
      <c r="BU219">
        <v>0.08</v>
      </c>
      <c r="BV219">
        <v>3.19</v>
      </c>
      <c r="BW219">
        <v>0.21</v>
      </c>
      <c r="BX219">
        <v>0.28999999999999998</v>
      </c>
      <c r="BY219">
        <v>1.02</v>
      </c>
      <c r="BZ219">
        <v>1.23</v>
      </c>
      <c r="CA219">
        <v>28</v>
      </c>
      <c r="CB219">
        <v>12</v>
      </c>
      <c r="CC219">
        <v>578</v>
      </c>
      <c r="CD219">
        <v>64</v>
      </c>
      <c r="CE219">
        <v>612</v>
      </c>
      <c r="CF219">
        <v>74</v>
      </c>
      <c r="CG219">
        <v>212</v>
      </c>
      <c r="CH219">
        <v>40</v>
      </c>
      <c r="CI219">
        <v>1.01</v>
      </c>
      <c r="CJ219">
        <v>0.14000000000000001</v>
      </c>
      <c r="CK219" t="str">
        <f>IF(O219=" "," ",VLOOKUP(AA219,Mapping!$A:$C,2,FALSE))</f>
        <v>CHE</v>
      </c>
      <c r="CL219" t="str">
        <f>IF(O219=" "," ",VLOOKUP(AA219,Mapping!$A:$C,3,FALSE))</f>
        <v>Chelsea</v>
      </c>
      <c r="CM219" s="5">
        <f t="shared" si="15"/>
        <v>0</v>
      </c>
      <c r="CN219" s="5">
        <f t="shared" si="16"/>
        <v>0</v>
      </c>
      <c r="CO219">
        <f t="shared" si="17"/>
        <v>7</v>
      </c>
      <c r="CP219" s="4">
        <f t="shared" si="18"/>
        <v>6.2857142857142856</v>
      </c>
      <c r="CQ219">
        <f t="shared" si="19"/>
        <v>0</v>
      </c>
    </row>
    <row r="220" spans="1:95" x14ac:dyDescent="0.35">
      <c r="A220">
        <v>75</v>
      </c>
      <c r="B220" s="1" t="s">
        <v>88</v>
      </c>
      <c r="C220">
        <v>248857</v>
      </c>
      <c r="D220" s="1" t="s">
        <v>88</v>
      </c>
      <c r="E220" s="1" t="s">
        <v>88</v>
      </c>
      <c r="F220" s="1">
        <v>0</v>
      </c>
      <c r="G220" s="1" t="s">
        <v>88</v>
      </c>
      <c r="H220" s="1" t="s">
        <v>88</v>
      </c>
      <c r="I220">
        <v>3</v>
      </c>
      <c r="J220">
        <v>1.2</v>
      </c>
      <c r="K220" s="1" t="s">
        <v>88</v>
      </c>
      <c r="L220" s="1" t="s">
        <v>88</v>
      </c>
      <c r="M220" s="1" t="s">
        <v>793</v>
      </c>
      <c r="N220">
        <v>0</v>
      </c>
      <c r="O220">
        <v>208</v>
      </c>
      <c r="P220" s="1" t="s">
        <v>88</v>
      </c>
      <c r="Q220" s="1" t="s">
        <v>794</v>
      </c>
      <c r="R220" s="2">
        <v>45141.479220162037</v>
      </c>
      <c r="S220" s="4">
        <v>55</v>
      </c>
      <c r="T220" s="1" t="s">
        <v>795</v>
      </c>
      <c r="U220">
        <v>2.2000000000000002</v>
      </c>
      <c r="V220" s="1" t="s">
        <v>796</v>
      </c>
      <c r="W220">
        <v>0.2</v>
      </c>
      <c r="X220" s="1" t="s">
        <v>88</v>
      </c>
      <c r="Y220" s="1" t="s">
        <v>88</v>
      </c>
      <c r="Z220" s="1" t="s">
        <v>93</v>
      </c>
      <c r="AA220">
        <v>7</v>
      </c>
      <c r="AB220">
        <v>8</v>
      </c>
      <c r="AC220">
        <v>26</v>
      </c>
      <c r="AD220" s="5">
        <v>0</v>
      </c>
      <c r="AE220" s="5">
        <v>0</v>
      </c>
      <c r="AF220" s="5">
        <v>0</v>
      </c>
      <c r="AG220" s="5">
        <v>0</v>
      </c>
      <c r="AH220">
        <v>0</v>
      </c>
      <c r="AI220">
        <v>4.7</v>
      </c>
      <c r="AJ220" s="1" t="s">
        <v>796</v>
      </c>
      <c r="AK220">
        <v>639</v>
      </c>
      <c r="AL220">
        <v>1</v>
      </c>
      <c r="AM220">
        <v>2</v>
      </c>
      <c r="AN220">
        <v>2</v>
      </c>
      <c r="AO220">
        <v>13</v>
      </c>
      <c r="AP220">
        <v>1</v>
      </c>
      <c r="AQ220">
        <v>1</v>
      </c>
      <c r="AR220">
        <v>1</v>
      </c>
      <c r="AS220">
        <v>4</v>
      </c>
      <c r="AT220">
        <v>1</v>
      </c>
      <c r="AU220">
        <v>91</v>
      </c>
      <c r="AV220">
        <v>2</v>
      </c>
      <c r="AW220">
        <v>105</v>
      </c>
      <c r="AX220">
        <v>153.80000000000001</v>
      </c>
      <c r="AY220">
        <v>170.8</v>
      </c>
      <c r="AZ220">
        <v>224</v>
      </c>
      <c r="BA220">
        <v>55</v>
      </c>
      <c r="BB220">
        <v>7</v>
      </c>
      <c r="BC220">
        <v>0.9</v>
      </c>
      <c r="BD220">
        <v>0.72</v>
      </c>
      <c r="BE220">
        <v>1.62</v>
      </c>
      <c r="BF220">
        <v>13.11</v>
      </c>
      <c r="BG220">
        <v>268</v>
      </c>
      <c r="BH220">
        <v>118</v>
      </c>
      <c r="BI220">
        <v>173</v>
      </c>
      <c r="BJ220">
        <v>110</v>
      </c>
      <c r="BK220">
        <v>138</v>
      </c>
      <c r="BL220">
        <v>90</v>
      </c>
      <c r="BM220">
        <v>218</v>
      </c>
      <c r="BN220">
        <v>104</v>
      </c>
      <c r="BO220">
        <v>2</v>
      </c>
      <c r="BP220" s="1" t="s">
        <v>88</v>
      </c>
      <c r="BQ220">
        <v>2</v>
      </c>
      <c r="BR220" s="1" t="s">
        <v>88</v>
      </c>
      <c r="BS220">
        <v>2</v>
      </c>
      <c r="BT220" s="1" t="s">
        <v>88</v>
      </c>
      <c r="BU220">
        <v>0.13</v>
      </c>
      <c r="BV220">
        <v>3.19</v>
      </c>
      <c r="BW220">
        <v>0.1</v>
      </c>
      <c r="BX220">
        <v>0.23</v>
      </c>
      <c r="BY220">
        <v>1.85</v>
      </c>
      <c r="BZ220">
        <v>1.83</v>
      </c>
      <c r="CA220">
        <v>133</v>
      </c>
      <c r="CB220">
        <v>86</v>
      </c>
      <c r="CC220">
        <v>522</v>
      </c>
      <c r="CD220">
        <v>205</v>
      </c>
      <c r="CE220">
        <v>232</v>
      </c>
      <c r="CF220">
        <v>95</v>
      </c>
      <c r="CG220">
        <v>342</v>
      </c>
      <c r="CH220">
        <v>108</v>
      </c>
      <c r="CI220">
        <v>0.99</v>
      </c>
      <c r="CJ220">
        <v>0.14000000000000001</v>
      </c>
      <c r="CK220" t="str">
        <f>IF(O220=" "," ",VLOOKUP(AA220,Mapping!$A:$C,2,FALSE))</f>
        <v>CHE</v>
      </c>
      <c r="CL220" t="str">
        <f>IF(O220=" "," ",VLOOKUP(AA220,Mapping!$A:$C,3,FALSE))</f>
        <v>Chelsea</v>
      </c>
      <c r="CM220" s="5">
        <f t="shared" si="15"/>
        <v>0</v>
      </c>
      <c r="CN220" s="5">
        <f t="shared" si="16"/>
        <v>0</v>
      </c>
      <c r="CO220">
        <f t="shared" si="17"/>
        <v>5.5</v>
      </c>
      <c r="CP220" s="4">
        <f t="shared" si="18"/>
        <v>4.7272727272727275</v>
      </c>
      <c r="CQ220">
        <f t="shared" si="19"/>
        <v>0</v>
      </c>
    </row>
    <row r="221" spans="1:95" x14ac:dyDescent="0.35">
      <c r="A221">
        <v>75</v>
      </c>
      <c r="B221" s="1" t="s">
        <v>88</v>
      </c>
      <c r="C221">
        <v>465920</v>
      </c>
      <c r="D221" s="1" t="s">
        <v>88</v>
      </c>
      <c r="E221" s="1" t="s">
        <v>88</v>
      </c>
      <c r="F221" s="1">
        <v>0</v>
      </c>
      <c r="G221" s="1" t="s">
        <v>88</v>
      </c>
      <c r="H221" s="1" t="s">
        <v>88</v>
      </c>
      <c r="I221">
        <v>3</v>
      </c>
      <c r="J221">
        <v>1.8</v>
      </c>
      <c r="K221" s="1" t="s">
        <v>88</v>
      </c>
      <c r="L221" s="1" t="s">
        <v>88</v>
      </c>
      <c r="M221" s="1" t="s">
        <v>797</v>
      </c>
      <c r="N221">
        <v>0</v>
      </c>
      <c r="O221">
        <v>210</v>
      </c>
      <c r="P221" s="1" t="s">
        <v>88</v>
      </c>
      <c r="Q221" s="1" t="s">
        <v>794</v>
      </c>
      <c r="R221" s="2">
        <v>45141.479220162037</v>
      </c>
      <c r="S221" s="4">
        <v>65</v>
      </c>
      <c r="T221" s="1" t="s">
        <v>798</v>
      </c>
      <c r="U221">
        <v>1.7</v>
      </c>
      <c r="V221" s="1" t="s">
        <v>799</v>
      </c>
      <c r="W221">
        <v>3.1</v>
      </c>
      <c r="X221" s="1" t="s">
        <v>88</v>
      </c>
      <c r="Y221" s="1" t="s">
        <v>88</v>
      </c>
      <c r="Z221" s="1" t="s">
        <v>97</v>
      </c>
      <c r="AA221">
        <v>7</v>
      </c>
      <c r="AB221">
        <v>8</v>
      </c>
      <c r="AC221">
        <v>25</v>
      </c>
      <c r="AD221" s="5">
        <v>0</v>
      </c>
      <c r="AE221" s="5">
        <v>0</v>
      </c>
      <c r="AF221" s="5">
        <v>0</v>
      </c>
      <c r="AG221" s="5">
        <v>0</v>
      </c>
      <c r="AH221">
        <v>0</v>
      </c>
      <c r="AI221">
        <v>3.8</v>
      </c>
      <c r="AJ221" s="1" t="s">
        <v>799</v>
      </c>
      <c r="AK221">
        <v>650</v>
      </c>
      <c r="AL221">
        <v>1</v>
      </c>
      <c r="AM221">
        <v>2</v>
      </c>
      <c r="AN221">
        <v>2</v>
      </c>
      <c r="AO221">
        <v>10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91</v>
      </c>
      <c r="AV221">
        <v>2</v>
      </c>
      <c r="AW221">
        <v>73</v>
      </c>
      <c r="AX221">
        <v>100.8</v>
      </c>
      <c r="AY221">
        <v>146.4</v>
      </c>
      <c r="AZ221">
        <v>140</v>
      </c>
      <c r="BA221">
        <v>38.200000000000003</v>
      </c>
      <c r="BB221">
        <v>7</v>
      </c>
      <c r="BC221">
        <v>1.82</v>
      </c>
      <c r="BD221">
        <v>1.26</v>
      </c>
      <c r="BE221">
        <v>3.08</v>
      </c>
      <c r="BF221">
        <v>10.88</v>
      </c>
      <c r="BG221">
        <v>298</v>
      </c>
      <c r="BH221">
        <v>132</v>
      </c>
      <c r="BI221">
        <v>187</v>
      </c>
      <c r="BJ221">
        <v>116</v>
      </c>
      <c r="BK221">
        <v>188</v>
      </c>
      <c r="BL221">
        <v>112</v>
      </c>
      <c r="BM221">
        <v>269</v>
      </c>
      <c r="BN221">
        <v>125</v>
      </c>
      <c r="BO221">
        <v>2</v>
      </c>
      <c r="BP221" s="1" t="s">
        <v>88</v>
      </c>
      <c r="BQ221">
        <v>2</v>
      </c>
      <c r="BR221" s="1" t="s">
        <v>88</v>
      </c>
      <c r="BS221">
        <v>2</v>
      </c>
      <c r="BT221" s="1" t="s">
        <v>88</v>
      </c>
      <c r="BU221">
        <v>0.25</v>
      </c>
      <c r="BV221">
        <v>3.19</v>
      </c>
      <c r="BW221">
        <v>0.17</v>
      </c>
      <c r="BX221">
        <v>0.42</v>
      </c>
      <c r="BY221">
        <v>1.51</v>
      </c>
      <c r="BZ221">
        <v>1.38</v>
      </c>
      <c r="CA221">
        <v>56</v>
      </c>
      <c r="CB221">
        <v>34</v>
      </c>
      <c r="CC221">
        <v>577</v>
      </c>
      <c r="CD221">
        <v>237</v>
      </c>
      <c r="CE221">
        <v>301</v>
      </c>
      <c r="CF221">
        <v>130</v>
      </c>
      <c r="CG221">
        <v>102</v>
      </c>
      <c r="CH221">
        <v>36</v>
      </c>
      <c r="CI221">
        <v>0.97</v>
      </c>
      <c r="CJ221">
        <v>0.14000000000000001</v>
      </c>
      <c r="CK221" t="str">
        <f>IF(O221=" "," ",VLOOKUP(AA221,Mapping!$A:$C,2,FALSE))</f>
        <v>CHE</v>
      </c>
      <c r="CL221" t="str">
        <f>IF(O221=" "," ",VLOOKUP(AA221,Mapping!$A:$C,3,FALSE))</f>
        <v>Chelsea</v>
      </c>
      <c r="CM221" s="5">
        <f t="shared" si="15"/>
        <v>0</v>
      </c>
      <c r="CN221" s="5">
        <f t="shared" si="16"/>
        <v>0</v>
      </c>
      <c r="CO221">
        <f t="shared" si="17"/>
        <v>6.5</v>
      </c>
      <c r="CP221" s="4">
        <f t="shared" si="18"/>
        <v>3.8461538461538463</v>
      </c>
      <c r="CQ221">
        <f t="shared" si="19"/>
        <v>0</v>
      </c>
    </row>
    <row r="222" spans="1:95" x14ac:dyDescent="0.35">
      <c r="A222">
        <v>75</v>
      </c>
      <c r="B222" s="1" t="s">
        <v>88</v>
      </c>
      <c r="C222">
        <v>517052</v>
      </c>
      <c r="D222" s="1" t="s">
        <v>88</v>
      </c>
      <c r="E222" s="1" t="s">
        <v>88</v>
      </c>
      <c r="F222" s="1">
        <v>0</v>
      </c>
      <c r="G222" s="1" t="s">
        <v>88</v>
      </c>
      <c r="H222" s="1" t="s">
        <v>88</v>
      </c>
      <c r="I222">
        <v>4</v>
      </c>
      <c r="J222">
        <v>1.8</v>
      </c>
      <c r="K222" s="1" t="s">
        <v>88</v>
      </c>
      <c r="L222" s="1" t="s">
        <v>88</v>
      </c>
      <c r="M222" s="1" t="s">
        <v>143</v>
      </c>
      <c r="N222">
        <v>0</v>
      </c>
      <c r="O222">
        <v>211</v>
      </c>
      <c r="P222" s="1" t="s">
        <v>88</v>
      </c>
      <c r="Q222" s="1" t="s">
        <v>794</v>
      </c>
      <c r="R222" s="2">
        <v>45141.479220162037</v>
      </c>
      <c r="S222" s="4">
        <v>70</v>
      </c>
      <c r="T222" s="1" t="s">
        <v>800</v>
      </c>
      <c r="U222">
        <v>0</v>
      </c>
      <c r="V222" s="1" t="s">
        <v>801</v>
      </c>
      <c r="W222">
        <v>14.5</v>
      </c>
      <c r="X222" s="1" t="s">
        <v>88</v>
      </c>
      <c r="Y222" s="1" t="s">
        <v>88</v>
      </c>
      <c r="Z222" s="1" t="s">
        <v>97</v>
      </c>
      <c r="AA222">
        <v>7</v>
      </c>
      <c r="AB222">
        <v>8</v>
      </c>
      <c r="AC222">
        <v>25</v>
      </c>
      <c r="AD222" s="5">
        <v>0</v>
      </c>
      <c r="AE222" s="5">
        <v>0</v>
      </c>
      <c r="AF222" s="5">
        <v>0</v>
      </c>
      <c r="AG222" s="5">
        <v>0</v>
      </c>
      <c r="AH222">
        <v>0</v>
      </c>
      <c r="AI222">
        <v>0</v>
      </c>
      <c r="AJ222" s="1" t="s">
        <v>802</v>
      </c>
      <c r="AK222">
        <v>650</v>
      </c>
      <c r="AL222">
        <v>1</v>
      </c>
      <c r="AM222">
        <v>2</v>
      </c>
      <c r="AN222">
        <v>2</v>
      </c>
      <c r="AO222">
        <v>10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91</v>
      </c>
      <c r="AV222">
        <v>2</v>
      </c>
      <c r="AW222">
        <v>73</v>
      </c>
      <c r="AX222">
        <v>0</v>
      </c>
      <c r="AY222">
        <v>0</v>
      </c>
      <c r="AZ222">
        <v>0</v>
      </c>
      <c r="BA222">
        <v>0</v>
      </c>
      <c r="BB222">
        <v>7</v>
      </c>
      <c r="BC222">
        <v>0</v>
      </c>
      <c r="BD222">
        <v>0</v>
      </c>
      <c r="BE222">
        <v>0</v>
      </c>
      <c r="BF222">
        <v>0</v>
      </c>
      <c r="BG222">
        <v>615</v>
      </c>
      <c r="BH222">
        <v>76</v>
      </c>
      <c r="BI222">
        <v>615</v>
      </c>
      <c r="BJ222">
        <v>76</v>
      </c>
      <c r="BK222">
        <v>615</v>
      </c>
      <c r="BL222">
        <v>76</v>
      </c>
      <c r="BM222">
        <v>615</v>
      </c>
      <c r="BN222">
        <v>76</v>
      </c>
      <c r="BO222">
        <v>2</v>
      </c>
      <c r="BP222" s="1" t="s">
        <v>88</v>
      </c>
      <c r="BQ222">
        <v>2</v>
      </c>
      <c r="BR222" s="1" t="s">
        <v>88</v>
      </c>
      <c r="BS222">
        <v>2</v>
      </c>
      <c r="BT222" s="1" t="s">
        <v>88</v>
      </c>
      <c r="BU222">
        <v>0.25</v>
      </c>
      <c r="BV222">
        <v>3.19</v>
      </c>
      <c r="BW222">
        <v>0.17</v>
      </c>
      <c r="BX222">
        <v>0.42</v>
      </c>
      <c r="BY222">
        <v>1.51</v>
      </c>
      <c r="BZ222">
        <v>1.38</v>
      </c>
      <c r="CA222">
        <v>39</v>
      </c>
      <c r="CB222">
        <v>14</v>
      </c>
      <c r="CC222">
        <v>589</v>
      </c>
      <c r="CD222">
        <v>66</v>
      </c>
      <c r="CE222">
        <v>615</v>
      </c>
      <c r="CF222">
        <v>76</v>
      </c>
      <c r="CG222">
        <v>25</v>
      </c>
      <c r="CH222">
        <v>5</v>
      </c>
      <c r="CI222">
        <v>0.97</v>
      </c>
      <c r="CJ222">
        <v>0.14000000000000001</v>
      </c>
      <c r="CK222" t="str">
        <f>IF(O222=" "," ",VLOOKUP(AA222,Mapping!$A:$C,2,FALSE))</f>
        <v>CHE</v>
      </c>
      <c r="CL222" t="str">
        <f>IF(O222=" "," ",VLOOKUP(AA222,Mapping!$A:$C,3,FALSE))</f>
        <v>Chelsea</v>
      </c>
      <c r="CM222" s="5">
        <f t="shared" si="15"/>
        <v>0</v>
      </c>
      <c r="CN222" s="5">
        <f t="shared" si="16"/>
        <v>0</v>
      </c>
      <c r="CO222">
        <f t="shared" si="17"/>
        <v>7</v>
      </c>
      <c r="CP222" s="4">
        <f t="shared" si="18"/>
        <v>3.5714285714285716</v>
      </c>
      <c r="CQ222">
        <f t="shared" si="19"/>
        <v>0</v>
      </c>
    </row>
    <row r="223" spans="1:95" x14ac:dyDescent="0.35">
      <c r="A223">
        <v>75</v>
      </c>
      <c r="B223" s="1" t="s">
        <v>88</v>
      </c>
      <c r="C223">
        <v>213198</v>
      </c>
      <c r="D223" s="1" t="s">
        <v>88</v>
      </c>
      <c r="E223" s="1" t="s">
        <v>88</v>
      </c>
      <c r="F223" s="1">
        <v>0</v>
      </c>
      <c r="G223" s="1" t="s">
        <v>88</v>
      </c>
      <c r="H223" s="1" t="s">
        <v>88</v>
      </c>
      <c r="I223">
        <v>4</v>
      </c>
      <c r="J223">
        <v>0</v>
      </c>
      <c r="K223" s="1" t="s">
        <v>88</v>
      </c>
      <c r="L223" s="1" t="s">
        <v>88</v>
      </c>
      <c r="M223" s="1" t="s">
        <v>803</v>
      </c>
      <c r="N223">
        <v>0</v>
      </c>
      <c r="O223">
        <v>212</v>
      </c>
      <c r="P223" s="1" t="s">
        <v>88</v>
      </c>
      <c r="Q223" s="1" t="s">
        <v>748</v>
      </c>
      <c r="R223" s="2">
        <v>45141.437554629629</v>
      </c>
      <c r="S223" s="4">
        <v>75</v>
      </c>
      <c r="T223" s="1" t="s">
        <v>804</v>
      </c>
      <c r="U223">
        <v>0</v>
      </c>
      <c r="V223" s="1" t="s">
        <v>805</v>
      </c>
      <c r="W223">
        <v>6.6</v>
      </c>
      <c r="X223" s="1" t="s">
        <v>88</v>
      </c>
      <c r="Y223" s="1" t="s">
        <v>88</v>
      </c>
      <c r="Z223" s="1" t="s">
        <v>207</v>
      </c>
      <c r="AA223">
        <v>7</v>
      </c>
      <c r="AB223">
        <v>8</v>
      </c>
      <c r="AC223">
        <v>25</v>
      </c>
      <c r="AD223" s="5">
        <v>0</v>
      </c>
      <c r="AE223" s="5">
        <v>0</v>
      </c>
      <c r="AF223" s="5">
        <v>0</v>
      </c>
      <c r="AG223" s="5">
        <v>0</v>
      </c>
      <c r="AH223">
        <v>0</v>
      </c>
      <c r="AI223">
        <v>0</v>
      </c>
      <c r="AJ223" s="1" t="s">
        <v>805</v>
      </c>
      <c r="AK223">
        <v>650</v>
      </c>
      <c r="AL223">
        <v>1</v>
      </c>
      <c r="AM223">
        <v>2</v>
      </c>
      <c r="AN223">
        <v>2</v>
      </c>
      <c r="AO223">
        <v>10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91</v>
      </c>
      <c r="AV223">
        <v>2</v>
      </c>
      <c r="AW223">
        <v>73</v>
      </c>
      <c r="AX223">
        <v>0</v>
      </c>
      <c r="AY223">
        <v>0</v>
      </c>
      <c r="AZ223">
        <v>0</v>
      </c>
      <c r="BA223">
        <v>0</v>
      </c>
      <c r="BB223">
        <v>7</v>
      </c>
      <c r="BC223">
        <v>0</v>
      </c>
      <c r="BD223">
        <v>0</v>
      </c>
      <c r="BE223">
        <v>0</v>
      </c>
      <c r="BF223">
        <v>0</v>
      </c>
      <c r="BG223">
        <v>616</v>
      </c>
      <c r="BH223">
        <v>77</v>
      </c>
      <c r="BI223">
        <v>616</v>
      </c>
      <c r="BJ223">
        <v>77</v>
      </c>
      <c r="BK223">
        <v>616</v>
      </c>
      <c r="BL223">
        <v>77</v>
      </c>
      <c r="BM223">
        <v>616</v>
      </c>
      <c r="BN223">
        <v>77</v>
      </c>
      <c r="BO223">
        <v>2</v>
      </c>
      <c r="BP223" s="1" t="s">
        <v>88</v>
      </c>
      <c r="BQ223">
        <v>2</v>
      </c>
      <c r="BR223" s="1" t="s">
        <v>88</v>
      </c>
      <c r="BS223">
        <v>2</v>
      </c>
      <c r="BT223" s="1" t="s">
        <v>88</v>
      </c>
      <c r="BU223">
        <v>0.25</v>
      </c>
      <c r="BV223">
        <v>3.19</v>
      </c>
      <c r="BW223">
        <v>0.17</v>
      </c>
      <c r="BX223">
        <v>0.42</v>
      </c>
      <c r="BY223">
        <v>1.51</v>
      </c>
      <c r="BZ223">
        <v>1.38</v>
      </c>
      <c r="CA223">
        <v>22</v>
      </c>
      <c r="CB223">
        <v>8</v>
      </c>
      <c r="CC223">
        <v>595</v>
      </c>
      <c r="CD223">
        <v>68</v>
      </c>
      <c r="CE223">
        <v>616</v>
      </c>
      <c r="CF223">
        <v>77</v>
      </c>
      <c r="CG223">
        <v>61</v>
      </c>
      <c r="CH223">
        <v>13</v>
      </c>
      <c r="CI223">
        <v>0.97</v>
      </c>
      <c r="CJ223">
        <v>0.14000000000000001</v>
      </c>
      <c r="CK223" t="str">
        <f>IF(O223=" "," ",VLOOKUP(AA223,Mapping!$A:$C,2,FALSE))</f>
        <v>CHE</v>
      </c>
      <c r="CL223" t="str">
        <f>IF(O223=" "," ",VLOOKUP(AA223,Mapping!$A:$C,3,FALSE))</f>
        <v>Chelsea</v>
      </c>
      <c r="CM223" s="5">
        <f t="shared" si="15"/>
        <v>0</v>
      </c>
      <c r="CN223" s="5">
        <f t="shared" si="16"/>
        <v>0</v>
      </c>
      <c r="CO223">
        <f t="shared" si="17"/>
        <v>7.5</v>
      </c>
      <c r="CP223" s="4">
        <f t="shared" si="18"/>
        <v>3.3333333333333335</v>
      </c>
      <c r="CQ223">
        <f t="shared" si="19"/>
        <v>0</v>
      </c>
    </row>
    <row r="224" spans="1:95" x14ac:dyDescent="0.35">
      <c r="A224">
        <v>75</v>
      </c>
      <c r="B224" s="1" t="s">
        <v>88</v>
      </c>
      <c r="C224">
        <v>176413</v>
      </c>
      <c r="D224" s="1" t="s">
        <v>88</v>
      </c>
      <c r="E224" s="1" t="s">
        <v>88</v>
      </c>
      <c r="F224" s="1">
        <v>0</v>
      </c>
      <c r="G224" s="1" t="s">
        <v>88</v>
      </c>
      <c r="H224" s="1" t="s">
        <v>88</v>
      </c>
      <c r="I224">
        <v>3</v>
      </c>
      <c r="J224">
        <v>0</v>
      </c>
      <c r="K224" s="1" t="s">
        <v>88</v>
      </c>
      <c r="L224" s="1" t="s">
        <v>88</v>
      </c>
      <c r="M224" s="1" t="s">
        <v>472</v>
      </c>
      <c r="N224">
        <v>0</v>
      </c>
      <c r="O224">
        <v>213</v>
      </c>
      <c r="P224" s="1" t="s">
        <v>88</v>
      </c>
      <c r="Q224" s="1" t="s">
        <v>806</v>
      </c>
      <c r="R224" s="2">
        <v>45121.377702314814</v>
      </c>
      <c r="S224" s="4">
        <v>55</v>
      </c>
      <c r="T224" s="1" t="s">
        <v>807</v>
      </c>
      <c r="U224">
        <v>1.6</v>
      </c>
      <c r="V224" s="1" t="s">
        <v>808</v>
      </c>
      <c r="W224">
        <v>0</v>
      </c>
      <c r="X224" s="1" t="s">
        <v>88</v>
      </c>
      <c r="Y224" s="1" t="s">
        <v>88</v>
      </c>
      <c r="Z224" s="1" t="s">
        <v>189</v>
      </c>
      <c r="AA224">
        <v>7</v>
      </c>
      <c r="AB224">
        <v>8</v>
      </c>
      <c r="AC224">
        <v>39</v>
      </c>
      <c r="AD224" s="5">
        <v>0</v>
      </c>
      <c r="AE224" s="5">
        <v>0</v>
      </c>
      <c r="AF224" s="5">
        <v>0</v>
      </c>
      <c r="AG224" s="5">
        <v>0</v>
      </c>
      <c r="AH224">
        <v>0</v>
      </c>
      <c r="AI224">
        <v>7.1</v>
      </c>
      <c r="AJ224" s="1" t="s">
        <v>808</v>
      </c>
      <c r="AK224">
        <v>805</v>
      </c>
      <c r="AL224">
        <v>1</v>
      </c>
      <c r="AM224">
        <v>1</v>
      </c>
      <c r="AN224">
        <v>3</v>
      </c>
      <c r="AO224">
        <v>11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91</v>
      </c>
      <c r="AV224">
        <v>2</v>
      </c>
      <c r="AW224">
        <v>102</v>
      </c>
      <c r="AX224">
        <v>120.4</v>
      </c>
      <c r="AY224">
        <v>166.8</v>
      </c>
      <c r="AZ224">
        <v>227</v>
      </c>
      <c r="BA224">
        <v>51.1</v>
      </c>
      <c r="BB224">
        <v>8</v>
      </c>
      <c r="BC224">
        <v>1.67</v>
      </c>
      <c r="BD224">
        <v>0.38</v>
      </c>
      <c r="BE224">
        <v>2.0499999999999998</v>
      </c>
      <c r="BF224">
        <v>14.13</v>
      </c>
      <c r="BG224">
        <v>289</v>
      </c>
      <c r="BH224">
        <v>126</v>
      </c>
      <c r="BI224">
        <v>175</v>
      </c>
      <c r="BJ224">
        <v>111</v>
      </c>
      <c r="BK224">
        <v>135</v>
      </c>
      <c r="BL224">
        <v>87</v>
      </c>
      <c r="BM224">
        <v>226</v>
      </c>
      <c r="BN224">
        <v>107</v>
      </c>
      <c r="BO224">
        <v>2</v>
      </c>
      <c r="BP224" s="1" t="s">
        <v>88</v>
      </c>
      <c r="BQ224">
        <v>2</v>
      </c>
      <c r="BR224" s="1" t="s">
        <v>88</v>
      </c>
      <c r="BS224">
        <v>2</v>
      </c>
      <c r="BT224" s="1" t="s">
        <v>88</v>
      </c>
      <c r="BU224">
        <v>0.19</v>
      </c>
      <c r="BV224">
        <v>3.19</v>
      </c>
      <c r="BW224">
        <v>0.04</v>
      </c>
      <c r="BX224">
        <v>0.23</v>
      </c>
      <c r="BY224">
        <v>1.58</v>
      </c>
      <c r="BZ224">
        <v>1.23</v>
      </c>
      <c r="CA224">
        <v>109</v>
      </c>
      <c r="CB224">
        <v>66</v>
      </c>
      <c r="CC224">
        <v>498</v>
      </c>
      <c r="CD224">
        <v>185</v>
      </c>
      <c r="CE224">
        <v>310</v>
      </c>
      <c r="CF224">
        <v>134</v>
      </c>
      <c r="CG224">
        <v>591</v>
      </c>
      <c r="CH224">
        <v>242</v>
      </c>
      <c r="CI224">
        <v>0.89</v>
      </c>
      <c r="CJ224">
        <v>0.34</v>
      </c>
      <c r="CK224" t="str">
        <f>IF(O224=" "," ",VLOOKUP(AA224,Mapping!$A:$C,2,FALSE))</f>
        <v>CHE</v>
      </c>
      <c r="CL224" t="str">
        <f>IF(O224=" "," ",VLOOKUP(AA224,Mapping!$A:$C,3,FALSE))</f>
        <v>Chelsea</v>
      </c>
      <c r="CM224" s="5">
        <f t="shared" si="15"/>
        <v>0</v>
      </c>
      <c r="CN224" s="5">
        <f t="shared" si="16"/>
        <v>0</v>
      </c>
      <c r="CO224">
        <f t="shared" si="17"/>
        <v>5.5</v>
      </c>
      <c r="CP224" s="4">
        <f t="shared" si="18"/>
        <v>7.0909090909090908</v>
      </c>
      <c r="CQ224">
        <f t="shared" si="19"/>
        <v>0</v>
      </c>
    </row>
    <row r="225" spans="1:95" x14ac:dyDescent="0.35">
      <c r="A225">
        <v>75</v>
      </c>
      <c r="B225" s="1" t="s">
        <v>88</v>
      </c>
      <c r="C225">
        <v>204727</v>
      </c>
      <c r="D225" s="1" t="s">
        <v>88</v>
      </c>
      <c r="E225" s="1" t="s">
        <v>88</v>
      </c>
      <c r="F225" s="1">
        <v>0</v>
      </c>
      <c r="G225" s="1" t="s">
        <v>88</v>
      </c>
      <c r="H225" s="1" t="s">
        <v>88</v>
      </c>
      <c r="I225">
        <v>2</v>
      </c>
      <c r="J225">
        <v>1.5</v>
      </c>
      <c r="K225" s="1" t="s">
        <v>88</v>
      </c>
      <c r="L225" s="1" t="s">
        <v>88</v>
      </c>
      <c r="M225" s="1" t="s">
        <v>809</v>
      </c>
      <c r="N225">
        <v>0</v>
      </c>
      <c r="O225">
        <v>214</v>
      </c>
      <c r="P225" s="1" t="s">
        <v>88</v>
      </c>
      <c r="Q225" s="1" t="s">
        <v>806</v>
      </c>
      <c r="R225" s="2">
        <v>45121.377702314814</v>
      </c>
      <c r="S225" s="4">
        <v>45</v>
      </c>
      <c r="T225" s="1" t="s">
        <v>810</v>
      </c>
      <c r="U225">
        <v>0</v>
      </c>
      <c r="V225" s="1" t="s">
        <v>811</v>
      </c>
      <c r="W225">
        <v>0.1</v>
      </c>
      <c r="X225" s="1" t="s">
        <v>88</v>
      </c>
      <c r="Y225" s="1" t="s">
        <v>88</v>
      </c>
      <c r="Z225" s="1" t="s">
        <v>97</v>
      </c>
      <c r="AA225">
        <v>7</v>
      </c>
      <c r="AB225">
        <v>8</v>
      </c>
      <c r="AC225">
        <v>39</v>
      </c>
      <c r="AD225" s="5">
        <v>0</v>
      </c>
      <c r="AE225" s="5">
        <v>0</v>
      </c>
      <c r="AF225" s="5">
        <v>0</v>
      </c>
      <c r="AG225" s="5">
        <v>0</v>
      </c>
      <c r="AH225">
        <v>0</v>
      </c>
      <c r="AI225">
        <v>0</v>
      </c>
      <c r="AJ225" s="1" t="s">
        <v>812</v>
      </c>
      <c r="AK225">
        <v>805</v>
      </c>
      <c r="AL225">
        <v>1</v>
      </c>
      <c r="AM225">
        <v>1</v>
      </c>
      <c r="AN225">
        <v>3</v>
      </c>
      <c r="AO225">
        <v>11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91</v>
      </c>
      <c r="AV225">
        <v>2</v>
      </c>
      <c r="AW225">
        <v>102</v>
      </c>
      <c r="AX225">
        <v>0</v>
      </c>
      <c r="AY225">
        <v>0</v>
      </c>
      <c r="AZ225">
        <v>0</v>
      </c>
      <c r="BA225">
        <v>0</v>
      </c>
      <c r="BB225">
        <v>8</v>
      </c>
      <c r="BC225">
        <v>0</v>
      </c>
      <c r="BD225">
        <v>0</v>
      </c>
      <c r="BE225">
        <v>0</v>
      </c>
      <c r="BF225">
        <v>0</v>
      </c>
      <c r="BG225">
        <v>490</v>
      </c>
      <c r="BH225">
        <v>189</v>
      </c>
      <c r="BI225">
        <v>489</v>
      </c>
      <c r="BJ225">
        <v>189</v>
      </c>
      <c r="BK225">
        <v>479</v>
      </c>
      <c r="BL225">
        <v>188</v>
      </c>
      <c r="BM225">
        <v>492</v>
      </c>
      <c r="BN225">
        <v>189</v>
      </c>
      <c r="BO225">
        <v>2</v>
      </c>
      <c r="BP225" s="1" t="s">
        <v>88</v>
      </c>
      <c r="BQ225">
        <v>2</v>
      </c>
      <c r="BR225" s="1" t="s">
        <v>88</v>
      </c>
      <c r="BS225">
        <v>2</v>
      </c>
      <c r="BT225" s="1" t="s">
        <v>88</v>
      </c>
      <c r="BU225">
        <v>0.19</v>
      </c>
      <c r="BV225">
        <v>3.19</v>
      </c>
      <c r="BW225">
        <v>0.04</v>
      </c>
      <c r="BX225">
        <v>0.23</v>
      </c>
      <c r="BY225">
        <v>1.58</v>
      </c>
      <c r="BZ225">
        <v>1.23</v>
      </c>
      <c r="CA225">
        <v>395</v>
      </c>
      <c r="CB225">
        <v>100</v>
      </c>
      <c r="CC225">
        <v>199</v>
      </c>
      <c r="CD225">
        <v>123</v>
      </c>
      <c r="CE225">
        <v>496</v>
      </c>
      <c r="CF225">
        <v>189</v>
      </c>
      <c r="CG225">
        <v>438</v>
      </c>
      <c r="CH225">
        <v>168</v>
      </c>
      <c r="CI225">
        <v>0.89</v>
      </c>
      <c r="CJ225">
        <v>0.34</v>
      </c>
      <c r="CK225" t="str">
        <f>IF(O225=" "," ",VLOOKUP(AA225,Mapping!$A:$C,2,FALSE))</f>
        <v>CHE</v>
      </c>
      <c r="CL225" t="str">
        <f>IF(O225=" "," ",VLOOKUP(AA225,Mapping!$A:$C,3,FALSE))</f>
        <v>Chelsea</v>
      </c>
      <c r="CM225" s="5">
        <f t="shared" si="15"/>
        <v>0</v>
      </c>
      <c r="CN225" s="5">
        <f t="shared" si="16"/>
        <v>0</v>
      </c>
      <c r="CO225">
        <f t="shared" si="17"/>
        <v>4.5</v>
      </c>
      <c r="CP225" s="4">
        <f t="shared" si="18"/>
        <v>8.6666666666666661</v>
      </c>
      <c r="CQ225">
        <f t="shared" si="19"/>
        <v>0</v>
      </c>
    </row>
    <row r="226" spans="1:95" x14ac:dyDescent="0.35">
      <c r="A226">
        <v>75</v>
      </c>
      <c r="B226" s="1" t="s">
        <v>88</v>
      </c>
      <c r="C226">
        <v>471798</v>
      </c>
      <c r="D226" s="1" t="s">
        <v>88</v>
      </c>
      <c r="E226" s="1" t="s">
        <v>88</v>
      </c>
      <c r="F226" s="1">
        <v>0</v>
      </c>
      <c r="G226" s="1" t="s">
        <v>88</v>
      </c>
      <c r="H226" s="1" t="s">
        <v>88</v>
      </c>
      <c r="I226">
        <v>1</v>
      </c>
      <c r="J226">
        <v>0.5</v>
      </c>
      <c r="K226" s="1" t="s">
        <v>88</v>
      </c>
      <c r="L226" s="1" t="s">
        <v>88</v>
      </c>
      <c r="M226" s="1" t="s">
        <v>106</v>
      </c>
      <c r="N226">
        <v>0</v>
      </c>
      <c r="O226">
        <v>215</v>
      </c>
      <c r="P226" s="1" t="s">
        <v>88</v>
      </c>
      <c r="Q226" s="1" t="s">
        <v>806</v>
      </c>
      <c r="R226" s="2">
        <v>45121.377702314814</v>
      </c>
      <c r="S226" s="4">
        <v>40</v>
      </c>
      <c r="T226" s="1" t="s">
        <v>813</v>
      </c>
      <c r="U226">
        <v>0</v>
      </c>
      <c r="V226" s="1" t="s">
        <v>814</v>
      </c>
      <c r="W226">
        <v>0.1</v>
      </c>
      <c r="X226" s="1" t="s">
        <v>88</v>
      </c>
      <c r="Y226" s="1" t="s">
        <v>88</v>
      </c>
      <c r="Z226" s="1" t="s">
        <v>97</v>
      </c>
      <c r="AA226">
        <v>7</v>
      </c>
      <c r="AB226">
        <v>8</v>
      </c>
      <c r="AC226">
        <v>39</v>
      </c>
      <c r="AD226" s="5">
        <v>0</v>
      </c>
      <c r="AE226" s="5">
        <v>0</v>
      </c>
      <c r="AF226" s="5">
        <v>0</v>
      </c>
      <c r="AG226" s="5">
        <v>0</v>
      </c>
      <c r="AH226">
        <v>0</v>
      </c>
      <c r="AI226">
        <v>0</v>
      </c>
      <c r="AJ226" s="1" t="s">
        <v>815</v>
      </c>
      <c r="AK226">
        <v>805</v>
      </c>
      <c r="AL226">
        <v>1</v>
      </c>
      <c r="AM226">
        <v>1</v>
      </c>
      <c r="AN226">
        <v>3</v>
      </c>
      <c r="AO226">
        <v>11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91</v>
      </c>
      <c r="AV226">
        <v>2</v>
      </c>
      <c r="AW226">
        <v>102</v>
      </c>
      <c r="AX226">
        <v>0</v>
      </c>
      <c r="AY226">
        <v>0</v>
      </c>
      <c r="AZ226">
        <v>0</v>
      </c>
      <c r="BA226">
        <v>0</v>
      </c>
      <c r="BB226">
        <v>8</v>
      </c>
      <c r="BC226">
        <v>0</v>
      </c>
      <c r="BD226">
        <v>0</v>
      </c>
      <c r="BE226">
        <v>0</v>
      </c>
      <c r="BF226">
        <v>0</v>
      </c>
      <c r="BG226">
        <v>450</v>
      </c>
      <c r="BH226">
        <v>58</v>
      </c>
      <c r="BI226">
        <v>442</v>
      </c>
      <c r="BJ226">
        <v>49</v>
      </c>
      <c r="BK226">
        <v>427</v>
      </c>
      <c r="BL226">
        <v>40</v>
      </c>
      <c r="BM226">
        <v>452</v>
      </c>
      <c r="BN226">
        <v>58</v>
      </c>
      <c r="BO226">
        <v>2</v>
      </c>
      <c r="BP226" s="1" t="s">
        <v>88</v>
      </c>
      <c r="BQ226">
        <v>2</v>
      </c>
      <c r="BR226" s="1" t="s">
        <v>88</v>
      </c>
      <c r="BS226">
        <v>2</v>
      </c>
      <c r="BT226" s="1" t="s">
        <v>88</v>
      </c>
      <c r="BU226">
        <v>0.19</v>
      </c>
      <c r="BV226">
        <v>3.19</v>
      </c>
      <c r="BW226">
        <v>0.04</v>
      </c>
      <c r="BX226">
        <v>0.23</v>
      </c>
      <c r="BY226">
        <v>1.58</v>
      </c>
      <c r="BZ226">
        <v>1.23</v>
      </c>
      <c r="CA226">
        <v>604</v>
      </c>
      <c r="CB226">
        <v>68</v>
      </c>
      <c r="CC226">
        <v>89</v>
      </c>
      <c r="CD226">
        <v>39</v>
      </c>
      <c r="CE226">
        <v>457</v>
      </c>
      <c r="CF226">
        <v>58</v>
      </c>
      <c r="CG226">
        <v>436</v>
      </c>
      <c r="CH226">
        <v>60</v>
      </c>
      <c r="CI226">
        <v>0.89</v>
      </c>
      <c r="CJ226">
        <v>0.34</v>
      </c>
      <c r="CK226" t="str">
        <f>IF(O226=" "," ",VLOOKUP(AA226,Mapping!$A:$C,2,FALSE))</f>
        <v>CHE</v>
      </c>
      <c r="CL226" t="str">
        <f>IF(O226=" "," ",VLOOKUP(AA226,Mapping!$A:$C,3,FALSE))</f>
        <v>Chelsea</v>
      </c>
      <c r="CM226" s="5">
        <f t="shared" si="15"/>
        <v>0</v>
      </c>
      <c r="CN226" s="5">
        <f t="shared" si="16"/>
        <v>0</v>
      </c>
      <c r="CO226">
        <f t="shared" si="17"/>
        <v>4</v>
      </c>
      <c r="CP226" s="4">
        <f t="shared" si="18"/>
        <v>9.75</v>
      </c>
      <c r="CQ226">
        <f t="shared" si="19"/>
        <v>0</v>
      </c>
    </row>
    <row r="227" spans="1:95" x14ac:dyDescent="0.35">
      <c r="A227">
        <v>75</v>
      </c>
      <c r="B227" s="1" t="s">
        <v>88</v>
      </c>
      <c r="C227">
        <v>103955</v>
      </c>
      <c r="D227" s="1" t="s">
        <v>88</v>
      </c>
      <c r="E227" s="1" t="s">
        <v>88</v>
      </c>
      <c r="F227" s="1">
        <v>0</v>
      </c>
      <c r="G227" s="1" t="s">
        <v>88</v>
      </c>
      <c r="H227" s="1" t="s">
        <v>88</v>
      </c>
      <c r="I227">
        <v>3</v>
      </c>
      <c r="J227">
        <v>2</v>
      </c>
      <c r="K227" s="1" t="s">
        <v>88</v>
      </c>
      <c r="L227" s="1" t="s">
        <v>88</v>
      </c>
      <c r="M227" s="1" t="s">
        <v>816</v>
      </c>
      <c r="N227">
        <v>0</v>
      </c>
      <c r="O227">
        <v>216</v>
      </c>
      <c r="P227" s="1" t="s">
        <v>88</v>
      </c>
      <c r="Q227" s="1" t="s">
        <v>806</v>
      </c>
      <c r="R227" s="2">
        <v>45121.377702314814</v>
      </c>
      <c r="S227" s="4">
        <v>70</v>
      </c>
      <c r="T227" s="1" t="s">
        <v>817</v>
      </c>
      <c r="U227">
        <v>3.6</v>
      </c>
      <c r="V227" s="1" t="s">
        <v>818</v>
      </c>
      <c r="W227">
        <v>2.2000000000000002</v>
      </c>
      <c r="X227" s="1" t="s">
        <v>88</v>
      </c>
      <c r="Y227" s="1" t="s">
        <v>88</v>
      </c>
      <c r="Z227" s="1" t="s">
        <v>97</v>
      </c>
      <c r="AA227">
        <v>7</v>
      </c>
      <c r="AB227">
        <v>8</v>
      </c>
      <c r="AC227">
        <v>101</v>
      </c>
      <c r="AD227" s="5">
        <v>0</v>
      </c>
      <c r="AE227" s="5">
        <v>0</v>
      </c>
      <c r="AF227" s="5">
        <v>0</v>
      </c>
      <c r="AG227" s="5">
        <v>0</v>
      </c>
      <c r="AH227">
        <v>0</v>
      </c>
      <c r="AI227">
        <v>14.4</v>
      </c>
      <c r="AJ227" s="1" t="s">
        <v>818</v>
      </c>
      <c r="AK227">
        <v>1886</v>
      </c>
      <c r="AL227">
        <v>6</v>
      </c>
      <c r="AM227">
        <v>4</v>
      </c>
      <c r="AN227">
        <v>5</v>
      </c>
      <c r="AO227">
        <v>27</v>
      </c>
      <c r="AP227">
        <v>1</v>
      </c>
      <c r="AQ227">
        <v>1</v>
      </c>
      <c r="AR227">
        <v>1</v>
      </c>
      <c r="AS227">
        <v>4</v>
      </c>
      <c r="AT227">
        <v>1</v>
      </c>
      <c r="AU227">
        <v>91</v>
      </c>
      <c r="AV227">
        <v>9</v>
      </c>
      <c r="AW227">
        <v>274</v>
      </c>
      <c r="AX227">
        <v>399.6</v>
      </c>
      <c r="AY227">
        <v>495.4</v>
      </c>
      <c r="AZ227">
        <v>647</v>
      </c>
      <c r="BA227">
        <v>153.9</v>
      </c>
      <c r="BB227">
        <v>23</v>
      </c>
      <c r="BC227">
        <v>6.21</v>
      </c>
      <c r="BD227">
        <v>3.22</v>
      </c>
      <c r="BE227">
        <v>9.43</v>
      </c>
      <c r="BF227">
        <v>27.83</v>
      </c>
      <c r="BG227">
        <v>150</v>
      </c>
      <c r="BH227">
        <v>67</v>
      </c>
      <c r="BI227">
        <v>55</v>
      </c>
      <c r="BJ227">
        <v>47</v>
      </c>
      <c r="BK227">
        <v>36</v>
      </c>
      <c r="BL227">
        <v>25</v>
      </c>
      <c r="BM227">
        <v>60</v>
      </c>
      <c r="BN227">
        <v>44</v>
      </c>
      <c r="BO227">
        <v>2</v>
      </c>
      <c r="BP227" s="1" t="s">
        <v>88</v>
      </c>
      <c r="BQ227">
        <v>2</v>
      </c>
      <c r="BR227" s="1" t="s">
        <v>88</v>
      </c>
      <c r="BS227">
        <v>2</v>
      </c>
      <c r="BT227" s="1" t="s">
        <v>88</v>
      </c>
      <c r="BU227">
        <v>0.3</v>
      </c>
      <c r="BV227">
        <v>3.19</v>
      </c>
      <c r="BW227">
        <v>0.15</v>
      </c>
      <c r="BX227">
        <v>0.45</v>
      </c>
      <c r="BY227">
        <v>1.33</v>
      </c>
      <c r="BZ227">
        <v>1.29</v>
      </c>
      <c r="CA227">
        <v>29</v>
      </c>
      <c r="CB227">
        <v>16</v>
      </c>
      <c r="CC227">
        <v>579</v>
      </c>
      <c r="CD227">
        <v>238</v>
      </c>
      <c r="CE227">
        <v>88</v>
      </c>
      <c r="CF227">
        <v>38</v>
      </c>
      <c r="CG227">
        <v>119</v>
      </c>
      <c r="CH227">
        <v>44</v>
      </c>
      <c r="CI227">
        <v>1.1000000000000001</v>
      </c>
      <c r="CJ227">
        <v>0.24</v>
      </c>
      <c r="CK227" t="str">
        <f>IF(O227=" "," ",VLOOKUP(AA227,Mapping!$A:$C,2,FALSE))</f>
        <v>CHE</v>
      </c>
      <c r="CL227" t="str">
        <f>IF(O227=" "," ",VLOOKUP(AA227,Mapping!$A:$C,3,FALSE))</f>
        <v>Chelsea</v>
      </c>
      <c r="CM227" s="5">
        <f t="shared" si="15"/>
        <v>0</v>
      </c>
      <c r="CN227" s="5">
        <f t="shared" si="16"/>
        <v>0</v>
      </c>
      <c r="CO227">
        <f t="shared" si="17"/>
        <v>7</v>
      </c>
      <c r="CP227" s="4">
        <f t="shared" si="18"/>
        <v>14.428571428571429</v>
      </c>
      <c r="CQ227">
        <f t="shared" si="19"/>
        <v>0</v>
      </c>
    </row>
    <row r="228" spans="1:95" x14ac:dyDescent="0.35">
      <c r="A228">
        <v>75</v>
      </c>
      <c r="B228" s="1" t="s">
        <v>88</v>
      </c>
      <c r="C228">
        <v>51090</v>
      </c>
      <c r="D228" s="1" t="s">
        <v>88</v>
      </c>
      <c r="E228" s="1" t="s">
        <v>88</v>
      </c>
      <c r="F228" s="1">
        <v>0</v>
      </c>
      <c r="G228" s="1" t="s">
        <v>88</v>
      </c>
      <c r="H228" s="1" t="s">
        <v>88</v>
      </c>
      <c r="I228">
        <v>2</v>
      </c>
      <c r="J228">
        <v>1.8</v>
      </c>
      <c r="K228" s="1" t="s">
        <v>88</v>
      </c>
      <c r="L228" s="1" t="s">
        <v>88</v>
      </c>
      <c r="M228" s="1" t="s">
        <v>819</v>
      </c>
      <c r="N228">
        <v>0</v>
      </c>
      <c r="O228">
        <v>217</v>
      </c>
      <c r="P228" s="1" t="s">
        <v>88</v>
      </c>
      <c r="Q228" s="1" t="s">
        <v>806</v>
      </c>
      <c r="R228" s="2">
        <v>45121.377702314814</v>
      </c>
      <c r="S228" s="4">
        <v>50</v>
      </c>
      <c r="T228" s="1" t="s">
        <v>820</v>
      </c>
      <c r="U228">
        <v>3</v>
      </c>
      <c r="V228" s="1" t="s">
        <v>821</v>
      </c>
      <c r="W228">
        <v>2</v>
      </c>
      <c r="X228" s="1" t="s">
        <v>88</v>
      </c>
      <c r="Y228" s="1" t="s">
        <v>88</v>
      </c>
      <c r="Z228" s="1" t="s">
        <v>97</v>
      </c>
      <c r="AA228">
        <v>7</v>
      </c>
      <c r="AB228">
        <v>8</v>
      </c>
      <c r="AC228">
        <v>80</v>
      </c>
      <c r="AD228" s="5">
        <v>0</v>
      </c>
      <c r="AE228" s="5">
        <v>0</v>
      </c>
      <c r="AF228" s="5">
        <v>0</v>
      </c>
      <c r="AG228" s="5">
        <v>0</v>
      </c>
      <c r="AH228">
        <v>0</v>
      </c>
      <c r="AI228">
        <v>16</v>
      </c>
      <c r="AJ228" s="1" t="s">
        <v>822</v>
      </c>
      <c r="AK228">
        <v>2351</v>
      </c>
      <c r="AL228">
        <v>6</v>
      </c>
      <c r="AM228">
        <v>2</v>
      </c>
      <c r="AN228">
        <v>6</v>
      </c>
      <c r="AO228">
        <v>32</v>
      </c>
      <c r="AP228">
        <v>1</v>
      </c>
      <c r="AQ228">
        <v>1</v>
      </c>
      <c r="AR228">
        <v>1</v>
      </c>
      <c r="AS228">
        <v>2</v>
      </c>
      <c r="AT228">
        <v>1</v>
      </c>
      <c r="AU228">
        <v>91</v>
      </c>
      <c r="AV228">
        <v>8</v>
      </c>
      <c r="AW228">
        <v>524</v>
      </c>
      <c r="AX228">
        <v>676.8</v>
      </c>
      <c r="AY228">
        <v>90.4</v>
      </c>
      <c r="AZ228">
        <v>147</v>
      </c>
      <c r="BA228">
        <v>91.4</v>
      </c>
      <c r="BB228">
        <v>26</v>
      </c>
      <c r="BC228">
        <v>1.54</v>
      </c>
      <c r="BD228">
        <v>1.04</v>
      </c>
      <c r="BE228">
        <v>2.58</v>
      </c>
      <c r="BF228">
        <v>34.83</v>
      </c>
      <c r="BG228">
        <v>49</v>
      </c>
      <c r="BH228">
        <v>11</v>
      </c>
      <c r="BI228">
        <v>246</v>
      </c>
      <c r="BJ228">
        <v>80</v>
      </c>
      <c r="BK228">
        <v>180</v>
      </c>
      <c r="BL228">
        <v>36</v>
      </c>
      <c r="BM228">
        <v>131</v>
      </c>
      <c r="BN228">
        <v>28</v>
      </c>
      <c r="BO228">
        <v>2</v>
      </c>
      <c r="BP228" s="1" t="s">
        <v>88</v>
      </c>
      <c r="BQ228">
        <v>2</v>
      </c>
      <c r="BR228" s="1" t="s">
        <v>88</v>
      </c>
      <c r="BS228">
        <v>2</v>
      </c>
      <c r="BT228" s="1" t="s">
        <v>88</v>
      </c>
      <c r="BU228">
        <v>0.06</v>
      </c>
      <c r="BV228">
        <v>3.19</v>
      </c>
      <c r="BW228">
        <v>0.04</v>
      </c>
      <c r="BX228">
        <v>0.1</v>
      </c>
      <c r="BY228">
        <v>1.33</v>
      </c>
      <c r="BZ228">
        <v>1.23</v>
      </c>
      <c r="CA228">
        <v>156</v>
      </c>
      <c r="CB228">
        <v>13</v>
      </c>
      <c r="CC228">
        <v>328</v>
      </c>
      <c r="CD228">
        <v>173</v>
      </c>
      <c r="CE228">
        <v>138</v>
      </c>
      <c r="CF228">
        <v>44</v>
      </c>
      <c r="CG228">
        <v>124</v>
      </c>
      <c r="CH228">
        <v>40</v>
      </c>
      <c r="CI228">
        <v>1</v>
      </c>
      <c r="CJ228">
        <v>0.23</v>
      </c>
      <c r="CK228" t="str">
        <f>IF(O228=" "," ",VLOOKUP(AA228,Mapping!$A:$C,2,FALSE))</f>
        <v>CHE</v>
      </c>
      <c r="CL228" t="str">
        <f>IF(O228=" "," ",VLOOKUP(AA228,Mapping!$A:$C,3,FALSE))</f>
        <v>Chelsea</v>
      </c>
      <c r="CM228" s="5">
        <f t="shared" si="15"/>
        <v>0</v>
      </c>
      <c r="CN228" s="5">
        <f t="shared" si="16"/>
        <v>0</v>
      </c>
      <c r="CO228">
        <f t="shared" si="17"/>
        <v>5</v>
      </c>
      <c r="CP228" s="4">
        <f t="shared" si="18"/>
        <v>16</v>
      </c>
      <c r="CQ228">
        <f t="shared" si="19"/>
        <v>0</v>
      </c>
    </row>
    <row r="229" spans="1:95" x14ac:dyDescent="0.35">
      <c r="A229">
        <v>75</v>
      </c>
      <c r="B229" s="1" t="s">
        <v>88</v>
      </c>
      <c r="C229">
        <v>124183</v>
      </c>
      <c r="D229" s="1" t="s">
        <v>88</v>
      </c>
      <c r="E229" s="1" t="s">
        <v>88</v>
      </c>
      <c r="F229" s="1">
        <v>0</v>
      </c>
      <c r="G229" s="1" t="s">
        <v>88</v>
      </c>
      <c r="H229" s="1" t="s">
        <v>88</v>
      </c>
      <c r="I229">
        <v>3</v>
      </c>
      <c r="J229">
        <v>1.5</v>
      </c>
      <c r="K229" s="1" t="s">
        <v>88</v>
      </c>
      <c r="L229" s="1" t="s">
        <v>88</v>
      </c>
      <c r="M229" s="1" t="s">
        <v>823</v>
      </c>
      <c r="N229">
        <v>0</v>
      </c>
      <c r="O229">
        <v>218</v>
      </c>
      <c r="P229" s="1" t="s">
        <v>88</v>
      </c>
      <c r="Q229" s="1" t="s">
        <v>806</v>
      </c>
      <c r="R229" s="2">
        <v>45121.377702314814</v>
      </c>
      <c r="S229" s="4">
        <v>55</v>
      </c>
      <c r="T229" s="1" t="s">
        <v>824</v>
      </c>
      <c r="U229">
        <v>1.8</v>
      </c>
      <c r="V229" s="1" t="s">
        <v>825</v>
      </c>
      <c r="W229">
        <v>0.2</v>
      </c>
      <c r="X229" s="1" t="s">
        <v>88</v>
      </c>
      <c r="Y229" s="1" t="s">
        <v>88</v>
      </c>
      <c r="Z229" s="1" t="s">
        <v>97</v>
      </c>
      <c r="AA229">
        <v>7</v>
      </c>
      <c r="AB229">
        <v>8</v>
      </c>
      <c r="AC229">
        <v>33</v>
      </c>
      <c r="AD229" s="5">
        <v>0</v>
      </c>
      <c r="AE229" s="5">
        <v>0</v>
      </c>
      <c r="AF229" s="5">
        <v>0</v>
      </c>
      <c r="AG229" s="5">
        <v>0</v>
      </c>
      <c r="AH229">
        <v>0</v>
      </c>
      <c r="AI229">
        <v>6</v>
      </c>
      <c r="AJ229" s="1" t="s">
        <v>825</v>
      </c>
      <c r="AK229">
        <v>649</v>
      </c>
      <c r="AL229">
        <v>6</v>
      </c>
      <c r="AM229">
        <v>3</v>
      </c>
      <c r="AN229">
        <v>2</v>
      </c>
      <c r="AO229">
        <v>7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91</v>
      </c>
      <c r="AV229">
        <v>8</v>
      </c>
      <c r="AW229">
        <v>129</v>
      </c>
      <c r="AX229">
        <v>155.4</v>
      </c>
      <c r="AY229">
        <v>230.9</v>
      </c>
      <c r="AZ229">
        <v>113</v>
      </c>
      <c r="BA229">
        <v>49</v>
      </c>
      <c r="BB229">
        <v>6</v>
      </c>
      <c r="BC229">
        <v>0.65</v>
      </c>
      <c r="BD229">
        <v>1.51</v>
      </c>
      <c r="BE229">
        <v>2.16</v>
      </c>
      <c r="BF229">
        <v>8.8000000000000007</v>
      </c>
      <c r="BG229">
        <v>266</v>
      </c>
      <c r="BH229">
        <v>117</v>
      </c>
      <c r="BI229">
        <v>133</v>
      </c>
      <c r="BJ229">
        <v>91</v>
      </c>
      <c r="BK229">
        <v>213</v>
      </c>
      <c r="BL229">
        <v>117</v>
      </c>
      <c r="BM229">
        <v>232</v>
      </c>
      <c r="BN229">
        <v>111</v>
      </c>
      <c r="BO229">
        <v>3</v>
      </c>
      <c r="BP229" s="1" t="s">
        <v>88</v>
      </c>
      <c r="BQ229">
        <v>2</v>
      </c>
      <c r="BR229" s="1" t="s">
        <v>88</v>
      </c>
      <c r="BS229">
        <v>4</v>
      </c>
      <c r="BT229" s="1" t="s">
        <v>88</v>
      </c>
      <c r="BU229">
        <v>0.09</v>
      </c>
      <c r="BV229">
        <v>3.19</v>
      </c>
      <c r="BW229">
        <v>0.21</v>
      </c>
      <c r="BX229">
        <v>0.3</v>
      </c>
      <c r="BY229">
        <v>1.22</v>
      </c>
      <c r="BZ229">
        <v>0.97</v>
      </c>
      <c r="CA229">
        <v>96</v>
      </c>
      <c r="CB229">
        <v>57</v>
      </c>
      <c r="CC229">
        <v>485</v>
      </c>
      <c r="CD229">
        <v>176</v>
      </c>
      <c r="CE229">
        <v>290</v>
      </c>
      <c r="CF229">
        <v>124</v>
      </c>
      <c r="CG229">
        <v>351</v>
      </c>
      <c r="CH229">
        <v>113</v>
      </c>
      <c r="CI229">
        <v>0.83</v>
      </c>
      <c r="CJ229">
        <v>0.28000000000000003</v>
      </c>
      <c r="CK229" t="str">
        <f>IF(O229=" "," ",VLOOKUP(AA229,Mapping!$A:$C,2,FALSE))</f>
        <v>CHE</v>
      </c>
      <c r="CL229" t="str">
        <f>IF(O229=" "," ",VLOOKUP(AA229,Mapping!$A:$C,3,FALSE))</f>
        <v>Chelsea</v>
      </c>
      <c r="CM229" s="5">
        <f t="shared" si="15"/>
        <v>0</v>
      </c>
      <c r="CN229" s="5">
        <f t="shared" si="16"/>
        <v>0</v>
      </c>
      <c r="CO229">
        <f t="shared" si="17"/>
        <v>5.5</v>
      </c>
      <c r="CP229" s="4">
        <f t="shared" si="18"/>
        <v>6</v>
      </c>
      <c r="CQ229">
        <f t="shared" si="19"/>
        <v>0</v>
      </c>
    </row>
    <row r="230" spans="1:95" x14ac:dyDescent="0.35">
      <c r="A230">
        <v>75</v>
      </c>
      <c r="B230" s="1" t="s">
        <v>88</v>
      </c>
      <c r="C230">
        <v>518620</v>
      </c>
      <c r="D230" s="1" t="s">
        <v>88</v>
      </c>
      <c r="E230" s="1" t="s">
        <v>88</v>
      </c>
      <c r="F230" s="1">
        <v>0</v>
      </c>
      <c r="G230" s="1" t="s">
        <v>88</v>
      </c>
      <c r="H230" s="1" t="s">
        <v>88</v>
      </c>
      <c r="I230">
        <v>3</v>
      </c>
      <c r="J230">
        <v>1.1000000000000001</v>
      </c>
      <c r="K230" s="1" t="s">
        <v>88</v>
      </c>
      <c r="L230" s="1" t="s">
        <v>88</v>
      </c>
      <c r="M230" s="1" t="s">
        <v>826</v>
      </c>
      <c r="N230">
        <v>0</v>
      </c>
      <c r="O230">
        <v>589</v>
      </c>
      <c r="P230" s="1" t="s">
        <v>88</v>
      </c>
      <c r="Q230" s="1" t="s">
        <v>806</v>
      </c>
      <c r="R230" s="2">
        <v>45121.377702314814</v>
      </c>
      <c r="S230" s="4">
        <v>50</v>
      </c>
      <c r="T230" s="1" t="s">
        <v>827</v>
      </c>
      <c r="U230">
        <v>0</v>
      </c>
      <c r="V230" s="1" t="s">
        <v>828</v>
      </c>
      <c r="W230">
        <v>0</v>
      </c>
      <c r="X230" s="1" t="s">
        <v>88</v>
      </c>
      <c r="Y230" s="1" t="s">
        <v>88</v>
      </c>
      <c r="Z230" s="1" t="s">
        <v>97</v>
      </c>
      <c r="AA230">
        <v>7</v>
      </c>
      <c r="AB230">
        <v>8</v>
      </c>
      <c r="AC230">
        <v>33</v>
      </c>
      <c r="AD230" s="5">
        <v>0</v>
      </c>
      <c r="AE230" s="5">
        <v>0</v>
      </c>
      <c r="AF230" s="5">
        <v>0</v>
      </c>
      <c r="AG230" s="5">
        <v>0</v>
      </c>
      <c r="AH230">
        <v>0</v>
      </c>
      <c r="AI230">
        <v>0</v>
      </c>
      <c r="AJ230" s="1" t="s">
        <v>829</v>
      </c>
      <c r="AK230">
        <v>649</v>
      </c>
      <c r="AL230">
        <v>6</v>
      </c>
      <c r="AM230">
        <v>3</v>
      </c>
      <c r="AN230">
        <v>2</v>
      </c>
      <c r="AO230">
        <v>7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91</v>
      </c>
      <c r="AV230">
        <v>8</v>
      </c>
      <c r="AW230">
        <v>129</v>
      </c>
      <c r="AX230">
        <v>0</v>
      </c>
      <c r="AY230">
        <v>0</v>
      </c>
      <c r="AZ230">
        <v>0</v>
      </c>
      <c r="BA230">
        <v>0</v>
      </c>
      <c r="BB230">
        <v>6</v>
      </c>
      <c r="BC230">
        <v>0</v>
      </c>
      <c r="BD230">
        <v>0</v>
      </c>
      <c r="BE230">
        <v>0</v>
      </c>
      <c r="BF230">
        <v>0</v>
      </c>
      <c r="BG230">
        <v>596</v>
      </c>
      <c r="BH230">
        <v>254</v>
      </c>
      <c r="BI230">
        <v>596</v>
      </c>
      <c r="BJ230">
        <v>254</v>
      </c>
      <c r="BK230">
        <v>593</v>
      </c>
      <c r="BL230">
        <v>254</v>
      </c>
      <c r="BM230">
        <v>596</v>
      </c>
      <c r="BN230">
        <v>254</v>
      </c>
      <c r="BO230">
        <v>3</v>
      </c>
      <c r="BP230" s="1" t="s">
        <v>88</v>
      </c>
      <c r="BQ230">
        <v>2</v>
      </c>
      <c r="BR230" s="1" t="s">
        <v>88</v>
      </c>
      <c r="BS230">
        <v>4</v>
      </c>
      <c r="BT230" s="1" t="s">
        <v>88</v>
      </c>
      <c r="BU230">
        <v>0.09</v>
      </c>
      <c r="BV230">
        <v>3.19</v>
      </c>
      <c r="BW230">
        <v>0.21</v>
      </c>
      <c r="BX230">
        <v>0.3</v>
      </c>
      <c r="BY230">
        <v>1.22</v>
      </c>
      <c r="BZ230">
        <v>0.97</v>
      </c>
      <c r="CA230">
        <v>290</v>
      </c>
      <c r="CB230">
        <v>188</v>
      </c>
      <c r="CC230">
        <v>462</v>
      </c>
      <c r="CD230">
        <v>163</v>
      </c>
      <c r="CE230">
        <v>596</v>
      </c>
      <c r="CF230">
        <v>254</v>
      </c>
      <c r="CG230">
        <v>560</v>
      </c>
      <c r="CH230">
        <v>214</v>
      </c>
      <c r="CI230">
        <v>0.83</v>
      </c>
      <c r="CJ230">
        <v>0.28000000000000003</v>
      </c>
      <c r="CK230" t="str">
        <f>IF(O230=" "," ",VLOOKUP(AA230,Mapping!$A:$C,2,FALSE))</f>
        <v>CHE</v>
      </c>
      <c r="CL230" t="str">
        <f>IF(O230=" "," ",VLOOKUP(AA230,Mapping!$A:$C,3,FALSE))</f>
        <v>Chelsea</v>
      </c>
      <c r="CM230" s="5">
        <f t="shared" si="15"/>
        <v>0</v>
      </c>
      <c r="CN230" s="5">
        <f t="shared" si="16"/>
        <v>0</v>
      </c>
      <c r="CO230">
        <f t="shared" si="17"/>
        <v>5</v>
      </c>
      <c r="CP230" s="4">
        <f t="shared" si="18"/>
        <v>6.6</v>
      </c>
      <c r="CQ230">
        <f t="shared" si="19"/>
        <v>0</v>
      </c>
    </row>
    <row r="231" spans="1:95" x14ac:dyDescent="0.35">
      <c r="A231">
        <v>75</v>
      </c>
      <c r="B231" s="1" t="s">
        <v>88</v>
      </c>
      <c r="C231">
        <v>441302</v>
      </c>
      <c r="D231" s="1" t="s">
        <v>88</v>
      </c>
      <c r="E231" s="1" t="s">
        <v>88</v>
      </c>
      <c r="F231" s="1">
        <v>0</v>
      </c>
      <c r="G231" s="1" t="s">
        <v>88</v>
      </c>
      <c r="H231" s="1" t="s">
        <v>88</v>
      </c>
      <c r="I231">
        <v>3</v>
      </c>
      <c r="J231">
        <v>1.5</v>
      </c>
      <c r="K231" s="1" t="s">
        <v>88</v>
      </c>
      <c r="L231" s="1" t="s">
        <v>88</v>
      </c>
      <c r="M231" s="1" t="s">
        <v>830</v>
      </c>
      <c r="N231">
        <v>0</v>
      </c>
      <c r="O231">
        <v>609</v>
      </c>
      <c r="P231" s="1" t="s">
        <v>88</v>
      </c>
      <c r="Q231" s="1" t="s">
        <v>806</v>
      </c>
      <c r="R231" s="2">
        <v>45121.377702314814</v>
      </c>
      <c r="S231" s="4">
        <v>55</v>
      </c>
      <c r="T231" s="1" t="s">
        <v>831</v>
      </c>
      <c r="U231">
        <v>0</v>
      </c>
      <c r="V231" s="1" t="s">
        <v>832</v>
      </c>
      <c r="W231">
        <v>0.1</v>
      </c>
      <c r="X231" s="1" t="s">
        <v>88</v>
      </c>
      <c r="Y231" s="1" t="s">
        <v>88</v>
      </c>
      <c r="Z231" s="1" t="s">
        <v>97</v>
      </c>
      <c r="AA231">
        <v>7</v>
      </c>
      <c r="AB231">
        <v>8</v>
      </c>
      <c r="AC231">
        <v>33</v>
      </c>
      <c r="AD231" s="5">
        <v>0</v>
      </c>
      <c r="AE231" s="5">
        <v>0</v>
      </c>
      <c r="AF231" s="5">
        <v>0</v>
      </c>
      <c r="AG231" s="5">
        <v>0</v>
      </c>
      <c r="AH231">
        <v>0</v>
      </c>
      <c r="AI231">
        <v>0</v>
      </c>
      <c r="AJ231" s="1" t="s">
        <v>832</v>
      </c>
      <c r="AK231">
        <v>649</v>
      </c>
      <c r="AL231">
        <v>6</v>
      </c>
      <c r="AM231">
        <v>3</v>
      </c>
      <c r="AN231">
        <v>2</v>
      </c>
      <c r="AO231">
        <v>7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91</v>
      </c>
      <c r="AV231">
        <v>8</v>
      </c>
      <c r="AW231">
        <v>129</v>
      </c>
      <c r="AX231">
        <v>0</v>
      </c>
      <c r="AY231">
        <v>0</v>
      </c>
      <c r="AZ231">
        <v>0</v>
      </c>
      <c r="BA231">
        <v>0</v>
      </c>
      <c r="BB231">
        <v>6</v>
      </c>
      <c r="BC231">
        <v>0</v>
      </c>
      <c r="BD231">
        <v>0</v>
      </c>
      <c r="BE231">
        <v>0</v>
      </c>
      <c r="BF231">
        <v>0</v>
      </c>
      <c r="BG231">
        <v>606</v>
      </c>
      <c r="BH231">
        <v>259</v>
      </c>
      <c r="BI231">
        <v>606</v>
      </c>
      <c r="BJ231">
        <v>259</v>
      </c>
      <c r="BK231">
        <v>606</v>
      </c>
      <c r="BL231">
        <v>259</v>
      </c>
      <c r="BM231">
        <v>606</v>
      </c>
      <c r="BN231">
        <v>259</v>
      </c>
      <c r="BO231">
        <v>3</v>
      </c>
      <c r="BP231" s="1" t="s">
        <v>88</v>
      </c>
      <c r="BQ231">
        <v>2</v>
      </c>
      <c r="BR231" s="1" t="s">
        <v>88</v>
      </c>
      <c r="BS231">
        <v>4</v>
      </c>
      <c r="BT231" s="1" t="s">
        <v>88</v>
      </c>
      <c r="BU231">
        <v>0.09</v>
      </c>
      <c r="BV231">
        <v>3.19</v>
      </c>
      <c r="BW231">
        <v>0.21</v>
      </c>
      <c r="BX231">
        <v>0.3</v>
      </c>
      <c r="BY231">
        <v>1.22</v>
      </c>
      <c r="BZ231">
        <v>0.97</v>
      </c>
      <c r="CA231">
        <v>139</v>
      </c>
      <c r="CB231">
        <v>90</v>
      </c>
      <c r="CC231">
        <v>528</v>
      </c>
      <c r="CD231">
        <v>209</v>
      </c>
      <c r="CE231">
        <v>606</v>
      </c>
      <c r="CF231">
        <v>259</v>
      </c>
      <c r="CG231">
        <v>427</v>
      </c>
      <c r="CH231">
        <v>138</v>
      </c>
      <c r="CI231">
        <v>0.83</v>
      </c>
      <c r="CJ231">
        <v>0.28000000000000003</v>
      </c>
      <c r="CK231" t="str">
        <f>IF(O231=" "," ",VLOOKUP(AA231,Mapping!$A:$C,2,FALSE))</f>
        <v>CHE</v>
      </c>
      <c r="CL231" t="str">
        <f>IF(O231=" "," ",VLOOKUP(AA231,Mapping!$A:$C,3,FALSE))</f>
        <v>Chelsea</v>
      </c>
      <c r="CM231" s="5">
        <f t="shared" si="15"/>
        <v>0</v>
      </c>
      <c r="CN231" s="5">
        <f t="shared" si="16"/>
        <v>0</v>
      </c>
      <c r="CO231">
        <f t="shared" si="17"/>
        <v>5.5</v>
      </c>
      <c r="CP231" s="4">
        <f t="shared" si="18"/>
        <v>6</v>
      </c>
      <c r="CQ231">
        <f t="shared" si="19"/>
        <v>0</v>
      </c>
    </row>
    <row r="232" spans="1:95" x14ac:dyDescent="0.35">
      <c r="A232">
        <v>75</v>
      </c>
      <c r="B232" s="1" t="s">
        <v>88</v>
      </c>
      <c r="C232">
        <v>220362</v>
      </c>
      <c r="D232" s="1" t="s">
        <v>88</v>
      </c>
      <c r="E232" s="1" t="s">
        <v>88</v>
      </c>
      <c r="F232" s="1">
        <v>0</v>
      </c>
      <c r="G232" s="1" t="s">
        <v>88</v>
      </c>
      <c r="H232" s="1" t="s">
        <v>88</v>
      </c>
      <c r="I232">
        <v>2</v>
      </c>
      <c r="J232">
        <v>1.8</v>
      </c>
      <c r="K232" s="1" t="s">
        <v>88</v>
      </c>
      <c r="L232" s="1" t="s">
        <v>88</v>
      </c>
      <c r="M232" s="1" t="s">
        <v>833</v>
      </c>
      <c r="N232">
        <v>0</v>
      </c>
      <c r="O232">
        <v>611</v>
      </c>
      <c r="P232" s="1" t="s">
        <v>88</v>
      </c>
      <c r="Q232" s="1" t="s">
        <v>806</v>
      </c>
      <c r="R232" s="2">
        <v>45121.377702314814</v>
      </c>
      <c r="S232" s="4">
        <v>50</v>
      </c>
      <c r="T232" s="1" t="s">
        <v>834</v>
      </c>
      <c r="U232">
        <v>0</v>
      </c>
      <c r="V232" s="1" t="s">
        <v>835</v>
      </c>
      <c r="W232">
        <v>0.2</v>
      </c>
      <c r="X232" s="1" t="s">
        <v>88</v>
      </c>
      <c r="Y232" s="1" t="s">
        <v>88</v>
      </c>
      <c r="Z232" s="1" t="s">
        <v>97</v>
      </c>
      <c r="AA232">
        <v>7</v>
      </c>
      <c r="AB232">
        <v>8</v>
      </c>
      <c r="AC232">
        <v>33</v>
      </c>
      <c r="AD232" s="5">
        <v>0</v>
      </c>
      <c r="AE232" s="5">
        <v>0</v>
      </c>
      <c r="AF232" s="5">
        <v>0</v>
      </c>
      <c r="AG232" s="5">
        <v>0</v>
      </c>
      <c r="AH232">
        <v>0</v>
      </c>
      <c r="AI232">
        <v>0</v>
      </c>
      <c r="AJ232" s="1" t="s">
        <v>835</v>
      </c>
      <c r="AK232">
        <v>649</v>
      </c>
      <c r="AL232">
        <v>6</v>
      </c>
      <c r="AM232">
        <v>3</v>
      </c>
      <c r="AN232">
        <v>2</v>
      </c>
      <c r="AO232">
        <v>7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91</v>
      </c>
      <c r="AV232">
        <v>8</v>
      </c>
      <c r="AW232">
        <v>129</v>
      </c>
      <c r="AX232">
        <v>0</v>
      </c>
      <c r="AY232">
        <v>0</v>
      </c>
      <c r="AZ232">
        <v>0</v>
      </c>
      <c r="BA232">
        <v>0</v>
      </c>
      <c r="BB232">
        <v>6</v>
      </c>
      <c r="BC232">
        <v>0</v>
      </c>
      <c r="BD232">
        <v>0</v>
      </c>
      <c r="BE232">
        <v>0</v>
      </c>
      <c r="BF232">
        <v>0</v>
      </c>
      <c r="BG232">
        <v>582</v>
      </c>
      <c r="BH232">
        <v>204</v>
      </c>
      <c r="BI232">
        <v>581</v>
      </c>
      <c r="BJ232">
        <v>204</v>
      </c>
      <c r="BK232">
        <v>579</v>
      </c>
      <c r="BL232">
        <v>204</v>
      </c>
      <c r="BM232">
        <v>583</v>
      </c>
      <c r="BN232">
        <v>204</v>
      </c>
      <c r="BO232">
        <v>3</v>
      </c>
      <c r="BP232" s="1" t="s">
        <v>88</v>
      </c>
      <c r="BQ232">
        <v>2</v>
      </c>
      <c r="BR232" s="1" t="s">
        <v>88</v>
      </c>
      <c r="BS232">
        <v>4</v>
      </c>
      <c r="BT232" s="1" t="s">
        <v>88</v>
      </c>
      <c r="BU232">
        <v>0.09</v>
      </c>
      <c r="BV232">
        <v>3.19</v>
      </c>
      <c r="BW232">
        <v>0.21</v>
      </c>
      <c r="BX232">
        <v>0.3</v>
      </c>
      <c r="BY232">
        <v>1.22</v>
      </c>
      <c r="BZ232">
        <v>0.97</v>
      </c>
      <c r="CA232">
        <v>243</v>
      </c>
      <c r="CB232">
        <v>29</v>
      </c>
      <c r="CC232">
        <v>415</v>
      </c>
      <c r="CD232">
        <v>189</v>
      </c>
      <c r="CE232">
        <v>583</v>
      </c>
      <c r="CF232">
        <v>204</v>
      </c>
      <c r="CG232">
        <v>353</v>
      </c>
      <c r="CH232">
        <v>130</v>
      </c>
      <c r="CI232">
        <v>0.83</v>
      </c>
      <c r="CJ232">
        <v>0.28000000000000003</v>
      </c>
      <c r="CK232" t="str">
        <f>IF(O232=" "," ",VLOOKUP(AA232,Mapping!$A:$C,2,FALSE))</f>
        <v>CHE</v>
      </c>
      <c r="CL232" t="str">
        <f>IF(O232=" "," ",VLOOKUP(AA232,Mapping!$A:$C,3,FALSE))</f>
        <v>Chelsea</v>
      </c>
      <c r="CM232" s="5">
        <f t="shared" si="15"/>
        <v>0</v>
      </c>
      <c r="CN232" s="5">
        <f t="shared" si="16"/>
        <v>0</v>
      </c>
      <c r="CO232">
        <f t="shared" si="17"/>
        <v>5</v>
      </c>
      <c r="CP232" s="4">
        <f t="shared" si="18"/>
        <v>6.6</v>
      </c>
      <c r="CQ232">
        <f t="shared" si="19"/>
        <v>0</v>
      </c>
    </row>
    <row r="233" spans="1:95" x14ac:dyDescent="0.35">
      <c r="A233">
        <v>75</v>
      </c>
      <c r="B233" s="1" t="s">
        <v>88</v>
      </c>
      <c r="C233">
        <v>503714</v>
      </c>
      <c r="D233" s="1" t="s">
        <v>88</v>
      </c>
      <c r="E233" s="1" t="s">
        <v>88</v>
      </c>
      <c r="F233" s="1">
        <v>0</v>
      </c>
      <c r="G233" s="1" t="s">
        <v>88</v>
      </c>
      <c r="H233" s="1" t="s">
        <v>88</v>
      </c>
      <c r="I233">
        <v>3</v>
      </c>
      <c r="J233">
        <v>0.5</v>
      </c>
      <c r="K233" s="1" t="s">
        <v>88</v>
      </c>
      <c r="L233" s="1" t="s">
        <v>88</v>
      </c>
      <c r="M233" s="1" t="s">
        <v>836</v>
      </c>
      <c r="N233">
        <v>0</v>
      </c>
      <c r="O233">
        <v>613</v>
      </c>
      <c r="P233" s="1" t="s">
        <v>88</v>
      </c>
      <c r="Q233" s="1" t="s">
        <v>806</v>
      </c>
      <c r="R233" s="2">
        <v>45121.377702314814</v>
      </c>
      <c r="S233" s="4">
        <v>45</v>
      </c>
      <c r="T233" s="1" t="s">
        <v>837</v>
      </c>
      <c r="U233">
        <v>0</v>
      </c>
      <c r="V233" s="1" t="s">
        <v>838</v>
      </c>
      <c r="W233">
        <v>0.1</v>
      </c>
      <c r="X233" s="1" t="s">
        <v>88</v>
      </c>
      <c r="Y233" s="1" t="s">
        <v>88</v>
      </c>
      <c r="Z233" s="1" t="s">
        <v>97</v>
      </c>
      <c r="AA233">
        <v>7</v>
      </c>
      <c r="AB233">
        <v>8</v>
      </c>
      <c r="AC233">
        <v>33</v>
      </c>
      <c r="AD233" s="5">
        <v>0</v>
      </c>
      <c r="AE233" s="5">
        <v>0</v>
      </c>
      <c r="AF233" s="5">
        <v>0</v>
      </c>
      <c r="AG233" s="5">
        <v>0</v>
      </c>
      <c r="AH233">
        <v>0</v>
      </c>
      <c r="AI233">
        <v>0</v>
      </c>
      <c r="AJ233" s="1" t="s">
        <v>838</v>
      </c>
      <c r="AK233">
        <v>649</v>
      </c>
      <c r="AL233">
        <v>6</v>
      </c>
      <c r="AM233">
        <v>3</v>
      </c>
      <c r="AN233">
        <v>2</v>
      </c>
      <c r="AO233">
        <v>7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91</v>
      </c>
      <c r="AV233">
        <v>8</v>
      </c>
      <c r="AW233">
        <v>129</v>
      </c>
      <c r="AX233">
        <v>0</v>
      </c>
      <c r="AY233">
        <v>0</v>
      </c>
      <c r="AZ233">
        <v>0</v>
      </c>
      <c r="BA233">
        <v>0</v>
      </c>
      <c r="BB233">
        <v>6</v>
      </c>
      <c r="BC233">
        <v>0</v>
      </c>
      <c r="BD233">
        <v>0</v>
      </c>
      <c r="BE233">
        <v>0</v>
      </c>
      <c r="BF233">
        <v>0</v>
      </c>
      <c r="BG233">
        <v>545</v>
      </c>
      <c r="BH233">
        <v>218</v>
      </c>
      <c r="BI233">
        <v>542</v>
      </c>
      <c r="BJ233">
        <v>218</v>
      </c>
      <c r="BK233">
        <v>537</v>
      </c>
      <c r="BL233">
        <v>217</v>
      </c>
      <c r="BM233">
        <v>546</v>
      </c>
      <c r="BN233">
        <v>218</v>
      </c>
      <c r="BO233">
        <v>3</v>
      </c>
      <c r="BP233" s="1" t="s">
        <v>88</v>
      </c>
      <c r="BQ233">
        <v>2</v>
      </c>
      <c r="BR233" s="1" t="s">
        <v>88</v>
      </c>
      <c r="BS233">
        <v>4</v>
      </c>
      <c r="BT233" s="1" t="s">
        <v>88</v>
      </c>
      <c r="BU233">
        <v>0.09</v>
      </c>
      <c r="BV233">
        <v>3.19</v>
      </c>
      <c r="BW233">
        <v>0.21</v>
      </c>
      <c r="BX233">
        <v>0.3</v>
      </c>
      <c r="BY233">
        <v>1.22</v>
      </c>
      <c r="BZ233">
        <v>0.97</v>
      </c>
      <c r="CA233">
        <v>503</v>
      </c>
      <c r="CB233">
        <v>252</v>
      </c>
      <c r="CC233">
        <v>307</v>
      </c>
      <c r="CD233">
        <v>59</v>
      </c>
      <c r="CE233">
        <v>547</v>
      </c>
      <c r="CF233">
        <v>219</v>
      </c>
      <c r="CG233">
        <v>503</v>
      </c>
      <c r="CH233">
        <v>173</v>
      </c>
      <c r="CI233">
        <v>0.83</v>
      </c>
      <c r="CJ233">
        <v>0.28000000000000003</v>
      </c>
      <c r="CK233" t="str">
        <f>IF(O233=" "," ",VLOOKUP(AA233,Mapping!$A:$C,2,FALSE))</f>
        <v>CHE</v>
      </c>
      <c r="CL233" t="str">
        <f>IF(O233=" "," ",VLOOKUP(AA233,Mapping!$A:$C,3,FALSE))</f>
        <v>Chelsea</v>
      </c>
      <c r="CM233" s="5">
        <f t="shared" si="15"/>
        <v>0</v>
      </c>
      <c r="CN233" s="5">
        <f t="shared" si="16"/>
        <v>0</v>
      </c>
      <c r="CO233">
        <f t="shared" si="17"/>
        <v>4.5</v>
      </c>
      <c r="CP233" s="4">
        <f t="shared" si="18"/>
        <v>7.333333333333333</v>
      </c>
      <c r="CQ233">
        <f t="shared" si="19"/>
        <v>0</v>
      </c>
    </row>
    <row r="234" spans="1:95" x14ac:dyDescent="0.35">
      <c r="A234">
        <v>75</v>
      </c>
      <c r="B234" s="1" t="s">
        <v>88</v>
      </c>
      <c r="C234">
        <v>466117</v>
      </c>
      <c r="D234" s="1" t="s">
        <v>88</v>
      </c>
      <c r="E234" s="1" t="s">
        <v>88</v>
      </c>
      <c r="F234" s="1">
        <v>0</v>
      </c>
      <c r="G234" s="1" t="s">
        <v>88</v>
      </c>
      <c r="H234" s="1" t="s">
        <v>88</v>
      </c>
      <c r="I234">
        <v>3</v>
      </c>
      <c r="J234">
        <v>1.5</v>
      </c>
      <c r="K234" s="1" t="s">
        <v>88</v>
      </c>
      <c r="L234" s="1" t="s">
        <v>88</v>
      </c>
      <c r="M234" s="1" t="s">
        <v>839</v>
      </c>
      <c r="N234">
        <v>0</v>
      </c>
      <c r="O234">
        <v>219</v>
      </c>
      <c r="P234" s="1" t="s">
        <v>88</v>
      </c>
      <c r="Q234" s="1" t="s">
        <v>806</v>
      </c>
      <c r="R234" s="2">
        <v>45121.377702314814</v>
      </c>
      <c r="S234" s="4">
        <v>45</v>
      </c>
      <c r="T234" s="1" t="s">
        <v>840</v>
      </c>
      <c r="U234">
        <v>0.9</v>
      </c>
      <c r="V234" s="1" t="s">
        <v>841</v>
      </c>
      <c r="W234">
        <v>0.3</v>
      </c>
      <c r="X234" s="1" t="s">
        <v>88</v>
      </c>
      <c r="Y234" s="1" t="s">
        <v>88</v>
      </c>
      <c r="Z234" s="1" t="s">
        <v>97</v>
      </c>
      <c r="AA234">
        <v>8</v>
      </c>
      <c r="AB234">
        <v>31</v>
      </c>
      <c r="AC234">
        <v>7</v>
      </c>
      <c r="AD234" s="5">
        <v>0</v>
      </c>
      <c r="AE234" s="5">
        <v>0</v>
      </c>
      <c r="AF234" s="5">
        <v>0</v>
      </c>
      <c r="AG234" s="5">
        <v>0</v>
      </c>
      <c r="AH234">
        <v>0</v>
      </c>
      <c r="AI234">
        <v>1.6</v>
      </c>
      <c r="AJ234" s="1" t="s">
        <v>841</v>
      </c>
      <c r="AK234">
        <v>87</v>
      </c>
      <c r="AL234">
        <v>6</v>
      </c>
      <c r="AM234">
        <v>3</v>
      </c>
      <c r="AN234">
        <v>2</v>
      </c>
      <c r="AO234">
        <v>2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91</v>
      </c>
      <c r="AV234">
        <v>8</v>
      </c>
      <c r="AW234">
        <v>20</v>
      </c>
      <c r="AX234">
        <v>7.4</v>
      </c>
      <c r="AY234">
        <v>13.2</v>
      </c>
      <c r="AZ234">
        <v>14</v>
      </c>
      <c r="BA234">
        <v>3</v>
      </c>
      <c r="BB234">
        <v>6</v>
      </c>
      <c r="BC234">
        <v>0.15</v>
      </c>
      <c r="BD234">
        <v>0.02</v>
      </c>
      <c r="BE234">
        <v>0.17</v>
      </c>
      <c r="BF234">
        <v>1.83</v>
      </c>
      <c r="BG234">
        <v>371</v>
      </c>
      <c r="BH234">
        <v>169</v>
      </c>
      <c r="BI234">
        <v>336</v>
      </c>
      <c r="BJ234">
        <v>168</v>
      </c>
      <c r="BK234">
        <v>325</v>
      </c>
      <c r="BL234">
        <v>162</v>
      </c>
      <c r="BM234">
        <v>367</v>
      </c>
      <c r="BN234">
        <v>167</v>
      </c>
      <c r="BO234">
        <v>3</v>
      </c>
      <c r="BP234" s="1" t="s">
        <v>88</v>
      </c>
      <c r="BQ234">
        <v>2</v>
      </c>
      <c r="BR234" s="1" t="s">
        <v>88</v>
      </c>
      <c r="BS234">
        <v>4</v>
      </c>
      <c r="BT234" s="1" t="s">
        <v>88</v>
      </c>
      <c r="BU234">
        <v>0.16</v>
      </c>
      <c r="BV234">
        <v>3.19</v>
      </c>
      <c r="BW234">
        <v>0.02</v>
      </c>
      <c r="BX234">
        <v>0.18</v>
      </c>
      <c r="BY234">
        <v>1.89</v>
      </c>
      <c r="BZ234">
        <v>2.0699999999999998</v>
      </c>
      <c r="CA234">
        <v>479</v>
      </c>
      <c r="CB234">
        <v>238</v>
      </c>
      <c r="CC234">
        <v>283</v>
      </c>
      <c r="CD234">
        <v>45</v>
      </c>
      <c r="CE234">
        <v>389</v>
      </c>
      <c r="CF234">
        <v>182</v>
      </c>
      <c r="CG234">
        <v>284</v>
      </c>
      <c r="CH234">
        <v>90</v>
      </c>
      <c r="CI234">
        <v>0.83</v>
      </c>
      <c r="CJ234">
        <v>0.28000000000000003</v>
      </c>
      <c r="CK234" t="str">
        <f>IF(O234=" "," ",VLOOKUP(AA234,Mapping!$A:$C,2,FALSE))</f>
        <v>CRY</v>
      </c>
      <c r="CL234" t="str">
        <f>IF(O234=" "," ",VLOOKUP(AA234,Mapping!$A:$C,3,FALSE))</f>
        <v>Crystal Palace</v>
      </c>
      <c r="CM234" s="5">
        <f t="shared" si="15"/>
        <v>0</v>
      </c>
      <c r="CN234" s="5">
        <f t="shared" si="16"/>
        <v>0</v>
      </c>
      <c r="CO234">
        <f t="shared" si="17"/>
        <v>4.5</v>
      </c>
      <c r="CP234" s="4">
        <f t="shared" si="18"/>
        <v>1.5555555555555556</v>
      </c>
      <c r="CQ234">
        <f t="shared" si="19"/>
        <v>0</v>
      </c>
    </row>
    <row r="235" spans="1:95" x14ac:dyDescent="0.35">
      <c r="A235">
        <v>75</v>
      </c>
      <c r="B235" s="1" t="s">
        <v>88</v>
      </c>
      <c r="C235">
        <v>174874</v>
      </c>
      <c r="D235" s="1" t="s">
        <v>88</v>
      </c>
      <c r="E235" s="1" t="s">
        <v>88</v>
      </c>
      <c r="F235" s="1">
        <v>0</v>
      </c>
      <c r="G235" s="1" t="s">
        <v>88</v>
      </c>
      <c r="H235" s="1" t="s">
        <v>88</v>
      </c>
      <c r="I235">
        <v>2</v>
      </c>
      <c r="J235">
        <v>2.5</v>
      </c>
      <c r="K235" s="1" t="s">
        <v>88</v>
      </c>
      <c r="L235" s="1" t="s">
        <v>88</v>
      </c>
      <c r="M235" s="1" t="s">
        <v>842</v>
      </c>
      <c r="N235">
        <v>0</v>
      </c>
      <c r="O235">
        <v>220</v>
      </c>
      <c r="P235" s="1" t="s">
        <v>88</v>
      </c>
      <c r="Q235" s="1" t="s">
        <v>806</v>
      </c>
      <c r="R235" s="2">
        <v>45121.377702314814</v>
      </c>
      <c r="S235" s="4">
        <v>45</v>
      </c>
      <c r="T235" s="1" t="s">
        <v>843</v>
      </c>
      <c r="U235">
        <v>2.5</v>
      </c>
      <c r="V235" s="1" t="s">
        <v>844</v>
      </c>
      <c r="W235">
        <v>0.7</v>
      </c>
      <c r="X235" s="1" t="s">
        <v>88</v>
      </c>
      <c r="Y235" s="1" t="s">
        <v>88</v>
      </c>
      <c r="Z235" s="1" t="s">
        <v>97</v>
      </c>
      <c r="AA235">
        <v>8</v>
      </c>
      <c r="AB235">
        <v>31</v>
      </c>
      <c r="AC235">
        <v>80</v>
      </c>
      <c r="AD235" s="5">
        <v>0</v>
      </c>
      <c r="AE235" s="5">
        <v>0</v>
      </c>
      <c r="AF235" s="5">
        <v>0</v>
      </c>
      <c r="AG235" s="5">
        <v>0</v>
      </c>
      <c r="AH235">
        <v>0</v>
      </c>
      <c r="AI235">
        <v>17.8</v>
      </c>
      <c r="AJ235" s="1" t="s">
        <v>844</v>
      </c>
      <c r="AK235">
        <v>2782</v>
      </c>
      <c r="AL235">
        <v>1</v>
      </c>
      <c r="AM235">
        <v>3</v>
      </c>
      <c r="AN235">
        <v>8</v>
      </c>
      <c r="AO235">
        <v>37</v>
      </c>
      <c r="AP235">
        <v>2</v>
      </c>
      <c r="AQ235">
        <v>1</v>
      </c>
      <c r="AR235">
        <v>1</v>
      </c>
      <c r="AS235">
        <v>8</v>
      </c>
      <c r="AT235">
        <v>1</v>
      </c>
      <c r="AU235">
        <v>91</v>
      </c>
      <c r="AV235">
        <v>1</v>
      </c>
      <c r="AW235">
        <v>483</v>
      </c>
      <c r="AX235">
        <v>658.8</v>
      </c>
      <c r="AY235">
        <v>163.4</v>
      </c>
      <c r="AZ235">
        <v>273</v>
      </c>
      <c r="BA235">
        <v>109.8</v>
      </c>
      <c r="BB235">
        <v>32</v>
      </c>
      <c r="BC235">
        <v>1.87</v>
      </c>
      <c r="BD235">
        <v>1.04</v>
      </c>
      <c r="BE235">
        <v>2.91</v>
      </c>
      <c r="BF235">
        <v>36.229999999999997</v>
      </c>
      <c r="BG235">
        <v>56</v>
      </c>
      <c r="BH235">
        <v>15</v>
      </c>
      <c r="BI235">
        <v>178</v>
      </c>
      <c r="BJ235">
        <v>48</v>
      </c>
      <c r="BK235">
        <v>116</v>
      </c>
      <c r="BL235">
        <v>13</v>
      </c>
      <c r="BM235">
        <v>100</v>
      </c>
      <c r="BN235">
        <v>17</v>
      </c>
      <c r="BO235">
        <v>3</v>
      </c>
      <c r="BP235" s="1" t="s">
        <v>88</v>
      </c>
      <c r="BQ235">
        <v>2</v>
      </c>
      <c r="BR235" s="1" t="s">
        <v>88</v>
      </c>
      <c r="BS235">
        <v>4</v>
      </c>
      <c r="BT235" s="1" t="s">
        <v>88</v>
      </c>
      <c r="BU235">
        <v>0.06</v>
      </c>
      <c r="BV235">
        <v>3.19</v>
      </c>
      <c r="BW235">
        <v>0.03</v>
      </c>
      <c r="BX235">
        <v>0.09</v>
      </c>
      <c r="BY235">
        <v>1.17</v>
      </c>
      <c r="BZ235">
        <v>1.2</v>
      </c>
      <c r="CA235">
        <v>374</v>
      </c>
      <c r="CB235">
        <v>84</v>
      </c>
      <c r="CC235">
        <v>178</v>
      </c>
      <c r="CD235">
        <v>107</v>
      </c>
      <c r="CE235">
        <v>197</v>
      </c>
      <c r="CF235">
        <v>75</v>
      </c>
      <c r="CG235">
        <v>201</v>
      </c>
      <c r="CH235">
        <v>68</v>
      </c>
      <c r="CI235">
        <v>1.04</v>
      </c>
      <c r="CJ235">
        <v>0.26</v>
      </c>
      <c r="CK235" t="str">
        <f>IF(O235=" "," ",VLOOKUP(AA235,Mapping!$A:$C,2,FALSE))</f>
        <v>CRY</v>
      </c>
      <c r="CL235" t="str">
        <f>IF(O235=" "," ",VLOOKUP(AA235,Mapping!$A:$C,3,FALSE))</f>
        <v>Crystal Palace</v>
      </c>
      <c r="CM235" s="5">
        <f t="shared" si="15"/>
        <v>0</v>
      </c>
      <c r="CN235" s="5">
        <f t="shared" si="16"/>
        <v>0</v>
      </c>
      <c r="CO235">
        <f t="shared" si="17"/>
        <v>4.5</v>
      </c>
      <c r="CP235" s="4">
        <f t="shared" si="18"/>
        <v>17.777777777777779</v>
      </c>
      <c r="CQ235">
        <f t="shared" si="19"/>
        <v>0</v>
      </c>
    </row>
    <row r="236" spans="1:95" x14ac:dyDescent="0.35">
      <c r="A236">
        <v>75</v>
      </c>
      <c r="B236" s="1" t="s">
        <v>88</v>
      </c>
      <c r="C236">
        <v>80146</v>
      </c>
      <c r="D236" s="1" t="s">
        <v>88</v>
      </c>
      <c r="E236" s="1" t="s">
        <v>88</v>
      </c>
      <c r="F236" s="1">
        <v>0</v>
      </c>
      <c r="G236" s="1" t="s">
        <v>88</v>
      </c>
      <c r="H236" s="1" t="s">
        <v>88</v>
      </c>
      <c r="I236">
        <v>3</v>
      </c>
      <c r="J236">
        <v>2.5</v>
      </c>
      <c r="K236" s="1" t="s">
        <v>88</v>
      </c>
      <c r="L236" s="1" t="s">
        <v>88</v>
      </c>
      <c r="M236" s="1" t="s">
        <v>630</v>
      </c>
      <c r="N236">
        <v>0</v>
      </c>
      <c r="O236">
        <v>221</v>
      </c>
      <c r="P236" s="1" t="s">
        <v>88</v>
      </c>
      <c r="Q236" s="1" t="s">
        <v>806</v>
      </c>
      <c r="R236" s="2">
        <v>45121.377702314814</v>
      </c>
      <c r="S236" s="4">
        <v>55</v>
      </c>
      <c r="T236" s="1" t="s">
        <v>845</v>
      </c>
      <c r="U236">
        <v>2.7</v>
      </c>
      <c r="V236" s="1" t="s">
        <v>846</v>
      </c>
      <c r="W236">
        <v>0.3</v>
      </c>
      <c r="X236" s="1" t="s">
        <v>88</v>
      </c>
      <c r="Y236" s="1" t="s">
        <v>88</v>
      </c>
      <c r="Z236" s="1" t="s">
        <v>97</v>
      </c>
      <c r="AA236">
        <v>8</v>
      </c>
      <c r="AB236">
        <v>31</v>
      </c>
      <c r="AC236">
        <v>104</v>
      </c>
      <c r="AD236" s="5">
        <v>0</v>
      </c>
      <c r="AE236" s="5">
        <v>0</v>
      </c>
      <c r="AF236" s="5">
        <v>0</v>
      </c>
      <c r="AG236" s="5">
        <v>0</v>
      </c>
      <c r="AH236">
        <v>0</v>
      </c>
      <c r="AI236">
        <v>18.899999999999999</v>
      </c>
      <c r="AJ236" s="1" t="s">
        <v>847</v>
      </c>
      <c r="AK236">
        <v>2708</v>
      </c>
      <c r="AL236">
        <v>4</v>
      </c>
      <c r="AM236">
        <v>3</v>
      </c>
      <c r="AN236">
        <v>8</v>
      </c>
      <c r="AO236">
        <v>41</v>
      </c>
      <c r="AP236">
        <v>2</v>
      </c>
      <c r="AQ236">
        <v>1</v>
      </c>
      <c r="AR236">
        <v>1</v>
      </c>
      <c r="AS236">
        <v>5</v>
      </c>
      <c r="AT236">
        <v>1</v>
      </c>
      <c r="AU236">
        <v>91</v>
      </c>
      <c r="AV236">
        <v>4</v>
      </c>
      <c r="AW236">
        <v>332</v>
      </c>
      <c r="AX236">
        <v>494.4</v>
      </c>
      <c r="AY236">
        <v>468.2</v>
      </c>
      <c r="AZ236">
        <v>439</v>
      </c>
      <c r="BA236">
        <v>140.30000000000001</v>
      </c>
      <c r="BB236">
        <v>31</v>
      </c>
      <c r="BC236">
        <v>3.13</v>
      </c>
      <c r="BD236">
        <v>2.52</v>
      </c>
      <c r="BE236">
        <v>5.65</v>
      </c>
      <c r="BF236">
        <v>41.13</v>
      </c>
      <c r="BG236">
        <v>103</v>
      </c>
      <c r="BH236">
        <v>47</v>
      </c>
      <c r="BI236">
        <v>59</v>
      </c>
      <c r="BJ236">
        <v>50</v>
      </c>
      <c r="BK236">
        <v>67</v>
      </c>
      <c r="BL236">
        <v>48</v>
      </c>
      <c r="BM236">
        <v>70</v>
      </c>
      <c r="BN236">
        <v>52</v>
      </c>
      <c r="BO236">
        <v>3</v>
      </c>
      <c r="BP236" s="1" t="s">
        <v>88</v>
      </c>
      <c r="BQ236">
        <v>2</v>
      </c>
      <c r="BR236" s="1" t="s">
        <v>88</v>
      </c>
      <c r="BS236">
        <v>4</v>
      </c>
      <c r="BT236" s="1" t="s">
        <v>88</v>
      </c>
      <c r="BU236">
        <v>0.1</v>
      </c>
      <c r="BV236">
        <v>3.19</v>
      </c>
      <c r="BW236">
        <v>0.08</v>
      </c>
      <c r="BX236">
        <v>0.18</v>
      </c>
      <c r="BY236">
        <v>1.37</v>
      </c>
      <c r="BZ236">
        <v>1.36</v>
      </c>
      <c r="CA236">
        <v>84</v>
      </c>
      <c r="CB236">
        <v>52</v>
      </c>
      <c r="CC236">
        <v>473</v>
      </c>
      <c r="CD236">
        <v>171</v>
      </c>
      <c r="CE236">
        <v>180</v>
      </c>
      <c r="CF236">
        <v>72</v>
      </c>
      <c r="CG236">
        <v>299</v>
      </c>
      <c r="CH236">
        <v>93</v>
      </c>
      <c r="CI236">
        <v>1.03</v>
      </c>
      <c r="CJ236">
        <v>0.27</v>
      </c>
      <c r="CK236" t="str">
        <f>IF(O236=" "," ",VLOOKUP(AA236,Mapping!$A:$C,2,FALSE))</f>
        <v>CRY</v>
      </c>
      <c r="CL236" t="str">
        <f>IF(O236=" "," ",VLOOKUP(AA236,Mapping!$A:$C,3,FALSE))</f>
        <v>Crystal Palace</v>
      </c>
      <c r="CM236" s="5">
        <f t="shared" si="15"/>
        <v>0</v>
      </c>
      <c r="CN236" s="5">
        <f t="shared" si="16"/>
        <v>0</v>
      </c>
      <c r="CO236">
        <f t="shared" si="17"/>
        <v>5.5</v>
      </c>
      <c r="CP236" s="4">
        <f t="shared" si="18"/>
        <v>18.90909090909091</v>
      </c>
      <c r="CQ236">
        <f t="shared" si="19"/>
        <v>0</v>
      </c>
    </row>
    <row r="237" spans="1:95" x14ac:dyDescent="0.35">
      <c r="A237">
        <v>75</v>
      </c>
      <c r="B237" s="1" t="s">
        <v>88</v>
      </c>
      <c r="C237">
        <v>57328</v>
      </c>
      <c r="D237" s="1" t="s">
        <v>88</v>
      </c>
      <c r="E237" s="1" t="s">
        <v>88</v>
      </c>
      <c r="F237" s="1">
        <v>0</v>
      </c>
      <c r="G237" s="1" t="s">
        <v>88</v>
      </c>
      <c r="H237" s="1" t="s">
        <v>88</v>
      </c>
      <c r="I237">
        <v>2</v>
      </c>
      <c r="J237">
        <v>2.5</v>
      </c>
      <c r="K237" s="1" t="s">
        <v>88</v>
      </c>
      <c r="L237" s="1" t="s">
        <v>88</v>
      </c>
      <c r="M237" s="1" t="s">
        <v>848</v>
      </c>
      <c r="N237">
        <v>0</v>
      </c>
      <c r="O237">
        <v>222</v>
      </c>
      <c r="P237" s="1" t="s">
        <v>88</v>
      </c>
      <c r="Q237" s="1" t="s">
        <v>806</v>
      </c>
      <c r="R237" s="2">
        <v>45121.377702314814</v>
      </c>
      <c r="S237" s="4">
        <v>45</v>
      </c>
      <c r="T237" s="1" t="s">
        <v>849</v>
      </c>
      <c r="U237">
        <v>2</v>
      </c>
      <c r="V237" s="1" t="s">
        <v>850</v>
      </c>
      <c r="W237">
        <v>0.2</v>
      </c>
      <c r="X237" s="1" t="s">
        <v>88</v>
      </c>
      <c r="Y237" s="1" t="s">
        <v>88</v>
      </c>
      <c r="Z237" s="1" t="s">
        <v>97</v>
      </c>
      <c r="AA237">
        <v>8</v>
      </c>
      <c r="AB237">
        <v>31</v>
      </c>
      <c r="AC237">
        <v>44</v>
      </c>
      <c r="AD237" s="5">
        <v>0</v>
      </c>
      <c r="AE237" s="5">
        <v>0</v>
      </c>
      <c r="AF237" s="5">
        <v>0</v>
      </c>
      <c r="AG237" s="5">
        <v>0</v>
      </c>
      <c r="AH237">
        <v>0</v>
      </c>
      <c r="AI237">
        <v>9.8000000000000007</v>
      </c>
      <c r="AJ237" s="1" t="s">
        <v>850</v>
      </c>
      <c r="AK237">
        <v>1638</v>
      </c>
      <c r="AL237">
        <v>4</v>
      </c>
      <c r="AM237">
        <v>3</v>
      </c>
      <c r="AN237">
        <v>3</v>
      </c>
      <c r="AO237">
        <v>23</v>
      </c>
      <c r="AP237">
        <v>2</v>
      </c>
      <c r="AQ237">
        <v>1</v>
      </c>
      <c r="AR237">
        <v>1</v>
      </c>
      <c r="AS237">
        <v>3</v>
      </c>
      <c r="AT237">
        <v>1</v>
      </c>
      <c r="AU237">
        <v>91</v>
      </c>
      <c r="AV237">
        <v>4</v>
      </c>
      <c r="AW237">
        <v>246</v>
      </c>
      <c r="AX237">
        <v>203.6</v>
      </c>
      <c r="AY237">
        <v>124.9</v>
      </c>
      <c r="AZ237">
        <v>8</v>
      </c>
      <c r="BA237">
        <v>33.6</v>
      </c>
      <c r="BB237">
        <v>19</v>
      </c>
      <c r="BC237">
        <v>0</v>
      </c>
      <c r="BD237">
        <v>0.6</v>
      </c>
      <c r="BE237">
        <v>0.6</v>
      </c>
      <c r="BF237">
        <v>26.26</v>
      </c>
      <c r="BG237">
        <v>245</v>
      </c>
      <c r="BH237">
        <v>95</v>
      </c>
      <c r="BI237">
        <v>201</v>
      </c>
      <c r="BJ237">
        <v>57</v>
      </c>
      <c r="BK237">
        <v>335</v>
      </c>
      <c r="BL237">
        <v>129</v>
      </c>
      <c r="BM237">
        <v>278</v>
      </c>
      <c r="BN237">
        <v>100</v>
      </c>
      <c r="BO237">
        <v>3</v>
      </c>
      <c r="BP237" s="1" t="s">
        <v>88</v>
      </c>
      <c r="BQ237">
        <v>2</v>
      </c>
      <c r="BR237" s="1" t="s">
        <v>88</v>
      </c>
      <c r="BS237">
        <v>4</v>
      </c>
      <c r="BT237" s="1" t="s">
        <v>88</v>
      </c>
      <c r="BU237">
        <v>0.1</v>
      </c>
      <c r="BV237">
        <v>3.19</v>
      </c>
      <c r="BW237">
        <v>0.03</v>
      </c>
      <c r="BX237">
        <v>0.03</v>
      </c>
      <c r="BY237">
        <v>1.44</v>
      </c>
      <c r="BZ237">
        <v>1.26</v>
      </c>
      <c r="CA237">
        <v>313</v>
      </c>
      <c r="CB237">
        <v>45</v>
      </c>
      <c r="CC237">
        <v>117</v>
      </c>
      <c r="CD237">
        <v>68</v>
      </c>
      <c r="CE237">
        <v>252</v>
      </c>
      <c r="CF237">
        <v>95</v>
      </c>
      <c r="CG237">
        <v>413</v>
      </c>
      <c r="CH237">
        <v>158</v>
      </c>
      <c r="CI237">
        <v>1.04</v>
      </c>
      <c r="CJ237">
        <v>0.16</v>
      </c>
      <c r="CK237" t="str">
        <f>IF(O237=" "," ",VLOOKUP(AA237,Mapping!$A:$C,2,FALSE))</f>
        <v>CRY</v>
      </c>
      <c r="CL237" t="str">
        <f>IF(O237=" "," ",VLOOKUP(AA237,Mapping!$A:$C,3,FALSE))</f>
        <v>Crystal Palace</v>
      </c>
      <c r="CM237" s="5">
        <f t="shared" si="15"/>
        <v>0</v>
      </c>
      <c r="CN237" s="5">
        <f t="shared" si="16"/>
        <v>0</v>
      </c>
      <c r="CO237">
        <f t="shared" si="17"/>
        <v>4.5</v>
      </c>
      <c r="CP237" s="4">
        <f t="shared" si="18"/>
        <v>9.7777777777777786</v>
      </c>
      <c r="CQ237">
        <f t="shared" si="19"/>
        <v>0</v>
      </c>
    </row>
    <row r="238" spans="1:95" x14ac:dyDescent="0.35">
      <c r="A238">
        <v>75</v>
      </c>
      <c r="B238" s="1" t="s">
        <v>88</v>
      </c>
      <c r="C238">
        <v>438464</v>
      </c>
      <c r="D238" s="1" t="s">
        <v>88</v>
      </c>
      <c r="E238" s="1" t="s">
        <v>88</v>
      </c>
      <c r="F238" s="1">
        <v>0</v>
      </c>
      <c r="G238" s="1" t="s">
        <v>88</v>
      </c>
      <c r="H238" s="1" t="s">
        <v>88</v>
      </c>
      <c r="I238">
        <v>3</v>
      </c>
      <c r="J238">
        <v>1.6</v>
      </c>
      <c r="K238" s="1" t="s">
        <v>88</v>
      </c>
      <c r="L238" s="1" t="s">
        <v>88</v>
      </c>
      <c r="M238" s="1" t="s">
        <v>851</v>
      </c>
      <c r="N238">
        <v>0</v>
      </c>
      <c r="O238">
        <v>223</v>
      </c>
      <c r="P238" s="1" t="s">
        <v>88</v>
      </c>
      <c r="Q238" s="1" t="s">
        <v>120</v>
      </c>
      <c r="R238" s="2">
        <v>45145.020898668983</v>
      </c>
      <c r="S238" s="4">
        <v>50</v>
      </c>
      <c r="T238" s="1" t="s">
        <v>852</v>
      </c>
      <c r="U238">
        <v>2.2000000000000002</v>
      </c>
      <c r="V238" s="1" t="s">
        <v>853</v>
      </c>
      <c r="W238">
        <v>0.1</v>
      </c>
      <c r="X238" s="1" t="s">
        <v>88</v>
      </c>
      <c r="Y238" s="1" t="s">
        <v>88</v>
      </c>
      <c r="Z238" s="1" t="s">
        <v>93</v>
      </c>
      <c r="AA238">
        <v>8</v>
      </c>
      <c r="AB238">
        <v>31</v>
      </c>
      <c r="AC238">
        <v>74</v>
      </c>
      <c r="AD238" s="5">
        <v>0</v>
      </c>
      <c r="AE238" s="5">
        <v>0</v>
      </c>
      <c r="AF238" s="5">
        <v>0</v>
      </c>
      <c r="AG238" s="5">
        <v>0</v>
      </c>
      <c r="AH238">
        <v>0</v>
      </c>
      <c r="AI238">
        <v>14.8</v>
      </c>
      <c r="AJ238" s="1" t="s">
        <v>854</v>
      </c>
      <c r="AK238">
        <v>2770</v>
      </c>
      <c r="AL238">
        <v>4</v>
      </c>
      <c r="AM238">
        <v>3</v>
      </c>
      <c r="AN238">
        <v>7</v>
      </c>
      <c r="AO238">
        <v>41</v>
      </c>
      <c r="AP238">
        <v>2</v>
      </c>
      <c r="AQ238">
        <v>1</v>
      </c>
      <c r="AR238">
        <v>1</v>
      </c>
      <c r="AS238">
        <v>8</v>
      </c>
      <c r="AT238">
        <v>1</v>
      </c>
      <c r="AU238">
        <v>91</v>
      </c>
      <c r="AV238">
        <v>3</v>
      </c>
      <c r="AW238">
        <v>411</v>
      </c>
      <c r="AX238">
        <v>475</v>
      </c>
      <c r="AY238">
        <v>353.7</v>
      </c>
      <c r="AZ238">
        <v>167</v>
      </c>
      <c r="BA238">
        <v>99.8</v>
      </c>
      <c r="BB238">
        <v>34</v>
      </c>
      <c r="BC238">
        <v>1.45</v>
      </c>
      <c r="BD238">
        <v>1.22</v>
      </c>
      <c r="BE238">
        <v>2.67</v>
      </c>
      <c r="BF238">
        <v>40.18</v>
      </c>
      <c r="BG238">
        <v>112</v>
      </c>
      <c r="BH238">
        <v>53</v>
      </c>
      <c r="BI238">
        <v>91</v>
      </c>
      <c r="BJ238">
        <v>68</v>
      </c>
      <c r="BK238">
        <v>167</v>
      </c>
      <c r="BL238">
        <v>105</v>
      </c>
      <c r="BM238">
        <v>119</v>
      </c>
      <c r="BN238">
        <v>76</v>
      </c>
      <c r="BO238">
        <v>3</v>
      </c>
      <c r="BP238" s="1" t="s">
        <v>88</v>
      </c>
      <c r="BQ238">
        <v>2</v>
      </c>
      <c r="BR238" s="1" t="s">
        <v>88</v>
      </c>
      <c r="BS238">
        <v>4</v>
      </c>
      <c r="BT238" s="1" t="s">
        <v>88</v>
      </c>
      <c r="BU238">
        <v>0.05</v>
      </c>
      <c r="BV238">
        <v>3.19</v>
      </c>
      <c r="BW238">
        <v>0.04</v>
      </c>
      <c r="BX238">
        <v>0.09</v>
      </c>
      <c r="BY238">
        <v>1.31</v>
      </c>
      <c r="BZ238">
        <v>1.33</v>
      </c>
      <c r="CA238">
        <v>270</v>
      </c>
      <c r="CB238">
        <v>174</v>
      </c>
      <c r="CC238">
        <v>442</v>
      </c>
      <c r="CD238">
        <v>149</v>
      </c>
      <c r="CE238">
        <v>229</v>
      </c>
      <c r="CF238">
        <v>92</v>
      </c>
      <c r="CG238">
        <v>475</v>
      </c>
      <c r="CH238">
        <v>156</v>
      </c>
      <c r="CI238">
        <v>1.1000000000000001</v>
      </c>
      <c r="CJ238">
        <v>0.23</v>
      </c>
      <c r="CK238" t="str">
        <f>IF(O238=" "," ",VLOOKUP(AA238,Mapping!$A:$C,2,FALSE))</f>
        <v>CRY</v>
      </c>
      <c r="CL238" t="str">
        <f>IF(O238=" "," ",VLOOKUP(AA238,Mapping!$A:$C,3,FALSE))</f>
        <v>Crystal Palace</v>
      </c>
      <c r="CM238" s="5">
        <f t="shared" si="15"/>
        <v>0</v>
      </c>
      <c r="CN238" s="5">
        <f t="shared" si="16"/>
        <v>0</v>
      </c>
      <c r="CO238">
        <f t="shared" si="17"/>
        <v>5</v>
      </c>
      <c r="CP238" s="4">
        <f t="shared" si="18"/>
        <v>14.8</v>
      </c>
      <c r="CQ238">
        <f t="shared" si="19"/>
        <v>0</v>
      </c>
    </row>
    <row r="239" spans="1:95" x14ac:dyDescent="0.35">
      <c r="A239">
        <v>75</v>
      </c>
      <c r="B239" s="1" t="s">
        <v>88</v>
      </c>
      <c r="C239">
        <v>450535</v>
      </c>
      <c r="D239" s="1" t="s">
        <v>88</v>
      </c>
      <c r="E239" s="1" t="s">
        <v>88</v>
      </c>
      <c r="F239" s="1">
        <v>0</v>
      </c>
      <c r="G239" s="1" t="s">
        <v>88</v>
      </c>
      <c r="H239" s="1" t="s">
        <v>88</v>
      </c>
      <c r="I239">
        <v>3</v>
      </c>
      <c r="J239">
        <v>1.5</v>
      </c>
      <c r="K239" s="1" t="s">
        <v>88</v>
      </c>
      <c r="L239" s="1" t="s">
        <v>88</v>
      </c>
      <c r="M239" s="1" t="s">
        <v>855</v>
      </c>
      <c r="N239">
        <v>0</v>
      </c>
      <c r="O239">
        <v>224</v>
      </c>
      <c r="P239" s="1" t="s">
        <v>88</v>
      </c>
      <c r="Q239" s="1" t="s">
        <v>120</v>
      </c>
      <c r="R239" s="2">
        <v>45145.020898668983</v>
      </c>
      <c r="S239" s="4">
        <v>45</v>
      </c>
      <c r="T239" s="1" t="s">
        <v>856</v>
      </c>
      <c r="U239">
        <v>1</v>
      </c>
      <c r="V239" s="1" t="s">
        <v>857</v>
      </c>
      <c r="W239">
        <v>0.1</v>
      </c>
      <c r="X239" s="1" t="s">
        <v>88</v>
      </c>
      <c r="Y239" s="1" t="s">
        <v>88</v>
      </c>
      <c r="Z239" s="1" t="s">
        <v>97</v>
      </c>
      <c r="AA239">
        <v>8</v>
      </c>
      <c r="AB239">
        <v>31</v>
      </c>
      <c r="AC239">
        <v>3</v>
      </c>
      <c r="AD239" s="5">
        <v>0</v>
      </c>
      <c r="AE239" s="5">
        <v>0</v>
      </c>
      <c r="AF239" s="5">
        <v>0</v>
      </c>
      <c r="AG239" s="5">
        <v>0</v>
      </c>
      <c r="AH239">
        <v>0</v>
      </c>
      <c r="AI239">
        <v>0.7</v>
      </c>
      <c r="AJ239" s="1" t="s">
        <v>857</v>
      </c>
      <c r="AK239">
        <v>31</v>
      </c>
      <c r="AL239">
        <v>4</v>
      </c>
      <c r="AM239">
        <v>3</v>
      </c>
      <c r="AN239">
        <v>7</v>
      </c>
      <c r="AO239">
        <v>1</v>
      </c>
      <c r="AP239">
        <v>2</v>
      </c>
      <c r="AQ239">
        <v>1</v>
      </c>
      <c r="AR239">
        <v>1</v>
      </c>
      <c r="AS239">
        <v>8</v>
      </c>
      <c r="AT239">
        <v>1</v>
      </c>
      <c r="AU239">
        <v>91</v>
      </c>
      <c r="AV239">
        <v>3</v>
      </c>
      <c r="AW239">
        <v>9</v>
      </c>
      <c r="AX239">
        <v>3.4</v>
      </c>
      <c r="AY239">
        <v>0.9</v>
      </c>
      <c r="AZ239">
        <v>4</v>
      </c>
      <c r="BA239">
        <v>0.9</v>
      </c>
      <c r="BB239">
        <v>34</v>
      </c>
      <c r="BC239">
        <v>0</v>
      </c>
      <c r="BD239">
        <v>0.01</v>
      </c>
      <c r="BE239">
        <v>0.01</v>
      </c>
      <c r="BF239">
        <v>0.18</v>
      </c>
      <c r="BG239">
        <v>379</v>
      </c>
      <c r="BH239">
        <v>176</v>
      </c>
      <c r="BI239">
        <v>359</v>
      </c>
      <c r="BJ239">
        <v>175</v>
      </c>
      <c r="BK239">
        <v>344</v>
      </c>
      <c r="BL239">
        <v>170</v>
      </c>
      <c r="BM239">
        <v>380</v>
      </c>
      <c r="BN239">
        <v>175</v>
      </c>
      <c r="BO239">
        <v>3</v>
      </c>
      <c r="BP239" s="1" t="s">
        <v>88</v>
      </c>
      <c r="BQ239">
        <v>2</v>
      </c>
      <c r="BR239" s="1" t="s">
        <v>88</v>
      </c>
      <c r="BS239">
        <v>4</v>
      </c>
      <c r="BT239" s="1" t="s">
        <v>88</v>
      </c>
      <c r="BU239">
        <v>0.05</v>
      </c>
      <c r="BV239">
        <v>3.19</v>
      </c>
      <c r="BW239">
        <v>0.03</v>
      </c>
      <c r="BX239">
        <v>0.03</v>
      </c>
      <c r="BY239">
        <v>0.52</v>
      </c>
      <c r="BZ239">
        <v>2.9</v>
      </c>
      <c r="CA239">
        <v>472</v>
      </c>
      <c r="CB239">
        <v>233</v>
      </c>
      <c r="CC239">
        <v>276</v>
      </c>
      <c r="CD239">
        <v>40</v>
      </c>
      <c r="CE239">
        <v>374</v>
      </c>
      <c r="CF239">
        <v>170</v>
      </c>
      <c r="CG239">
        <v>511</v>
      </c>
      <c r="CH239">
        <v>178</v>
      </c>
      <c r="CI239">
        <v>1.1000000000000001</v>
      </c>
      <c r="CJ239">
        <v>0.23</v>
      </c>
      <c r="CK239" t="str">
        <f>IF(O239=" "," ",VLOOKUP(AA239,Mapping!$A:$C,2,FALSE))</f>
        <v>CRY</v>
      </c>
      <c r="CL239" t="str">
        <f>IF(O239=" "," ",VLOOKUP(AA239,Mapping!$A:$C,3,FALSE))</f>
        <v>Crystal Palace</v>
      </c>
      <c r="CM239" s="5">
        <f t="shared" si="15"/>
        <v>0</v>
      </c>
      <c r="CN239" s="5">
        <f t="shared" si="16"/>
        <v>0</v>
      </c>
      <c r="CO239">
        <f t="shared" si="17"/>
        <v>4.5</v>
      </c>
      <c r="CP239" s="4">
        <f t="shared" si="18"/>
        <v>0.66666666666666663</v>
      </c>
      <c r="CQ239">
        <f t="shared" si="19"/>
        <v>0</v>
      </c>
    </row>
    <row r="240" spans="1:95" x14ac:dyDescent="0.35">
      <c r="A240">
        <v>75</v>
      </c>
      <c r="B240" s="1" t="s">
        <v>88</v>
      </c>
      <c r="C240">
        <v>199670</v>
      </c>
      <c r="D240" s="1" t="s">
        <v>88</v>
      </c>
      <c r="E240" s="1" t="s">
        <v>88</v>
      </c>
      <c r="F240" s="1">
        <v>0</v>
      </c>
      <c r="G240" s="1" t="s">
        <v>88</v>
      </c>
      <c r="H240" s="1" t="s">
        <v>88</v>
      </c>
      <c r="I240">
        <v>4</v>
      </c>
      <c r="J240">
        <v>2.2999999999999998</v>
      </c>
      <c r="K240" s="1" t="s">
        <v>88</v>
      </c>
      <c r="L240" s="1" t="s">
        <v>88</v>
      </c>
      <c r="M240" s="1" t="s">
        <v>858</v>
      </c>
      <c r="N240">
        <v>0</v>
      </c>
      <c r="O240">
        <v>225</v>
      </c>
      <c r="P240" s="1" t="s">
        <v>88</v>
      </c>
      <c r="Q240" s="1" t="s">
        <v>120</v>
      </c>
      <c r="R240" s="2">
        <v>45145.020898668983</v>
      </c>
      <c r="S240" s="4">
        <v>55</v>
      </c>
      <c r="T240" s="1" t="s">
        <v>859</v>
      </c>
      <c r="U240">
        <v>2.2999999999999998</v>
      </c>
      <c r="V240" s="1" t="s">
        <v>860</v>
      </c>
      <c r="W240">
        <v>1.9</v>
      </c>
      <c r="X240" s="1" t="s">
        <v>88</v>
      </c>
      <c r="Y240" s="1" t="s">
        <v>88</v>
      </c>
      <c r="Z240" s="1" t="s">
        <v>97</v>
      </c>
      <c r="AA240">
        <v>8</v>
      </c>
      <c r="AB240">
        <v>31</v>
      </c>
      <c r="AC240">
        <v>82</v>
      </c>
      <c r="AD240" s="5">
        <v>0</v>
      </c>
      <c r="AE240" s="5">
        <v>0</v>
      </c>
      <c r="AF240" s="5">
        <v>0</v>
      </c>
      <c r="AG240" s="5">
        <v>0</v>
      </c>
      <c r="AH240">
        <v>0</v>
      </c>
      <c r="AI240">
        <v>14.9</v>
      </c>
      <c r="AJ240" s="1" t="s">
        <v>860</v>
      </c>
      <c r="AK240">
        <v>1788</v>
      </c>
      <c r="AL240">
        <v>5</v>
      </c>
      <c r="AM240">
        <v>2</v>
      </c>
      <c r="AN240">
        <v>5</v>
      </c>
      <c r="AO240">
        <v>25</v>
      </c>
      <c r="AP240">
        <v>2</v>
      </c>
      <c r="AQ240">
        <v>1</v>
      </c>
      <c r="AR240">
        <v>1</v>
      </c>
      <c r="AS240">
        <v>3</v>
      </c>
      <c r="AT240">
        <v>1</v>
      </c>
      <c r="AU240">
        <v>91</v>
      </c>
      <c r="AV240">
        <v>5</v>
      </c>
      <c r="AW240">
        <v>225</v>
      </c>
      <c r="AX240">
        <v>351.6</v>
      </c>
      <c r="AY240">
        <v>238.7</v>
      </c>
      <c r="AZ240">
        <v>552</v>
      </c>
      <c r="BA240">
        <v>113.2</v>
      </c>
      <c r="BB240">
        <v>20</v>
      </c>
      <c r="BC240">
        <v>4.1399999999999997</v>
      </c>
      <c r="BD240">
        <v>0.8</v>
      </c>
      <c r="BE240">
        <v>4.9400000000000004</v>
      </c>
      <c r="BF240">
        <v>24.19</v>
      </c>
      <c r="BG240">
        <v>175</v>
      </c>
      <c r="BH240">
        <v>17</v>
      </c>
      <c r="BI240">
        <v>129</v>
      </c>
      <c r="BJ240">
        <v>13</v>
      </c>
      <c r="BK240">
        <v>49</v>
      </c>
      <c r="BL240">
        <v>16</v>
      </c>
      <c r="BM240">
        <v>97</v>
      </c>
      <c r="BN240">
        <v>14</v>
      </c>
      <c r="BO240">
        <v>3</v>
      </c>
      <c r="BP240" s="1" t="s">
        <v>88</v>
      </c>
      <c r="BQ240">
        <v>2</v>
      </c>
      <c r="BR240" s="1" t="s">
        <v>88</v>
      </c>
      <c r="BS240">
        <v>3</v>
      </c>
      <c r="BT240" s="1" t="s">
        <v>88</v>
      </c>
      <c r="BU240">
        <v>0.21</v>
      </c>
      <c r="BV240">
        <v>3.19</v>
      </c>
      <c r="BW240">
        <v>0.04</v>
      </c>
      <c r="BX240">
        <v>0.25</v>
      </c>
      <c r="BY240">
        <v>1.22</v>
      </c>
      <c r="BZ240">
        <v>1.26</v>
      </c>
      <c r="CA240">
        <v>114</v>
      </c>
      <c r="CB240">
        <v>32</v>
      </c>
      <c r="CC240">
        <v>503</v>
      </c>
      <c r="CD240">
        <v>43</v>
      </c>
      <c r="CE240">
        <v>218</v>
      </c>
      <c r="CF240">
        <v>25</v>
      </c>
      <c r="CG240">
        <v>130</v>
      </c>
      <c r="CH240">
        <v>25</v>
      </c>
      <c r="CI240">
        <v>1.01</v>
      </c>
      <c r="CJ240">
        <v>0.25</v>
      </c>
      <c r="CK240" t="str">
        <f>IF(O240=" "," ",VLOOKUP(AA240,Mapping!$A:$C,2,FALSE))</f>
        <v>CRY</v>
      </c>
      <c r="CL240" t="str">
        <f>IF(O240=" "," ",VLOOKUP(AA240,Mapping!$A:$C,3,FALSE))</f>
        <v>Crystal Palace</v>
      </c>
      <c r="CM240" s="5">
        <f t="shared" si="15"/>
        <v>0</v>
      </c>
      <c r="CN240" s="5">
        <f t="shared" si="16"/>
        <v>0</v>
      </c>
      <c r="CO240">
        <f t="shared" si="17"/>
        <v>5.5</v>
      </c>
      <c r="CP240" s="4">
        <f t="shared" si="18"/>
        <v>14.909090909090908</v>
      </c>
      <c r="CQ240">
        <f t="shared" si="19"/>
        <v>0</v>
      </c>
    </row>
    <row r="241" spans="1:95" x14ac:dyDescent="0.35">
      <c r="A241">
        <v>75</v>
      </c>
      <c r="B241" s="1" t="s">
        <v>88</v>
      </c>
      <c r="C241">
        <v>232413</v>
      </c>
      <c r="D241" s="1" t="s">
        <v>88</v>
      </c>
      <c r="E241" s="1" t="s">
        <v>88</v>
      </c>
      <c r="F241" s="1">
        <v>0</v>
      </c>
      <c r="G241" s="1" t="s">
        <v>88</v>
      </c>
      <c r="H241" s="1" t="s">
        <v>88</v>
      </c>
      <c r="I241">
        <v>3</v>
      </c>
      <c r="J241">
        <v>2.8</v>
      </c>
      <c r="K241" s="1" t="s">
        <v>88</v>
      </c>
      <c r="L241" s="1" t="s">
        <v>88</v>
      </c>
      <c r="M241" s="1" t="s">
        <v>861</v>
      </c>
      <c r="N241">
        <v>0</v>
      </c>
      <c r="O241">
        <v>226</v>
      </c>
      <c r="P241" s="1" t="s">
        <v>88</v>
      </c>
      <c r="Q241" s="1" t="s">
        <v>120</v>
      </c>
      <c r="R241" s="2">
        <v>45145.020898668983</v>
      </c>
      <c r="S241" s="4">
        <v>65</v>
      </c>
      <c r="T241" s="1" t="s">
        <v>862</v>
      </c>
      <c r="U241">
        <v>4.2</v>
      </c>
      <c r="V241" s="1" t="s">
        <v>863</v>
      </c>
      <c r="W241">
        <v>16.3</v>
      </c>
      <c r="X241" s="1" t="s">
        <v>88</v>
      </c>
      <c r="Y241" s="1" t="s">
        <v>88</v>
      </c>
      <c r="Z241" s="1" t="s">
        <v>97</v>
      </c>
      <c r="AA241">
        <v>8</v>
      </c>
      <c r="AB241">
        <v>31</v>
      </c>
      <c r="AC241">
        <v>159</v>
      </c>
      <c r="AD241" s="5">
        <v>0</v>
      </c>
      <c r="AE241" s="5">
        <v>0</v>
      </c>
      <c r="AF241" s="5">
        <v>0</v>
      </c>
      <c r="AG241" s="5">
        <v>0</v>
      </c>
      <c r="AH241">
        <v>0</v>
      </c>
      <c r="AI241">
        <v>24.5</v>
      </c>
      <c r="AJ241" s="1" t="s">
        <v>863</v>
      </c>
      <c r="AK241">
        <v>2631</v>
      </c>
      <c r="AL241">
        <v>10</v>
      </c>
      <c r="AM241">
        <v>5</v>
      </c>
      <c r="AN241">
        <v>9</v>
      </c>
      <c r="AO241">
        <v>35</v>
      </c>
      <c r="AP241">
        <v>2</v>
      </c>
      <c r="AQ241">
        <v>1</v>
      </c>
      <c r="AR241">
        <v>1</v>
      </c>
      <c r="AS241">
        <v>3</v>
      </c>
      <c r="AT241">
        <v>1</v>
      </c>
      <c r="AU241">
        <v>91</v>
      </c>
      <c r="AV241">
        <v>21</v>
      </c>
      <c r="AW241">
        <v>580</v>
      </c>
      <c r="AX241">
        <v>702.6</v>
      </c>
      <c r="AY241">
        <v>833.6</v>
      </c>
      <c r="AZ241">
        <v>635</v>
      </c>
      <c r="BA241">
        <v>217</v>
      </c>
      <c r="BB241">
        <v>30</v>
      </c>
      <c r="BC241">
        <v>7.25</v>
      </c>
      <c r="BD241">
        <v>2.92</v>
      </c>
      <c r="BE241">
        <v>10.17</v>
      </c>
      <c r="BF241">
        <v>32.64</v>
      </c>
      <c r="BG241">
        <v>43</v>
      </c>
      <c r="BH241">
        <v>18</v>
      </c>
      <c r="BI241">
        <v>18</v>
      </c>
      <c r="BJ241">
        <v>15</v>
      </c>
      <c r="BK241">
        <v>37</v>
      </c>
      <c r="BL241">
        <v>26</v>
      </c>
      <c r="BM241">
        <v>25</v>
      </c>
      <c r="BN241">
        <v>18</v>
      </c>
      <c r="BO241">
        <v>2</v>
      </c>
      <c r="BP241" s="1" t="s">
        <v>88</v>
      </c>
      <c r="BQ241">
        <v>1</v>
      </c>
      <c r="BR241" s="1" t="s">
        <v>88</v>
      </c>
      <c r="BS241">
        <v>2</v>
      </c>
      <c r="BT241" s="1" t="s">
        <v>88</v>
      </c>
      <c r="BU241">
        <v>0.25</v>
      </c>
      <c r="BV241">
        <v>3.19</v>
      </c>
      <c r="BW241">
        <v>0.1</v>
      </c>
      <c r="BX241">
        <v>0.35</v>
      </c>
      <c r="BY241">
        <v>1.1200000000000001</v>
      </c>
      <c r="BZ241">
        <v>1.2</v>
      </c>
      <c r="CA241">
        <v>51</v>
      </c>
      <c r="CB241">
        <v>30</v>
      </c>
      <c r="CC241">
        <v>572</v>
      </c>
      <c r="CD241">
        <v>233</v>
      </c>
      <c r="CE241">
        <v>35</v>
      </c>
      <c r="CF241">
        <v>16</v>
      </c>
      <c r="CG241">
        <v>21</v>
      </c>
      <c r="CH241">
        <v>7</v>
      </c>
      <c r="CI241">
        <v>1.03</v>
      </c>
      <c r="CJ241">
        <v>0.31</v>
      </c>
      <c r="CK241" t="str">
        <f>IF(O241=" "," ",VLOOKUP(AA241,Mapping!$A:$C,2,FALSE))</f>
        <v>CRY</v>
      </c>
      <c r="CL241" t="str">
        <f>IF(O241=" "," ",VLOOKUP(AA241,Mapping!$A:$C,3,FALSE))</f>
        <v>Crystal Palace</v>
      </c>
      <c r="CM241" s="5">
        <f t="shared" si="15"/>
        <v>0</v>
      </c>
      <c r="CN241" s="5">
        <f t="shared" si="16"/>
        <v>0</v>
      </c>
      <c r="CO241">
        <f t="shared" si="17"/>
        <v>6.5</v>
      </c>
      <c r="CP241" s="4">
        <f t="shared" si="18"/>
        <v>24.46153846153846</v>
      </c>
      <c r="CQ241">
        <f t="shared" si="19"/>
        <v>0</v>
      </c>
    </row>
    <row r="242" spans="1:95" x14ac:dyDescent="0.35">
      <c r="A242">
        <v>75</v>
      </c>
      <c r="B242" s="1" t="s">
        <v>88</v>
      </c>
      <c r="C242">
        <v>40836</v>
      </c>
      <c r="D242" s="1" t="s">
        <v>88</v>
      </c>
      <c r="E242" s="1" t="s">
        <v>88</v>
      </c>
      <c r="F242" s="1">
        <v>0</v>
      </c>
      <c r="G242" s="1" t="s">
        <v>88</v>
      </c>
      <c r="H242" s="1" t="s">
        <v>88</v>
      </c>
      <c r="I242">
        <v>1</v>
      </c>
      <c r="J242">
        <v>2.8</v>
      </c>
      <c r="K242" s="1" t="s">
        <v>88</v>
      </c>
      <c r="L242" s="1" t="s">
        <v>88</v>
      </c>
      <c r="M242" s="1" t="s">
        <v>864</v>
      </c>
      <c r="N242">
        <v>0</v>
      </c>
      <c r="O242">
        <v>227</v>
      </c>
      <c r="P242" s="1" t="s">
        <v>88</v>
      </c>
      <c r="Q242" s="1" t="s">
        <v>120</v>
      </c>
      <c r="R242" s="2">
        <v>45145.020898668983</v>
      </c>
      <c r="S242" s="4">
        <v>45</v>
      </c>
      <c r="T242" s="1" t="s">
        <v>865</v>
      </c>
      <c r="U242">
        <v>3.7</v>
      </c>
      <c r="V242" s="1" t="s">
        <v>866</v>
      </c>
      <c r="W242">
        <v>1.2</v>
      </c>
      <c r="X242" s="1" t="s">
        <v>88</v>
      </c>
      <c r="Y242" s="1" t="s">
        <v>88</v>
      </c>
      <c r="Z242" s="1" t="s">
        <v>97</v>
      </c>
      <c r="AA242">
        <v>8</v>
      </c>
      <c r="AB242">
        <v>31</v>
      </c>
      <c r="AC242">
        <v>99</v>
      </c>
      <c r="AD242" s="5">
        <v>0</v>
      </c>
      <c r="AE242" s="5">
        <v>0</v>
      </c>
      <c r="AF242" s="5">
        <v>0</v>
      </c>
      <c r="AG242" s="5">
        <v>0</v>
      </c>
      <c r="AH242">
        <v>0</v>
      </c>
      <c r="AI242">
        <v>22</v>
      </c>
      <c r="AJ242" s="1" t="s">
        <v>866</v>
      </c>
      <c r="AK242">
        <v>2430</v>
      </c>
      <c r="AL242">
        <v>10</v>
      </c>
      <c r="AM242">
        <v>5</v>
      </c>
      <c r="AN242">
        <v>6</v>
      </c>
      <c r="AO242">
        <v>34</v>
      </c>
      <c r="AP242">
        <v>2</v>
      </c>
      <c r="AQ242">
        <v>1</v>
      </c>
      <c r="AR242">
        <v>1</v>
      </c>
      <c r="AS242">
        <v>1</v>
      </c>
      <c r="AT242">
        <v>1</v>
      </c>
      <c r="AU242">
        <v>85</v>
      </c>
      <c r="AV242">
        <v>10</v>
      </c>
      <c r="AW242">
        <v>484</v>
      </c>
      <c r="AX242">
        <v>668.4</v>
      </c>
      <c r="AY242">
        <v>0</v>
      </c>
      <c r="AZ242">
        <v>0</v>
      </c>
      <c r="BA242">
        <v>66.8</v>
      </c>
      <c r="BB242">
        <v>27</v>
      </c>
      <c r="BC242">
        <v>0</v>
      </c>
      <c r="BD242">
        <v>0.01</v>
      </c>
      <c r="BE242">
        <v>0.01</v>
      </c>
      <c r="BF242">
        <v>38.200000000000003</v>
      </c>
      <c r="BG242">
        <v>51</v>
      </c>
      <c r="BH242">
        <v>12</v>
      </c>
      <c r="BI242">
        <v>456</v>
      </c>
      <c r="BJ242">
        <v>55</v>
      </c>
      <c r="BK242">
        <v>441</v>
      </c>
      <c r="BL242">
        <v>46</v>
      </c>
      <c r="BM242">
        <v>192</v>
      </c>
      <c r="BN242">
        <v>12</v>
      </c>
      <c r="BO242">
        <v>2</v>
      </c>
      <c r="BP242" s="1" t="s">
        <v>88</v>
      </c>
      <c r="BQ242">
        <v>1</v>
      </c>
      <c r="BR242" s="1" t="s">
        <v>88</v>
      </c>
      <c r="BS242">
        <v>2</v>
      </c>
      <c r="BT242" s="1" t="s">
        <v>88</v>
      </c>
      <c r="BU242">
        <v>0.25</v>
      </c>
      <c r="BV242">
        <v>3.15</v>
      </c>
      <c r="BW242">
        <v>0.1</v>
      </c>
      <c r="BX242">
        <v>0.35</v>
      </c>
      <c r="BY242">
        <v>1.41</v>
      </c>
      <c r="BZ242">
        <v>1.26</v>
      </c>
      <c r="CA242">
        <v>302</v>
      </c>
      <c r="CB242">
        <v>13</v>
      </c>
      <c r="CC242">
        <v>106</v>
      </c>
      <c r="CD242">
        <v>45</v>
      </c>
      <c r="CE242">
        <v>70</v>
      </c>
      <c r="CF242">
        <v>14</v>
      </c>
      <c r="CG242">
        <v>163</v>
      </c>
      <c r="CH242">
        <v>21</v>
      </c>
      <c r="CI242">
        <v>1</v>
      </c>
      <c r="CJ242">
        <v>0.22</v>
      </c>
      <c r="CK242" t="str">
        <f>IF(O242=" "," ",VLOOKUP(AA242,Mapping!$A:$C,2,FALSE))</f>
        <v>CRY</v>
      </c>
      <c r="CL242" t="str">
        <f>IF(O242=" "," ",VLOOKUP(AA242,Mapping!$A:$C,3,FALSE))</f>
        <v>Crystal Palace</v>
      </c>
      <c r="CM242" s="5">
        <f t="shared" si="15"/>
        <v>0</v>
      </c>
      <c r="CN242" s="5">
        <f t="shared" si="16"/>
        <v>0</v>
      </c>
      <c r="CO242">
        <f t="shared" si="17"/>
        <v>4.5</v>
      </c>
      <c r="CP242" s="4">
        <f t="shared" si="18"/>
        <v>22</v>
      </c>
      <c r="CQ242">
        <f t="shared" si="19"/>
        <v>0</v>
      </c>
    </row>
    <row r="243" spans="1:95" x14ac:dyDescent="0.35">
      <c r="A243">
        <v>75</v>
      </c>
      <c r="B243" s="1" t="s">
        <v>88</v>
      </c>
      <c r="C243">
        <v>209036</v>
      </c>
      <c r="D243" s="1" t="s">
        <v>88</v>
      </c>
      <c r="E243" s="1" t="s">
        <v>88</v>
      </c>
      <c r="F243" s="1">
        <v>0</v>
      </c>
      <c r="G243" s="1" t="s">
        <v>88</v>
      </c>
      <c r="H243" s="1" t="s">
        <v>88</v>
      </c>
      <c r="I243">
        <v>2</v>
      </c>
      <c r="J243">
        <v>2.5</v>
      </c>
      <c r="K243" s="1" t="s">
        <v>88</v>
      </c>
      <c r="L243" s="1" t="s">
        <v>88</v>
      </c>
      <c r="M243" s="1" t="s">
        <v>762</v>
      </c>
      <c r="N243">
        <v>0</v>
      </c>
      <c r="O243">
        <v>228</v>
      </c>
      <c r="P243" s="1" t="s">
        <v>88</v>
      </c>
      <c r="Q243" s="1" t="s">
        <v>120</v>
      </c>
      <c r="R243" s="2">
        <v>45145.020898668983</v>
      </c>
      <c r="S243" s="4">
        <v>45</v>
      </c>
      <c r="T243" s="1" t="s">
        <v>867</v>
      </c>
      <c r="U243">
        <v>2.6</v>
      </c>
      <c r="V243" s="1" t="s">
        <v>868</v>
      </c>
      <c r="W243">
        <v>2</v>
      </c>
      <c r="X243" s="1" t="s">
        <v>88</v>
      </c>
      <c r="Y243" s="1" t="s">
        <v>88</v>
      </c>
      <c r="Z243" s="1" t="s">
        <v>97</v>
      </c>
      <c r="AA243">
        <v>8</v>
      </c>
      <c r="AB243">
        <v>31</v>
      </c>
      <c r="AC243">
        <v>95</v>
      </c>
      <c r="AD243" s="5">
        <v>0</v>
      </c>
      <c r="AE243" s="5">
        <v>0</v>
      </c>
      <c r="AF243" s="5">
        <v>0</v>
      </c>
      <c r="AG243" s="5">
        <v>0</v>
      </c>
      <c r="AH243">
        <v>0</v>
      </c>
      <c r="AI243">
        <v>21.1</v>
      </c>
      <c r="AJ243" s="1" t="s">
        <v>868</v>
      </c>
      <c r="AK243">
        <v>3330</v>
      </c>
      <c r="AL243">
        <v>1</v>
      </c>
      <c r="AM243">
        <v>5</v>
      </c>
      <c r="AN243">
        <v>9</v>
      </c>
      <c r="AO243">
        <v>46</v>
      </c>
      <c r="AP243">
        <v>1</v>
      </c>
      <c r="AQ243">
        <v>1</v>
      </c>
      <c r="AR243">
        <v>1</v>
      </c>
      <c r="AS243">
        <v>8</v>
      </c>
      <c r="AT243">
        <v>1</v>
      </c>
      <c r="AU243">
        <v>85</v>
      </c>
      <c r="AV243">
        <v>2</v>
      </c>
      <c r="AW243">
        <v>623</v>
      </c>
      <c r="AX243">
        <v>705</v>
      </c>
      <c r="AY243">
        <v>145.5</v>
      </c>
      <c r="AZ243">
        <v>213</v>
      </c>
      <c r="BA243">
        <v>106.7</v>
      </c>
      <c r="BB243">
        <v>37</v>
      </c>
      <c r="BC243">
        <v>1.46</v>
      </c>
      <c r="BD243">
        <v>0.82</v>
      </c>
      <c r="BE243">
        <v>2.2799999999999998</v>
      </c>
      <c r="BF243">
        <v>46.47</v>
      </c>
      <c r="BG243">
        <v>42</v>
      </c>
      <c r="BH243">
        <v>9</v>
      </c>
      <c r="BI243">
        <v>188</v>
      </c>
      <c r="BJ243">
        <v>51</v>
      </c>
      <c r="BK243">
        <v>143</v>
      </c>
      <c r="BL243">
        <v>19</v>
      </c>
      <c r="BM243">
        <v>106</v>
      </c>
      <c r="BN243">
        <v>19</v>
      </c>
      <c r="BO243">
        <v>2</v>
      </c>
      <c r="BP243" s="1" t="s">
        <v>88</v>
      </c>
      <c r="BQ243">
        <v>1</v>
      </c>
      <c r="BR243" s="1" t="s">
        <v>88</v>
      </c>
      <c r="BS243">
        <v>2</v>
      </c>
      <c r="BT243" s="1" t="s">
        <v>88</v>
      </c>
      <c r="BU243">
        <v>0.04</v>
      </c>
      <c r="BV243">
        <v>3.15</v>
      </c>
      <c r="BW243">
        <v>0.02</v>
      </c>
      <c r="BX243">
        <v>0.06</v>
      </c>
      <c r="BY243">
        <v>1.26</v>
      </c>
      <c r="BZ243">
        <v>1.24</v>
      </c>
      <c r="CA243">
        <v>398</v>
      </c>
      <c r="CB243">
        <v>103</v>
      </c>
      <c r="CC243">
        <v>202</v>
      </c>
      <c r="CD243">
        <v>126</v>
      </c>
      <c r="CE243">
        <v>182</v>
      </c>
      <c r="CF243">
        <v>68</v>
      </c>
      <c r="CG243">
        <v>127</v>
      </c>
      <c r="CH243">
        <v>43</v>
      </c>
      <c r="CI243">
        <v>1</v>
      </c>
      <c r="CJ243">
        <v>0.24</v>
      </c>
      <c r="CK243" t="str">
        <f>IF(O243=" "," ",VLOOKUP(AA243,Mapping!$A:$C,2,FALSE))</f>
        <v>CRY</v>
      </c>
      <c r="CL243" t="str">
        <f>IF(O243=" "," ",VLOOKUP(AA243,Mapping!$A:$C,3,FALSE))</f>
        <v>Crystal Palace</v>
      </c>
      <c r="CM243" s="5">
        <f t="shared" si="15"/>
        <v>0</v>
      </c>
      <c r="CN243" s="5">
        <f t="shared" si="16"/>
        <v>0</v>
      </c>
      <c r="CO243">
        <f t="shared" si="17"/>
        <v>4.5</v>
      </c>
      <c r="CP243" s="4">
        <f t="shared" si="18"/>
        <v>21.111111111111111</v>
      </c>
      <c r="CQ243">
        <f t="shared" si="19"/>
        <v>0</v>
      </c>
    </row>
    <row r="244" spans="1:95" x14ac:dyDescent="0.35">
      <c r="A244">
        <v>75</v>
      </c>
      <c r="B244" s="1" t="s">
        <v>88</v>
      </c>
      <c r="C244">
        <v>108413</v>
      </c>
      <c r="D244" s="1" t="s">
        <v>88</v>
      </c>
      <c r="E244" s="1" t="s">
        <v>88</v>
      </c>
      <c r="F244" s="1">
        <v>0</v>
      </c>
      <c r="G244" s="1" t="s">
        <v>88</v>
      </c>
      <c r="H244" s="1" t="s">
        <v>88</v>
      </c>
      <c r="I244">
        <v>3</v>
      </c>
      <c r="J244">
        <v>1.6</v>
      </c>
      <c r="K244" s="1" t="s">
        <v>88</v>
      </c>
      <c r="L244" s="1" t="s">
        <v>88</v>
      </c>
      <c r="M244" s="1" t="s">
        <v>869</v>
      </c>
      <c r="N244">
        <v>0</v>
      </c>
      <c r="O244">
        <v>229</v>
      </c>
      <c r="P244" s="1" t="s">
        <v>88</v>
      </c>
      <c r="Q244" s="1" t="s">
        <v>440</v>
      </c>
      <c r="R244" s="2">
        <v>45145.020898842595</v>
      </c>
      <c r="S244" s="4">
        <v>50</v>
      </c>
      <c r="T244" s="1" t="s">
        <v>870</v>
      </c>
      <c r="U244">
        <v>1.5</v>
      </c>
      <c r="V244" s="1" t="s">
        <v>871</v>
      </c>
      <c r="W244">
        <v>0</v>
      </c>
      <c r="X244" s="1" t="s">
        <v>88</v>
      </c>
      <c r="Y244" s="1" t="s">
        <v>88</v>
      </c>
      <c r="Z244" s="1" t="s">
        <v>93</v>
      </c>
      <c r="AA244">
        <v>8</v>
      </c>
      <c r="AB244">
        <v>31</v>
      </c>
      <c r="AC244">
        <v>41</v>
      </c>
      <c r="AD244" s="5">
        <v>0</v>
      </c>
      <c r="AE244" s="5">
        <v>0</v>
      </c>
      <c r="AF244" s="5">
        <v>0</v>
      </c>
      <c r="AG244" s="5">
        <v>0</v>
      </c>
      <c r="AH244">
        <v>0</v>
      </c>
      <c r="AI244">
        <v>8.1999999999999993</v>
      </c>
      <c r="AJ244" s="1" t="s">
        <v>871</v>
      </c>
      <c r="AK244">
        <v>822</v>
      </c>
      <c r="AL244">
        <v>1</v>
      </c>
      <c r="AM244">
        <v>1</v>
      </c>
      <c r="AN244">
        <v>1</v>
      </c>
      <c r="AO244">
        <v>11</v>
      </c>
      <c r="AP244">
        <v>1</v>
      </c>
      <c r="AQ244">
        <v>1</v>
      </c>
      <c r="AR244">
        <v>1</v>
      </c>
      <c r="AS244">
        <v>4</v>
      </c>
      <c r="AT244">
        <v>1</v>
      </c>
      <c r="AU244">
        <v>85</v>
      </c>
      <c r="AV244">
        <v>3</v>
      </c>
      <c r="AW244">
        <v>152</v>
      </c>
      <c r="AX244">
        <v>190.4</v>
      </c>
      <c r="AY244">
        <v>107.4</v>
      </c>
      <c r="AZ244">
        <v>78</v>
      </c>
      <c r="BA244">
        <v>37.4</v>
      </c>
      <c r="BB244">
        <v>7</v>
      </c>
      <c r="BC244">
        <v>0.34</v>
      </c>
      <c r="BD244">
        <v>0.63</v>
      </c>
      <c r="BE244">
        <v>0.97</v>
      </c>
      <c r="BF244">
        <v>13.05</v>
      </c>
      <c r="BG244">
        <v>253</v>
      </c>
      <c r="BH244">
        <v>112</v>
      </c>
      <c r="BI244">
        <v>228</v>
      </c>
      <c r="BJ244">
        <v>129</v>
      </c>
      <c r="BK244">
        <v>247</v>
      </c>
      <c r="BL244">
        <v>129</v>
      </c>
      <c r="BM244">
        <v>271</v>
      </c>
      <c r="BN244">
        <v>126</v>
      </c>
      <c r="BO244">
        <v>3</v>
      </c>
      <c r="BP244" s="1" t="s">
        <v>88</v>
      </c>
      <c r="BQ244">
        <v>1</v>
      </c>
      <c r="BR244" s="1" t="s">
        <v>88</v>
      </c>
      <c r="BS244">
        <v>2</v>
      </c>
      <c r="BT244" s="1" t="s">
        <v>88</v>
      </c>
      <c r="BU244">
        <v>0.04</v>
      </c>
      <c r="BV244">
        <v>3.15</v>
      </c>
      <c r="BW244">
        <v>7.0000000000000007E-2</v>
      </c>
      <c r="BX244">
        <v>0.11</v>
      </c>
      <c r="BY244">
        <v>1.43</v>
      </c>
      <c r="BZ244">
        <v>1.2</v>
      </c>
      <c r="CA244">
        <v>182</v>
      </c>
      <c r="CB244">
        <v>117</v>
      </c>
      <c r="CC244">
        <v>354</v>
      </c>
      <c r="CD244">
        <v>92</v>
      </c>
      <c r="CE244">
        <v>319</v>
      </c>
      <c r="CF244">
        <v>138</v>
      </c>
      <c r="CG244">
        <v>596</v>
      </c>
      <c r="CH244">
        <v>247</v>
      </c>
      <c r="CI244">
        <v>0.77</v>
      </c>
      <c r="CJ244">
        <v>0.11</v>
      </c>
      <c r="CK244" t="str">
        <f>IF(O244=" "," ",VLOOKUP(AA244,Mapping!$A:$C,2,FALSE))</f>
        <v>CRY</v>
      </c>
      <c r="CL244" t="str">
        <f>IF(O244=" "," ",VLOOKUP(AA244,Mapping!$A:$C,3,FALSE))</f>
        <v>Crystal Palace</v>
      </c>
      <c r="CM244" s="5">
        <f t="shared" si="15"/>
        <v>0</v>
      </c>
      <c r="CN244" s="5">
        <f t="shared" si="16"/>
        <v>0</v>
      </c>
      <c r="CO244">
        <f t="shared" si="17"/>
        <v>5</v>
      </c>
      <c r="CP244" s="4">
        <f t="shared" si="18"/>
        <v>8.1999999999999993</v>
      </c>
      <c r="CQ244">
        <f t="shared" si="19"/>
        <v>0</v>
      </c>
    </row>
    <row r="245" spans="1:95" x14ac:dyDescent="0.35">
      <c r="A245">
        <v>75</v>
      </c>
      <c r="B245" s="1" t="s">
        <v>88</v>
      </c>
      <c r="C245">
        <v>101982</v>
      </c>
      <c r="D245" s="1" t="s">
        <v>88</v>
      </c>
      <c r="E245" s="1" t="s">
        <v>88</v>
      </c>
      <c r="F245" s="1">
        <v>0</v>
      </c>
      <c r="G245" s="1" t="s">
        <v>88</v>
      </c>
      <c r="H245" s="1" t="s">
        <v>88</v>
      </c>
      <c r="I245">
        <v>1</v>
      </c>
      <c r="J245">
        <v>2.8</v>
      </c>
      <c r="K245" s="1" t="s">
        <v>88</v>
      </c>
      <c r="L245" s="1" t="s">
        <v>88</v>
      </c>
      <c r="M245" s="1" t="s">
        <v>872</v>
      </c>
      <c r="N245">
        <v>0</v>
      </c>
      <c r="O245">
        <v>230</v>
      </c>
      <c r="P245" s="1" t="s">
        <v>88</v>
      </c>
      <c r="Q245" s="1" t="s">
        <v>440</v>
      </c>
      <c r="R245" s="2">
        <v>45145.020898842595</v>
      </c>
      <c r="S245" s="4">
        <v>45</v>
      </c>
      <c r="T245" s="1" t="s">
        <v>873</v>
      </c>
      <c r="U245">
        <v>4</v>
      </c>
      <c r="V245" s="1" t="s">
        <v>874</v>
      </c>
      <c r="W245">
        <v>1.7</v>
      </c>
      <c r="X245" s="1" t="s">
        <v>88</v>
      </c>
      <c r="Y245" s="1" t="s">
        <v>88</v>
      </c>
      <c r="Z245" s="1" t="s">
        <v>97</v>
      </c>
      <c r="AA245">
        <v>8</v>
      </c>
      <c r="AB245">
        <v>31</v>
      </c>
      <c r="AC245">
        <v>36</v>
      </c>
      <c r="AD245" s="5">
        <v>0</v>
      </c>
      <c r="AE245" s="5">
        <v>0</v>
      </c>
      <c r="AF245" s="5">
        <v>0</v>
      </c>
      <c r="AG245" s="5">
        <v>0</v>
      </c>
      <c r="AH245">
        <v>0</v>
      </c>
      <c r="AI245">
        <v>8</v>
      </c>
      <c r="AJ245" s="1" t="s">
        <v>874</v>
      </c>
      <c r="AK245">
        <v>810</v>
      </c>
      <c r="AL245">
        <v>1</v>
      </c>
      <c r="AM245">
        <v>1</v>
      </c>
      <c r="AN245">
        <v>3</v>
      </c>
      <c r="AO245">
        <v>10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26</v>
      </c>
      <c r="AV245">
        <v>5</v>
      </c>
      <c r="AW245">
        <v>159</v>
      </c>
      <c r="AX245">
        <v>177.4</v>
      </c>
      <c r="AY245">
        <v>0</v>
      </c>
      <c r="AZ245">
        <v>0</v>
      </c>
      <c r="BA245">
        <v>17.8</v>
      </c>
      <c r="BB245">
        <v>9</v>
      </c>
      <c r="BC245">
        <v>0</v>
      </c>
      <c r="BD245">
        <v>0</v>
      </c>
      <c r="BE245">
        <v>0</v>
      </c>
      <c r="BF245">
        <v>8.81</v>
      </c>
      <c r="BG245">
        <v>260</v>
      </c>
      <c r="BH245">
        <v>20</v>
      </c>
      <c r="BI245">
        <v>466</v>
      </c>
      <c r="BJ245">
        <v>60</v>
      </c>
      <c r="BK245">
        <v>453</v>
      </c>
      <c r="BL245">
        <v>53</v>
      </c>
      <c r="BM245">
        <v>318</v>
      </c>
      <c r="BN245">
        <v>20</v>
      </c>
      <c r="BO245">
        <v>3</v>
      </c>
      <c r="BP245" s="1" t="s">
        <v>88</v>
      </c>
      <c r="BQ245">
        <v>1</v>
      </c>
      <c r="BR245" s="1" t="s">
        <v>88</v>
      </c>
      <c r="BS245">
        <v>2</v>
      </c>
      <c r="BT245" s="1" t="s">
        <v>88</v>
      </c>
      <c r="BU245">
        <v>0.04</v>
      </c>
      <c r="BV245">
        <v>2.89</v>
      </c>
      <c r="BW245">
        <v>7.0000000000000007E-2</v>
      </c>
      <c r="BX245">
        <v>0.11</v>
      </c>
      <c r="BY245">
        <v>0.98</v>
      </c>
      <c r="BZ245">
        <v>1.1100000000000001</v>
      </c>
      <c r="CA245">
        <v>333</v>
      </c>
      <c r="CB245">
        <v>20</v>
      </c>
      <c r="CC245">
        <v>137</v>
      </c>
      <c r="CD245">
        <v>52</v>
      </c>
      <c r="CE245">
        <v>46</v>
      </c>
      <c r="CF245">
        <v>10</v>
      </c>
      <c r="CG245">
        <v>138</v>
      </c>
      <c r="CH245">
        <v>17</v>
      </c>
      <c r="CI245">
        <v>1</v>
      </c>
      <c r="CJ245">
        <v>0.33</v>
      </c>
      <c r="CK245" t="str">
        <f>IF(O245=" "," ",VLOOKUP(AA245,Mapping!$A:$C,2,FALSE))</f>
        <v>CRY</v>
      </c>
      <c r="CL245" t="str">
        <f>IF(O245=" "," ",VLOOKUP(AA245,Mapping!$A:$C,3,FALSE))</f>
        <v>Crystal Palace</v>
      </c>
      <c r="CM245" s="5">
        <f t="shared" si="15"/>
        <v>0</v>
      </c>
      <c r="CN245" s="5">
        <f t="shared" si="16"/>
        <v>0</v>
      </c>
      <c r="CO245">
        <f t="shared" si="17"/>
        <v>4.5</v>
      </c>
      <c r="CP245" s="4">
        <f t="shared" si="18"/>
        <v>8</v>
      </c>
      <c r="CQ245">
        <f t="shared" si="19"/>
        <v>0</v>
      </c>
    </row>
    <row r="246" spans="1:95" x14ac:dyDescent="0.35">
      <c r="A246">
        <v>75</v>
      </c>
      <c r="B246" s="1" t="s">
        <v>88</v>
      </c>
      <c r="C246">
        <v>152551</v>
      </c>
      <c r="D246" s="1" t="s">
        <v>88</v>
      </c>
      <c r="E246" s="1" t="s">
        <v>88</v>
      </c>
      <c r="F246" s="1">
        <v>0</v>
      </c>
      <c r="G246" s="1" t="s">
        <v>88</v>
      </c>
      <c r="H246" s="1" t="s">
        <v>88</v>
      </c>
      <c r="I246">
        <v>3</v>
      </c>
      <c r="J246">
        <v>2.1</v>
      </c>
      <c r="K246" s="1" t="s">
        <v>88</v>
      </c>
      <c r="L246" s="1" t="s">
        <v>88</v>
      </c>
      <c r="M246" s="1" t="s">
        <v>875</v>
      </c>
      <c r="N246">
        <v>0</v>
      </c>
      <c r="O246">
        <v>231</v>
      </c>
      <c r="P246" s="1" t="s">
        <v>88</v>
      </c>
      <c r="Q246" s="1" t="s">
        <v>440</v>
      </c>
      <c r="R246" s="2">
        <v>45145.020898842595</v>
      </c>
      <c r="S246" s="4">
        <v>50</v>
      </c>
      <c r="T246" s="1" t="s">
        <v>876</v>
      </c>
      <c r="U246">
        <v>2.7</v>
      </c>
      <c r="V246" s="1" t="s">
        <v>877</v>
      </c>
      <c r="W246">
        <v>0.4</v>
      </c>
      <c r="X246" s="1" t="s">
        <v>88</v>
      </c>
      <c r="Y246" s="1" t="s">
        <v>88</v>
      </c>
      <c r="Z246" s="1" t="s">
        <v>97</v>
      </c>
      <c r="AA246">
        <v>8</v>
      </c>
      <c r="AB246">
        <v>31</v>
      </c>
      <c r="AC246">
        <v>101</v>
      </c>
      <c r="AD246" s="5">
        <v>0</v>
      </c>
      <c r="AE246" s="5">
        <v>0</v>
      </c>
      <c r="AF246" s="5">
        <v>0</v>
      </c>
      <c r="AG246" s="5">
        <v>0</v>
      </c>
      <c r="AH246">
        <v>0</v>
      </c>
      <c r="AI246">
        <v>20.2</v>
      </c>
      <c r="AJ246" s="1" t="s">
        <v>878</v>
      </c>
      <c r="AK246">
        <v>3252</v>
      </c>
      <c r="AL246">
        <v>5</v>
      </c>
      <c r="AM246">
        <v>1</v>
      </c>
      <c r="AN246">
        <v>7</v>
      </c>
      <c r="AO246">
        <v>67</v>
      </c>
      <c r="AP246">
        <v>1</v>
      </c>
      <c r="AQ246">
        <v>1</v>
      </c>
      <c r="AR246">
        <v>1</v>
      </c>
      <c r="AS246">
        <v>7</v>
      </c>
      <c r="AT246">
        <v>1</v>
      </c>
      <c r="AU246">
        <v>26</v>
      </c>
      <c r="AV246">
        <v>5</v>
      </c>
      <c r="AW246">
        <v>500</v>
      </c>
      <c r="AX246">
        <v>619.20000000000005</v>
      </c>
      <c r="AY246">
        <v>296.39999999999998</v>
      </c>
      <c r="AZ246">
        <v>312</v>
      </c>
      <c r="BA246">
        <v>122.7</v>
      </c>
      <c r="BB246">
        <v>37</v>
      </c>
      <c r="BC246">
        <v>2.58</v>
      </c>
      <c r="BD246">
        <v>3</v>
      </c>
      <c r="BE246">
        <v>5.58</v>
      </c>
      <c r="BF246">
        <v>60.57</v>
      </c>
      <c r="BG246">
        <v>66</v>
      </c>
      <c r="BH246">
        <v>31</v>
      </c>
      <c r="BI246">
        <v>109</v>
      </c>
      <c r="BJ246">
        <v>81</v>
      </c>
      <c r="BK246">
        <v>101</v>
      </c>
      <c r="BL246">
        <v>69</v>
      </c>
      <c r="BM246">
        <v>85</v>
      </c>
      <c r="BN246">
        <v>60</v>
      </c>
      <c r="BO246">
        <v>3</v>
      </c>
      <c r="BP246" s="1" t="s">
        <v>88</v>
      </c>
      <c r="BQ246">
        <v>1</v>
      </c>
      <c r="BR246" s="1" t="s">
        <v>88</v>
      </c>
      <c r="BS246">
        <v>2</v>
      </c>
      <c r="BT246" s="1" t="s">
        <v>88</v>
      </c>
      <c r="BU246">
        <v>7.0000000000000007E-2</v>
      </c>
      <c r="BV246">
        <v>2.89</v>
      </c>
      <c r="BW246">
        <v>0.08</v>
      </c>
      <c r="BX246">
        <v>0.15</v>
      </c>
      <c r="BY246">
        <v>1.68</v>
      </c>
      <c r="BZ246">
        <v>1.85</v>
      </c>
      <c r="CA246">
        <v>198</v>
      </c>
      <c r="CB246">
        <v>126</v>
      </c>
      <c r="CC246">
        <v>370</v>
      </c>
      <c r="CD246">
        <v>101</v>
      </c>
      <c r="CE246">
        <v>177</v>
      </c>
      <c r="CF246">
        <v>71</v>
      </c>
      <c r="CG246">
        <v>250</v>
      </c>
      <c r="CH246">
        <v>79</v>
      </c>
      <c r="CI246">
        <v>1.02</v>
      </c>
      <c r="CJ246">
        <v>0.19</v>
      </c>
      <c r="CK246" t="str">
        <f>IF(O246=" "," ",VLOOKUP(AA246,Mapping!$A:$C,2,FALSE))</f>
        <v>CRY</v>
      </c>
      <c r="CL246" t="str">
        <f>IF(O246=" "," ",VLOOKUP(AA246,Mapping!$A:$C,3,FALSE))</f>
        <v>Crystal Palace</v>
      </c>
      <c r="CM246" s="5">
        <f t="shared" si="15"/>
        <v>0</v>
      </c>
      <c r="CN246" s="5">
        <f t="shared" si="16"/>
        <v>0</v>
      </c>
      <c r="CO246">
        <f t="shared" si="17"/>
        <v>5</v>
      </c>
      <c r="CP246" s="4">
        <f t="shared" si="18"/>
        <v>20.2</v>
      </c>
      <c r="CQ246">
        <f t="shared" si="19"/>
        <v>0</v>
      </c>
    </row>
    <row r="247" spans="1:95" x14ac:dyDescent="0.35">
      <c r="A247">
        <v>75</v>
      </c>
      <c r="B247" s="1" t="s">
        <v>88</v>
      </c>
      <c r="C247">
        <v>231747</v>
      </c>
      <c r="D247" s="1" t="s">
        <v>88</v>
      </c>
      <c r="E247" s="1" t="s">
        <v>88</v>
      </c>
      <c r="F247" s="1">
        <v>0</v>
      </c>
      <c r="G247" s="1" t="s">
        <v>88</v>
      </c>
      <c r="H247" s="1" t="s">
        <v>88</v>
      </c>
      <c r="I247">
        <v>4</v>
      </c>
      <c r="J247">
        <v>1.9</v>
      </c>
      <c r="K247" s="1" t="s">
        <v>88</v>
      </c>
      <c r="L247" s="1" t="s">
        <v>88</v>
      </c>
      <c r="M247" s="1" t="s">
        <v>879</v>
      </c>
      <c r="N247">
        <v>0</v>
      </c>
      <c r="O247">
        <v>232</v>
      </c>
      <c r="P247" s="1" t="s">
        <v>88</v>
      </c>
      <c r="Q247" s="1" t="s">
        <v>440</v>
      </c>
      <c r="R247" s="2">
        <v>45145.020898842595</v>
      </c>
      <c r="S247" s="4">
        <v>50</v>
      </c>
      <c r="T247" s="1" t="s">
        <v>880</v>
      </c>
      <c r="U247">
        <v>1.4</v>
      </c>
      <c r="V247" s="1" t="s">
        <v>881</v>
      </c>
      <c r="W247">
        <v>0.4</v>
      </c>
      <c r="X247" s="1" t="s">
        <v>88</v>
      </c>
      <c r="Y247" s="1" t="s">
        <v>88</v>
      </c>
      <c r="Z247" s="1" t="s">
        <v>97</v>
      </c>
      <c r="AA247">
        <v>8</v>
      </c>
      <c r="AB247">
        <v>31</v>
      </c>
      <c r="AC247">
        <v>41</v>
      </c>
      <c r="AD247" s="5">
        <v>0</v>
      </c>
      <c r="AE247" s="5">
        <v>0</v>
      </c>
      <c r="AF247" s="5">
        <v>0</v>
      </c>
      <c r="AG247" s="5">
        <v>0</v>
      </c>
      <c r="AH247">
        <v>0</v>
      </c>
      <c r="AI247">
        <v>8.1999999999999993</v>
      </c>
      <c r="AJ247" s="1" t="s">
        <v>881</v>
      </c>
      <c r="AK247">
        <v>748</v>
      </c>
      <c r="AL247">
        <v>2</v>
      </c>
      <c r="AM247">
        <v>1</v>
      </c>
      <c r="AN247">
        <v>3</v>
      </c>
      <c r="AO247">
        <v>10</v>
      </c>
      <c r="AP247">
        <v>1</v>
      </c>
      <c r="AQ247">
        <v>1</v>
      </c>
      <c r="AR247">
        <v>1</v>
      </c>
      <c r="AS247">
        <v>3</v>
      </c>
      <c r="AT247">
        <v>1</v>
      </c>
      <c r="AU247">
        <v>26</v>
      </c>
      <c r="AV247">
        <v>3</v>
      </c>
      <c r="AW247">
        <v>96</v>
      </c>
      <c r="AX247">
        <v>119.8</v>
      </c>
      <c r="AY247">
        <v>71.400000000000006</v>
      </c>
      <c r="AZ247">
        <v>247</v>
      </c>
      <c r="BA247">
        <v>42.5</v>
      </c>
      <c r="BB247">
        <v>6</v>
      </c>
      <c r="BC247">
        <v>3.44</v>
      </c>
      <c r="BD247">
        <v>0.16</v>
      </c>
      <c r="BE247">
        <v>3.6</v>
      </c>
      <c r="BF247">
        <v>13.49</v>
      </c>
      <c r="BG247">
        <v>290</v>
      </c>
      <c r="BH247">
        <v>30</v>
      </c>
      <c r="BI247">
        <v>268</v>
      </c>
      <c r="BJ247">
        <v>33</v>
      </c>
      <c r="BK247">
        <v>124</v>
      </c>
      <c r="BL247">
        <v>30</v>
      </c>
      <c r="BM247">
        <v>256</v>
      </c>
      <c r="BN247">
        <v>31</v>
      </c>
      <c r="BO247">
        <v>3</v>
      </c>
      <c r="BP247" s="1" t="s">
        <v>88</v>
      </c>
      <c r="BQ247">
        <v>1</v>
      </c>
      <c r="BR247" s="1" t="s">
        <v>88</v>
      </c>
      <c r="BS247">
        <v>2</v>
      </c>
      <c r="BT247" s="1" t="s">
        <v>88</v>
      </c>
      <c r="BU247">
        <v>0.41</v>
      </c>
      <c r="BV247">
        <v>2.89</v>
      </c>
      <c r="BW247">
        <v>0.02</v>
      </c>
      <c r="BX247">
        <v>0.43</v>
      </c>
      <c r="BY247">
        <v>1.62</v>
      </c>
      <c r="BZ247">
        <v>1.2</v>
      </c>
      <c r="CA247">
        <v>257</v>
      </c>
      <c r="CB247">
        <v>51</v>
      </c>
      <c r="CC247">
        <v>429</v>
      </c>
      <c r="CD247">
        <v>30</v>
      </c>
      <c r="CE247">
        <v>335</v>
      </c>
      <c r="CF247">
        <v>37</v>
      </c>
      <c r="CG247">
        <v>258</v>
      </c>
      <c r="CH247">
        <v>48</v>
      </c>
      <c r="CI247">
        <v>0.72</v>
      </c>
      <c r="CJ247">
        <v>0.36</v>
      </c>
      <c r="CK247" t="str">
        <f>IF(O247=" "," ",VLOOKUP(AA247,Mapping!$A:$C,2,FALSE))</f>
        <v>CRY</v>
      </c>
      <c r="CL247" t="str">
        <f>IF(O247=" "," ",VLOOKUP(AA247,Mapping!$A:$C,3,FALSE))</f>
        <v>Crystal Palace</v>
      </c>
      <c r="CM247" s="5">
        <f t="shared" si="15"/>
        <v>0</v>
      </c>
      <c r="CN247" s="5">
        <f t="shared" si="16"/>
        <v>0</v>
      </c>
      <c r="CO247">
        <f t="shared" si="17"/>
        <v>5</v>
      </c>
      <c r="CP247" s="4">
        <f t="shared" si="18"/>
        <v>8.1999999999999993</v>
      </c>
      <c r="CQ247">
        <f t="shared" si="19"/>
        <v>0</v>
      </c>
    </row>
    <row r="248" spans="1:95" x14ac:dyDescent="0.35">
      <c r="A248">
        <v>75</v>
      </c>
      <c r="B248" s="1" t="s">
        <v>88</v>
      </c>
      <c r="C248">
        <v>169593</v>
      </c>
      <c r="D248" s="1" t="s">
        <v>88</v>
      </c>
      <c r="E248" s="1" t="s">
        <v>88</v>
      </c>
      <c r="F248" s="1">
        <v>0</v>
      </c>
      <c r="G248" s="1" t="s">
        <v>88</v>
      </c>
      <c r="H248" s="1" t="s">
        <v>88</v>
      </c>
      <c r="I248">
        <v>1</v>
      </c>
      <c r="J248">
        <v>1.5</v>
      </c>
      <c r="K248" s="1" t="s">
        <v>88</v>
      </c>
      <c r="L248" s="1" t="s">
        <v>88</v>
      </c>
      <c r="M248" s="1" t="s">
        <v>882</v>
      </c>
      <c r="N248">
        <v>0</v>
      </c>
      <c r="O248">
        <v>233</v>
      </c>
      <c r="P248" s="1" t="s">
        <v>88</v>
      </c>
      <c r="Q248" s="1" t="s">
        <v>440</v>
      </c>
      <c r="R248" s="2">
        <v>45145.020898842595</v>
      </c>
      <c r="S248" s="4">
        <v>40</v>
      </c>
      <c r="T248" s="1" t="s">
        <v>883</v>
      </c>
      <c r="U248">
        <v>0</v>
      </c>
      <c r="V248" s="1" t="s">
        <v>884</v>
      </c>
      <c r="W248">
        <v>0.2</v>
      </c>
      <c r="X248" s="1" t="s">
        <v>88</v>
      </c>
      <c r="Y248" s="1" t="s">
        <v>88</v>
      </c>
      <c r="Z248" s="1" t="s">
        <v>97</v>
      </c>
      <c r="AA248">
        <v>8</v>
      </c>
      <c r="AB248">
        <v>31</v>
      </c>
      <c r="AC248">
        <v>41</v>
      </c>
      <c r="AD248" s="5">
        <v>0</v>
      </c>
      <c r="AE248" s="5">
        <v>0</v>
      </c>
      <c r="AF248" s="5">
        <v>0</v>
      </c>
      <c r="AG248" s="5">
        <v>0</v>
      </c>
      <c r="AH248">
        <v>0</v>
      </c>
      <c r="AI248">
        <v>0</v>
      </c>
      <c r="AJ248" s="1" t="s">
        <v>884</v>
      </c>
      <c r="AK248">
        <v>748</v>
      </c>
      <c r="AL248">
        <v>2</v>
      </c>
      <c r="AM248">
        <v>1</v>
      </c>
      <c r="AN248">
        <v>3</v>
      </c>
      <c r="AO248">
        <v>10</v>
      </c>
      <c r="AP248">
        <v>1</v>
      </c>
      <c r="AQ248">
        <v>1</v>
      </c>
      <c r="AR248">
        <v>1</v>
      </c>
      <c r="AS248">
        <v>3</v>
      </c>
      <c r="AT248">
        <v>1</v>
      </c>
      <c r="AU248">
        <v>26</v>
      </c>
      <c r="AV248">
        <v>3</v>
      </c>
      <c r="AW248">
        <v>96</v>
      </c>
      <c r="AX248">
        <v>0</v>
      </c>
      <c r="AY248">
        <v>0</v>
      </c>
      <c r="AZ248">
        <v>0</v>
      </c>
      <c r="BA248">
        <v>0</v>
      </c>
      <c r="BB248">
        <v>6</v>
      </c>
      <c r="BC248">
        <v>0</v>
      </c>
      <c r="BD248">
        <v>0</v>
      </c>
      <c r="BE248">
        <v>0</v>
      </c>
      <c r="BF248">
        <v>0</v>
      </c>
      <c r="BG248">
        <v>415</v>
      </c>
      <c r="BH248">
        <v>46</v>
      </c>
      <c r="BI248">
        <v>404</v>
      </c>
      <c r="BJ248">
        <v>35</v>
      </c>
      <c r="BK248">
        <v>387</v>
      </c>
      <c r="BL248">
        <v>26</v>
      </c>
      <c r="BM248">
        <v>417</v>
      </c>
      <c r="BN248">
        <v>46</v>
      </c>
      <c r="BO248">
        <v>3</v>
      </c>
      <c r="BP248" s="1" t="s">
        <v>88</v>
      </c>
      <c r="BQ248">
        <v>1</v>
      </c>
      <c r="BR248" s="1" t="s">
        <v>88</v>
      </c>
      <c r="BS248">
        <v>2</v>
      </c>
      <c r="BT248" s="1" t="s">
        <v>88</v>
      </c>
      <c r="BU248">
        <v>0.41</v>
      </c>
      <c r="BV248">
        <v>2.89</v>
      </c>
      <c r="BW248">
        <v>0.02</v>
      </c>
      <c r="BX248">
        <v>0.43</v>
      </c>
      <c r="BY248">
        <v>1.62</v>
      </c>
      <c r="BZ248">
        <v>1.2</v>
      </c>
      <c r="CA248">
        <v>556</v>
      </c>
      <c r="CB248">
        <v>54</v>
      </c>
      <c r="CC248">
        <v>41</v>
      </c>
      <c r="CD248">
        <v>25</v>
      </c>
      <c r="CE248">
        <v>422</v>
      </c>
      <c r="CF248">
        <v>46</v>
      </c>
      <c r="CG248">
        <v>417</v>
      </c>
      <c r="CH248">
        <v>59</v>
      </c>
      <c r="CI248">
        <v>0.72</v>
      </c>
      <c r="CJ248">
        <v>0.36</v>
      </c>
      <c r="CK248" t="str">
        <f>IF(O248=" "," ",VLOOKUP(AA248,Mapping!$A:$C,2,FALSE))</f>
        <v>CRY</v>
      </c>
      <c r="CL248" t="str">
        <f>IF(O248=" "," ",VLOOKUP(AA248,Mapping!$A:$C,3,FALSE))</f>
        <v>Crystal Palace</v>
      </c>
      <c r="CM248" s="5">
        <f t="shared" si="15"/>
        <v>0</v>
      </c>
      <c r="CN248" s="5">
        <f t="shared" si="16"/>
        <v>0</v>
      </c>
      <c r="CO248">
        <f t="shared" si="17"/>
        <v>4</v>
      </c>
      <c r="CP248" s="4">
        <f t="shared" si="18"/>
        <v>10.25</v>
      </c>
      <c r="CQ248">
        <f t="shared" si="19"/>
        <v>0</v>
      </c>
    </row>
    <row r="249" spans="1:95" x14ac:dyDescent="0.35">
      <c r="A249">
        <v>75</v>
      </c>
      <c r="B249" s="1" t="s">
        <v>88</v>
      </c>
      <c r="C249">
        <v>244723</v>
      </c>
      <c r="D249" s="1" t="s">
        <v>88</v>
      </c>
      <c r="E249" s="1" t="s">
        <v>88</v>
      </c>
      <c r="F249" s="1">
        <v>0</v>
      </c>
      <c r="G249" s="1" t="s">
        <v>88</v>
      </c>
      <c r="H249" s="1" t="s">
        <v>88</v>
      </c>
      <c r="I249">
        <v>2</v>
      </c>
      <c r="J249">
        <v>1.9</v>
      </c>
      <c r="K249" s="1" t="s">
        <v>88</v>
      </c>
      <c r="L249" s="1" t="s">
        <v>88</v>
      </c>
      <c r="M249" s="1" t="s">
        <v>885</v>
      </c>
      <c r="N249">
        <v>0</v>
      </c>
      <c r="O249">
        <v>234</v>
      </c>
      <c r="P249" s="1" t="s">
        <v>88</v>
      </c>
      <c r="Q249" s="1" t="s">
        <v>886</v>
      </c>
      <c r="R249" s="2">
        <v>45145.02089900463</v>
      </c>
      <c r="S249" s="4">
        <v>45</v>
      </c>
      <c r="T249" s="1" t="s">
        <v>887</v>
      </c>
      <c r="U249">
        <v>2.6</v>
      </c>
      <c r="V249" s="1" t="s">
        <v>888</v>
      </c>
      <c r="W249">
        <v>0.4</v>
      </c>
      <c r="X249" s="1" t="s">
        <v>88</v>
      </c>
      <c r="Y249" s="1" t="s">
        <v>88</v>
      </c>
      <c r="Z249" s="1" t="s">
        <v>93</v>
      </c>
      <c r="AA249">
        <v>8</v>
      </c>
      <c r="AB249">
        <v>31</v>
      </c>
      <c r="AC249">
        <v>93</v>
      </c>
      <c r="AD249" s="5">
        <v>0</v>
      </c>
      <c r="AE249" s="5">
        <v>0</v>
      </c>
      <c r="AF249" s="5">
        <v>0</v>
      </c>
      <c r="AG249" s="5">
        <v>0</v>
      </c>
      <c r="AH249">
        <v>0</v>
      </c>
      <c r="AI249">
        <v>20.7</v>
      </c>
      <c r="AJ249" s="1" t="s">
        <v>888</v>
      </c>
      <c r="AK249">
        <v>2889</v>
      </c>
      <c r="AL249">
        <v>2</v>
      </c>
      <c r="AM249">
        <v>2</v>
      </c>
      <c r="AN249">
        <v>8</v>
      </c>
      <c r="AO249">
        <v>40</v>
      </c>
      <c r="AP249">
        <v>1</v>
      </c>
      <c r="AQ249">
        <v>1</v>
      </c>
      <c r="AR249">
        <v>1</v>
      </c>
      <c r="AS249">
        <v>5</v>
      </c>
      <c r="AT249">
        <v>1</v>
      </c>
      <c r="AU249">
        <v>26</v>
      </c>
      <c r="AV249">
        <v>7</v>
      </c>
      <c r="AW249">
        <v>476</v>
      </c>
      <c r="AX249">
        <v>485</v>
      </c>
      <c r="AY249">
        <v>260.3</v>
      </c>
      <c r="AZ249">
        <v>141</v>
      </c>
      <c r="BA249">
        <v>89</v>
      </c>
      <c r="BB249">
        <v>34</v>
      </c>
      <c r="BC249">
        <v>0.62</v>
      </c>
      <c r="BD249">
        <v>1.25</v>
      </c>
      <c r="BE249">
        <v>1.87</v>
      </c>
      <c r="BF249">
        <v>42.9</v>
      </c>
      <c r="BG249">
        <v>106</v>
      </c>
      <c r="BH249">
        <v>35</v>
      </c>
      <c r="BI249">
        <v>123</v>
      </c>
      <c r="BJ249">
        <v>27</v>
      </c>
      <c r="BK249">
        <v>187</v>
      </c>
      <c r="BL249">
        <v>42</v>
      </c>
      <c r="BM249">
        <v>137</v>
      </c>
      <c r="BN249">
        <v>31</v>
      </c>
      <c r="BO249">
        <v>3</v>
      </c>
      <c r="BP249" s="1" t="s">
        <v>88</v>
      </c>
      <c r="BQ249">
        <v>1</v>
      </c>
      <c r="BR249" s="1" t="s">
        <v>88</v>
      </c>
      <c r="BS249">
        <v>2</v>
      </c>
      <c r="BT249" s="1" t="s">
        <v>88</v>
      </c>
      <c r="BU249">
        <v>0.02</v>
      </c>
      <c r="BV249">
        <v>2.89</v>
      </c>
      <c r="BW249">
        <v>0.04</v>
      </c>
      <c r="BX249">
        <v>0.06</v>
      </c>
      <c r="BY249">
        <v>1.34</v>
      </c>
      <c r="BZ249">
        <v>1.25</v>
      </c>
      <c r="CA249">
        <v>448</v>
      </c>
      <c r="CB249">
        <v>132</v>
      </c>
      <c r="CC249">
        <v>252</v>
      </c>
      <c r="CD249">
        <v>155</v>
      </c>
      <c r="CE249">
        <v>184</v>
      </c>
      <c r="CF249">
        <v>70</v>
      </c>
      <c r="CG249">
        <v>251</v>
      </c>
      <c r="CH249">
        <v>86</v>
      </c>
      <c r="CI249">
        <v>1.06</v>
      </c>
      <c r="CJ249">
        <v>0.25</v>
      </c>
      <c r="CK249" t="str">
        <f>IF(O249=" "," ",VLOOKUP(AA249,Mapping!$A:$C,2,FALSE))</f>
        <v>CRY</v>
      </c>
      <c r="CL249" t="str">
        <f>IF(O249=" "," ",VLOOKUP(AA249,Mapping!$A:$C,3,FALSE))</f>
        <v>Crystal Palace</v>
      </c>
      <c r="CM249" s="5">
        <f t="shared" si="15"/>
        <v>0</v>
      </c>
      <c r="CN249" s="5">
        <f t="shared" si="16"/>
        <v>0</v>
      </c>
      <c r="CO249">
        <f t="shared" si="17"/>
        <v>4.5</v>
      </c>
      <c r="CP249" s="4">
        <f t="shared" si="18"/>
        <v>20.666666666666668</v>
      </c>
      <c r="CQ249">
        <f t="shared" si="19"/>
        <v>0</v>
      </c>
    </row>
    <row r="250" spans="1:95" x14ac:dyDescent="0.35">
      <c r="A250">
        <v>75</v>
      </c>
      <c r="B250" s="1" t="s">
        <v>88</v>
      </c>
      <c r="C250">
        <v>512462</v>
      </c>
      <c r="D250" s="1" t="s">
        <v>88</v>
      </c>
      <c r="E250" s="1" t="s">
        <v>88</v>
      </c>
      <c r="F250" s="1">
        <v>0</v>
      </c>
      <c r="G250" s="1" t="s">
        <v>88</v>
      </c>
      <c r="H250" s="1" t="s">
        <v>88</v>
      </c>
      <c r="I250">
        <v>2</v>
      </c>
      <c r="J250">
        <v>1.5</v>
      </c>
      <c r="K250" s="1" t="s">
        <v>88</v>
      </c>
      <c r="L250" s="1" t="s">
        <v>88</v>
      </c>
      <c r="M250" s="1" t="s">
        <v>889</v>
      </c>
      <c r="N250">
        <v>0</v>
      </c>
      <c r="O250">
        <v>235</v>
      </c>
      <c r="P250" s="1" t="s">
        <v>88</v>
      </c>
      <c r="Q250" s="1" t="s">
        <v>886</v>
      </c>
      <c r="R250" s="2">
        <v>45145.02089900463</v>
      </c>
      <c r="S250" s="4">
        <v>40</v>
      </c>
      <c r="T250" s="1" t="s">
        <v>890</v>
      </c>
      <c r="U250">
        <v>0</v>
      </c>
      <c r="V250" s="1" t="s">
        <v>891</v>
      </c>
      <c r="W250">
        <v>0.2</v>
      </c>
      <c r="X250" s="1" t="s">
        <v>88</v>
      </c>
      <c r="Y250" s="1" t="s">
        <v>88</v>
      </c>
      <c r="Z250" s="1" t="s">
        <v>97</v>
      </c>
      <c r="AA250">
        <v>8</v>
      </c>
      <c r="AB250">
        <v>31</v>
      </c>
      <c r="AC250">
        <v>93</v>
      </c>
      <c r="AD250" s="5">
        <v>0</v>
      </c>
      <c r="AE250" s="5">
        <v>0</v>
      </c>
      <c r="AF250" s="5">
        <v>0</v>
      </c>
      <c r="AG250" s="5">
        <v>0</v>
      </c>
      <c r="AH250">
        <v>0</v>
      </c>
      <c r="AI250">
        <v>0</v>
      </c>
      <c r="AJ250" s="1" t="s">
        <v>891</v>
      </c>
      <c r="AK250">
        <v>2889</v>
      </c>
      <c r="AL250">
        <v>2</v>
      </c>
      <c r="AM250">
        <v>2</v>
      </c>
      <c r="AN250">
        <v>8</v>
      </c>
      <c r="AO250">
        <v>40</v>
      </c>
      <c r="AP250">
        <v>1</v>
      </c>
      <c r="AQ250">
        <v>1</v>
      </c>
      <c r="AR250">
        <v>1</v>
      </c>
      <c r="AS250">
        <v>5</v>
      </c>
      <c r="AT250">
        <v>1</v>
      </c>
      <c r="AU250">
        <v>26</v>
      </c>
      <c r="AV250">
        <v>7</v>
      </c>
      <c r="AW250">
        <v>476</v>
      </c>
      <c r="AX250">
        <v>0</v>
      </c>
      <c r="AY250">
        <v>0</v>
      </c>
      <c r="AZ250">
        <v>0</v>
      </c>
      <c r="BA250">
        <v>0</v>
      </c>
      <c r="BB250">
        <v>34</v>
      </c>
      <c r="BC250">
        <v>0</v>
      </c>
      <c r="BD250">
        <v>0</v>
      </c>
      <c r="BE250">
        <v>0</v>
      </c>
      <c r="BF250">
        <v>0</v>
      </c>
      <c r="BG250">
        <v>459</v>
      </c>
      <c r="BH250">
        <v>177</v>
      </c>
      <c r="BI250">
        <v>452</v>
      </c>
      <c r="BJ250">
        <v>177</v>
      </c>
      <c r="BK250">
        <v>437</v>
      </c>
      <c r="BL250">
        <v>176</v>
      </c>
      <c r="BM250">
        <v>461</v>
      </c>
      <c r="BN250">
        <v>177</v>
      </c>
      <c r="BO250">
        <v>3</v>
      </c>
      <c r="BP250" s="1" t="s">
        <v>88</v>
      </c>
      <c r="BQ250">
        <v>1</v>
      </c>
      <c r="BR250" s="1" t="s">
        <v>88</v>
      </c>
      <c r="BS250">
        <v>2</v>
      </c>
      <c r="BT250" s="1" t="s">
        <v>88</v>
      </c>
      <c r="BU250">
        <v>0.02</v>
      </c>
      <c r="BV250">
        <v>2.89</v>
      </c>
      <c r="BW250">
        <v>0.04</v>
      </c>
      <c r="BX250">
        <v>0.06</v>
      </c>
      <c r="BY250">
        <v>1.34</v>
      </c>
      <c r="BZ250">
        <v>1.25</v>
      </c>
      <c r="CA250">
        <v>614</v>
      </c>
      <c r="CB250">
        <v>205</v>
      </c>
      <c r="CC250">
        <v>99</v>
      </c>
      <c r="CD250">
        <v>57</v>
      </c>
      <c r="CE250">
        <v>466</v>
      </c>
      <c r="CF250">
        <v>178</v>
      </c>
      <c r="CG250">
        <v>395</v>
      </c>
      <c r="CH250">
        <v>152</v>
      </c>
      <c r="CI250">
        <v>1.06</v>
      </c>
      <c r="CJ250">
        <v>0.25</v>
      </c>
      <c r="CK250" t="str">
        <f>IF(O250=" "," ",VLOOKUP(AA250,Mapping!$A:$C,2,FALSE))</f>
        <v>CRY</v>
      </c>
      <c r="CL250" t="str">
        <f>IF(O250=" "," ",VLOOKUP(AA250,Mapping!$A:$C,3,FALSE))</f>
        <v>Crystal Palace</v>
      </c>
      <c r="CM250" s="5">
        <f t="shared" si="15"/>
        <v>0</v>
      </c>
      <c r="CN250" s="5">
        <f t="shared" si="16"/>
        <v>0</v>
      </c>
      <c r="CO250">
        <f t="shared" si="17"/>
        <v>4</v>
      </c>
      <c r="CP250" s="4">
        <f t="shared" si="18"/>
        <v>23.25</v>
      </c>
      <c r="CQ250">
        <f t="shared" si="19"/>
        <v>0</v>
      </c>
    </row>
    <row r="251" spans="1:95" x14ac:dyDescent="0.35">
      <c r="A251">
        <v>25</v>
      </c>
      <c r="B251" s="1" t="s">
        <v>88</v>
      </c>
      <c r="C251">
        <v>443661</v>
      </c>
      <c r="D251" s="1" t="s">
        <v>88</v>
      </c>
      <c r="E251" s="1" t="s">
        <v>88</v>
      </c>
      <c r="F251" s="1">
        <v>0</v>
      </c>
      <c r="G251" s="1" t="s">
        <v>88</v>
      </c>
      <c r="H251" s="1" t="s">
        <v>88</v>
      </c>
      <c r="I251">
        <v>3</v>
      </c>
      <c r="J251">
        <v>0.7</v>
      </c>
      <c r="K251" s="1" t="s">
        <v>88</v>
      </c>
      <c r="L251" s="1" t="s">
        <v>88</v>
      </c>
      <c r="M251" s="1" t="s">
        <v>670</v>
      </c>
      <c r="N251">
        <v>0</v>
      </c>
      <c r="O251">
        <v>236</v>
      </c>
      <c r="P251" s="1" t="s">
        <v>88</v>
      </c>
      <c r="Q251" s="1" t="s">
        <v>892</v>
      </c>
      <c r="R251" s="2">
        <v>45112.72921041667</v>
      </c>
      <c r="S251" s="4">
        <v>60</v>
      </c>
      <c r="T251" s="1" t="s">
        <v>893</v>
      </c>
      <c r="U251">
        <v>3.6</v>
      </c>
      <c r="V251" s="1" t="s">
        <v>894</v>
      </c>
      <c r="W251">
        <v>0.2</v>
      </c>
      <c r="X251" s="1" t="s">
        <v>88</v>
      </c>
      <c r="Y251" s="1" t="s">
        <v>88</v>
      </c>
      <c r="Z251" s="1" t="s">
        <v>93</v>
      </c>
      <c r="AA251">
        <v>8</v>
      </c>
      <c r="AB251">
        <v>31</v>
      </c>
      <c r="AC251">
        <v>132</v>
      </c>
      <c r="AD251" s="5">
        <v>0</v>
      </c>
      <c r="AE251" s="5">
        <v>0</v>
      </c>
      <c r="AF251" s="5">
        <v>0</v>
      </c>
      <c r="AG251" s="5">
        <v>0</v>
      </c>
      <c r="AH251">
        <v>0</v>
      </c>
      <c r="AI251">
        <v>22</v>
      </c>
      <c r="AJ251" s="1" t="s">
        <v>894</v>
      </c>
      <c r="AK251">
        <v>2743</v>
      </c>
      <c r="AL251">
        <v>2</v>
      </c>
      <c r="AM251">
        <v>11</v>
      </c>
      <c r="AN251">
        <v>8</v>
      </c>
      <c r="AO251">
        <v>38</v>
      </c>
      <c r="AP251">
        <v>1</v>
      </c>
      <c r="AQ251">
        <v>1</v>
      </c>
      <c r="AR251">
        <v>1</v>
      </c>
      <c r="AS251">
        <v>2</v>
      </c>
      <c r="AT251">
        <v>1</v>
      </c>
      <c r="AU251">
        <v>26</v>
      </c>
      <c r="AV251">
        <v>15</v>
      </c>
      <c r="AW251">
        <v>517</v>
      </c>
      <c r="AX251">
        <v>652.4</v>
      </c>
      <c r="AY251">
        <v>1115</v>
      </c>
      <c r="AZ251">
        <v>484</v>
      </c>
      <c r="BA251">
        <v>225.6</v>
      </c>
      <c r="BB251">
        <v>31</v>
      </c>
      <c r="BC251">
        <v>2.87</v>
      </c>
      <c r="BD251">
        <v>6.42</v>
      </c>
      <c r="BE251">
        <v>9.2899999999999991</v>
      </c>
      <c r="BF251">
        <v>37.03</v>
      </c>
      <c r="BG251">
        <v>60</v>
      </c>
      <c r="BH251">
        <v>25</v>
      </c>
      <c r="BI251">
        <v>7</v>
      </c>
      <c r="BJ251">
        <v>5</v>
      </c>
      <c r="BK251">
        <v>58</v>
      </c>
      <c r="BL251">
        <v>41</v>
      </c>
      <c r="BM251">
        <v>21</v>
      </c>
      <c r="BN251">
        <v>14</v>
      </c>
      <c r="BO251">
        <v>1</v>
      </c>
      <c r="BP251" s="1" t="s">
        <v>88</v>
      </c>
      <c r="BQ251">
        <v>2</v>
      </c>
      <c r="BR251" s="1" t="s">
        <v>88</v>
      </c>
      <c r="BS251">
        <v>2</v>
      </c>
      <c r="BT251" s="1" t="s">
        <v>88</v>
      </c>
      <c r="BU251">
        <v>0.09</v>
      </c>
      <c r="BV251">
        <v>2.89</v>
      </c>
      <c r="BW251">
        <v>0.21</v>
      </c>
      <c r="BX251">
        <v>0.3</v>
      </c>
      <c r="BY251">
        <v>1.21</v>
      </c>
      <c r="BZ251">
        <v>1.25</v>
      </c>
      <c r="CA251">
        <v>79</v>
      </c>
      <c r="CB251">
        <v>49</v>
      </c>
      <c r="CC251">
        <v>559</v>
      </c>
      <c r="CD251">
        <v>227</v>
      </c>
      <c r="CE251">
        <v>86</v>
      </c>
      <c r="CF251">
        <v>37</v>
      </c>
      <c r="CG251">
        <v>343</v>
      </c>
      <c r="CH251">
        <v>109</v>
      </c>
      <c r="CI251">
        <v>1.02</v>
      </c>
      <c r="CJ251">
        <v>0.26</v>
      </c>
      <c r="CK251" t="str">
        <f>IF(O251=" "," ",VLOOKUP(AA251,Mapping!$A:$C,2,FALSE))</f>
        <v>CRY</v>
      </c>
      <c r="CL251" t="str">
        <f>IF(O251=" "," ",VLOOKUP(AA251,Mapping!$A:$C,3,FALSE))</f>
        <v>Crystal Palace</v>
      </c>
      <c r="CM251" s="5">
        <f t="shared" si="15"/>
        <v>0</v>
      </c>
      <c r="CN251" s="5">
        <f t="shared" si="16"/>
        <v>0</v>
      </c>
      <c r="CO251">
        <f t="shared" si="17"/>
        <v>6</v>
      </c>
      <c r="CP251" s="4">
        <f t="shared" si="18"/>
        <v>22</v>
      </c>
      <c r="CQ251">
        <f t="shared" si="19"/>
        <v>0</v>
      </c>
    </row>
    <row r="252" spans="1:95" x14ac:dyDescent="0.35">
      <c r="A252">
        <v>25</v>
      </c>
      <c r="B252" s="1" t="s">
        <v>88</v>
      </c>
      <c r="C252">
        <v>450541</v>
      </c>
      <c r="D252" s="1" t="s">
        <v>88</v>
      </c>
      <c r="E252" s="1" t="s">
        <v>88</v>
      </c>
      <c r="F252" s="1">
        <v>0</v>
      </c>
      <c r="G252" s="1" t="s">
        <v>88</v>
      </c>
      <c r="H252" s="1" t="s">
        <v>88</v>
      </c>
      <c r="I252">
        <v>4</v>
      </c>
      <c r="J252">
        <v>0</v>
      </c>
      <c r="K252" s="1" t="s">
        <v>88</v>
      </c>
      <c r="L252" s="1" t="s">
        <v>88</v>
      </c>
      <c r="M252" s="1" t="s">
        <v>661</v>
      </c>
      <c r="N252">
        <v>0</v>
      </c>
      <c r="O252">
        <v>237</v>
      </c>
      <c r="P252" s="1" t="s">
        <v>88</v>
      </c>
      <c r="Q252" s="1" t="s">
        <v>895</v>
      </c>
      <c r="R252" s="2">
        <v>45140.354785659722</v>
      </c>
      <c r="S252" s="4">
        <v>45</v>
      </c>
      <c r="T252" s="1" t="s">
        <v>896</v>
      </c>
      <c r="U252">
        <v>0</v>
      </c>
      <c r="V252" s="1" t="s">
        <v>897</v>
      </c>
      <c r="W252">
        <v>0.1</v>
      </c>
      <c r="X252" s="1" t="s">
        <v>88</v>
      </c>
      <c r="Y252" s="1" t="s">
        <v>88</v>
      </c>
      <c r="Z252" s="1" t="s">
        <v>189</v>
      </c>
      <c r="AA252">
        <v>8</v>
      </c>
      <c r="AB252">
        <v>31</v>
      </c>
      <c r="AC252">
        <v>132</v>
      </c>
      <c r="AD252" s="5">
        <v>0</v>
      </c>
      <c r="AE252" s="5">
        <v>0</v>
      </c>
      <c r="AF252" s="5">
        <v>0</v>
      </c>
      <c r="AG252" s="5">
        <v>0</v>
      </c>
      <c r="AH252">
        <v>0</v>
      </c>
      <c r="AI252">
        <v>0</v>
      </c>
      <c r="AJ252" s="1" t="s">
        <v>897</v>
      </c>
      <c r="AK252">
        <v>2743</v>
      </c>
      <c r="AL252">
        <v>2</v>
      </c>
      <c r="AM252">
        <v>11</v>
      </c>
      <c r="AN252">
        <v>8</v>
      </c>
      <c r="AO252">
        <v>38</v>
      </c>
      <c r="AP252">
        <v>1</v>
      </c>
      <c r="AQ252">
        <v>1</v>
      </c>
      <c r="AR252">
        <v>1</v>
      </c>
      <c r="AS252">
        <v>2</v>
      </c>
      <c r="AT252">
        <v>1</v>
      </c>
      <c r="AU252">
        <v>26</v>
      </c>
      <c r="AV252">
        <v>15</v>
      </c>
      <c r="AW252">
        <v>517</v>
      </c>
      <c r="AX252">
        <v>0</v>
      </c>
      <c r="AY252">
        <v>0</v>
      </c>
      <c r="AZ252">
        <v>0</v>
      </c>
      <c r="BA252">
        <v>0</v>
      </c>
      <c r="BB252">
        <v>31</v>
      </c>
      <c r="BC252">
        <v>0</v>
      </c>
      <c r="BD252">
        <v>0</v>
      </c>
      <c r="BE252">
        <v>0</v>
      </c>
      <c r="BF252">
        <v>0</v>
      </c>
      <c r="BG252">
        <v>528</v>
      </c>
      <c r="BH252">
        <v>52</v>
      </c>
      <c r="BI252">
        <v>526</v>
      </c>
      <c r="BJ252">
        <v>52</v>
      </c>
      <c r="BK252">
        <v>518</v>
      </c>
      <c r="BL252">
        <v>53</v>
      </c>
      <c r="BM252">
        <v>529</v>
      </c>
      <c r="BN252">
        <v>53</v>
      </c>
      <c r="BO252">
        <v>1</v>
      </c>
      <c r="BP252" s="1" t="s">
        <v>88</v>
      </c>
      <c r="BQ252">
        <v>2</v>
      </c>
      <c r="BR252" s="1" t="s">
        <v>88</v>
      </c>
      <c r="BS252">
        <v>2</v>
      </c>
      <c r="BT252" s="1" t="s">
        <v>88</v>
      </c>
      <c r="BU252">
        <v>0.09</v>
      </c>
      <c r="BV252">
        <v>2.89</v>
      </c>
      <c r="BW252">
        <v>0.21</v>
      </c>
      <c r="BX252">
        <v>0.3</v>
      </c>
      <c r="BY252">
        <v>1.21</v>
      </c>
      <c r="BZ252">
        <v>1.25</v>
      </c>
      <c r="CA252">
        <v>473</v>
      </c>
      <c r="CB252">
        <v>73</v>
      </c>
      <c r="CC252">
        <v>277</v>
      </c>
      <c r="CD252">
        <v>15</v>
      </c>
      <c r="CE252">
        <v>531</v>
      </c>
      <c r="CF252">
        <v>53</v>
      </c>
      <c r="CG252">
        <v>485</v>
      </c>
      <c r="CH252">
        <v>72</v>
      </c>
      <c r="CI252">
        <v>1.02</v>
      </c>
      <c r="CJ252">
        <v>0.26</v>
      </c>
      <c r="CK252" t="str">
        <f>IF(O252=" "," ",VLOOKUP(AA252,Mapping!$A:$C,2,FALSE))</f>
        <v>CRY</v>
      </c>
      <c r="CL252" t="str">
        <f>IF(O252=" "," ",VLOOKUP(AA252,Mapping!$A:$C,3,FALSE))</f>
        <v>Crystal Palace</v>
      </c>
      <c r="CM252" s="5">
        <f t="shared" si="15"/>
        <v>0</v>
      </c>
      <c r="CN252" s="5">
        <f t="shared" si="16"/>
        <v>0</v>
      </c>
      <c r="CO252">
        <f t="shared" si="17"/>
        <v>4.5</v>
      </c>
      <c r="CP252" s="4">
        <f t="shared" si="18"/>
        <v>29.333333333333332</v>
      </c>
      <c r="CQ252">
        <f t="shared" si="19"/>
        <v>0</v>
      </c>
    </row>
    <row r="253" spans="1:95" x14ac:dyDescent="0.35">
      <c r="A253">
        <v>25</v>
      </c>
      <c r="B253" s="1" t="s">
        <v>88</v>
      </c>
      <c r="C253">
        <v>427623</v>
      </c>
      <c r="D253" s="1" t="s">
        <v>88</v>
      </c>
      <c r="E253" s="1" t="s">
        <v>88</v>
      </c>
      <c r="F253" s="1">
        <v>0</v>
      </c>
      <c r="G253" s="1" t="s">
        <v>88</v>
      </c>
      <c r="H253" s="1" t="s">
        <v>88</v>
      </c>
      <c r="I253">
        <v>2</v>
      </c>
      <c r="J253">
        <v>1.5</v>
      </c>
      <c r="K253" s="1" t="s">
        <v>88</v>
      </c>
      <c r="L253" s="1" t="s">
        <v>88</v>
      </c>
      <c r="M253" s="1" t="s">
        <v>351</v>
      </c>
      <c r="N253">
        <v>0</v>
      </c>
      <c r="O253">
        <v>238</v>
      </c>
      <c r="P253" s="1" t="s">
        <v>88</v>
      </c>
      <c r="Q253" s="1" t="s">
        <v>895</v>
      </c>
      <c r="R253" s="2">
        <v>45140.354785659722</v>
      </c>
      <c r="S253" s="4">
        <v>40</v>
      </c>
      <c r="T253" s="1" t="s">
        <v>898</v>
      </c>
      <c r="U253">
        <v>1.4</v>
      </c>
      <c r="V253" s="1" t="s">
        <v>899</v>
      </c>
      <c r="W253">
        <v>0.5</v>
      </c>
      <c r="X253" s="1" t="s">
        <v>88</v>
      </c>
      <c r="Y253" s="1" t="s">
        <v>88</v>
      </c>
      <c r="Z253" s="1" t="s">
        <v>97</v>
      </c>
      <c r="AA253">
        <v>8</v>
      </c>
      <c r="AB253">
        <v>31</v>
      </c>
      <c r="AC253">
        <v>13</v>
      </c>
      <c r="AD253" s="5">
        <v>0</v>
      </c>
      <c r="AE253" s="5">
        <v>0</v>
      </c>
      <c r="AF253" s="5">
        <v>0</v>
      </c>
      <c r="AG253" s="5">
        <v>0</v>
      </c>
      <c r="AH253">
        <v>0</v>
      </c>
      <c r="AI253">
        <v>3.2</v>
      </c>
      <c r="AJ253" s="1" t="s">
        <v>900</v>
      </c>
      <c r="AK253">
        <v>443</v>
      </c>
      <c r="AL253">
        <v>2</v>
      </c>
      <c r="AM253">
        <v>11</v>
      </c>
      <c r="AN253">
        <v>1</v>
      </c>
      <c r="AO253">
        <v>11</v>
      </c>
      <c r="AP253">
        <v>1</v>
      </c>
      <c r="AQ253">
        <v>1</v>
      </c>
      <c r="AR253">
        <v>1</v>
      </c>
      <c r="AS253">
        <v>2</v>
      </c>
      <c r="AT253">
        <v>1</v>
      </c>
      <c r="AU253">
        <v>26</v>
      </c>
      <c r="AV253">
        <v>15</v>
      </c>
      <c r="AW253">
        <v>83</v>
      </c>
      <c r="AX253">
        <v>92.4</v>
      </c>
      <c r="AY253">
        <v>15.3</v>
      </c>
      <c r="AZ253">
        <v>26</v>
      </c>
      <c r="BA253">
        <v>13.2</v>
      </c>
      <c r="BB253">
        <v>4</v>
      </c>
      <c r="BC253">
        <v>0.71</v>
      </c>
      <c r="BD253">
        <v>0.05</v>
      </c>
      <c r="BE253">
        <v>0.76</v>
      </c>
      <c r="BF253">
        <v>11.19</v>
      </c>
      <c r="BG253">
        <v>305</v>
      </c>
      <c r="BH253">
        <v>118</v>
      </c>
      <c r="BI253">
        <v>332</v>
      </c>
      <c r="BJ253">
        <v>123</v>
      </c>
      <c r="BK253">
        <v>312</v>
      </c>
      <c r="BL253">
        <v>116</v>
      </c>
      <c r="BM253">
        <v>330</v>
      </c>
      <c r="BN253">
        <v>122</v>
      </c>
      <c r="BO253">
        <v>1</v>
      </c>
      <c r="BP253" s="1" t="s">
        <v>88</v>
      </c>
      <c r="BQ253">
        <v>2</v>
      </c>
      <c r="BR253" s="1" t="s">
        <v>88</v>
      </c>
      <c r="BS253">
        <v>2</v>
      </c>
      <c r="BT253" s="1" t="s">
        <v>88</v>
      </c>
      <c r="BU253">
        <v>0.14000000000000001</v>
      </c>
      <c r="BV253">
        <v>2.89</v>
      </c>
      <c r="BW253">
        <v>0.01</v>
      </c>
      <c r="BX253">
        <v>0.15</v>
      </c>
      <c r="BY253">
        <v>2.27</v>
      </c>
      <c r="BZ253">
        <v>2.23</v>
      </c>
      <c r="CA253">
        <v>590</v>
      </c>
      <c r="CB253">
        <v>185</v>
      </c>
      <c r="CC253">
        <v>75</v>
      </c>
      <c r="CD253">
        <v>37</v>
      </c>
      <c r="CE253">
        <v>327</v>
      </c>
      <c r="CF253">
        <v>119</v>
      </c>
      <c r="CG253">
        <v>237</v>
      </c>
      <c r="CH253">
        <v>80</v>
      </c>
      <c r="CI253">
        <v>0.81</v>
      </c>
      <c r="CJ253">
        <v>0.2</v>
      </c>
      <c r="CK253" t="str">
        <f>IF(O253=" "," ",VLOOKUP(AA253,Mapping!$A:$C,2,FALSE))</f>
        <v>CRY</v>
      </c>
      <c r="CL253" t="str">
        <f>IF(O253=" "," ",VLOOKUP(AA253,Mapping!$A:$C,3,FALSE))</f>
        <v>Crystal Palace</v>
      </c>
      <c r="CM253" s="5">
        <f t="shared" si="15"/>
        <v>0</v>
      </c>
      <c r="CN253" s="5">
        <f t="shared" si="16"/>
        <v>0</v>
      </c>
      <c r="CO253">
        <f t="shared" si="17"/>
        <v>4</v>
      </c>
      <c r="CP253" s="4">
        <f t="shared" si="18"/>
        <v>3.25</v>
      </c>
      <c r="CQ253">
        <f t="shared" si="19"/>
        <v>0</v>
      </c>
    </row>
    <row r="254" spans="1:95" x14ac:dyDescent="0.35">
      <c r="A254">
        <v>25</v>
      </c>
      <c r="B254" s="1" t="s">
        <v>88</v>
      </c>
      <c r="C254">
        <v>173954</v>
      </c>
      <c r="D254" s="1" t="s">
        <v>88</v>
      </c>
      <c r="E254" s="1" t="s">
        <v>88</v>
      </c>
      <c r="F254" s="1">
        <v>0</v>
      </c>
      <c r="G254" s="1" t="s">
        <v>88</v>
      </c>
      <c r="H254" s="1" t="s">
        <v>88</v>
      </c>
      <c r="I254">
        <v>3</v>
      </c>
      <c r="J254">
        <v>1.5</v>
      </c>
      <c r="K254" s="1" t="s">
        <v>88</v>
      </c>
      <c r="L254" s="1" t="s">
        <v>88</v>
      </c>
      <c r="M254" s="1" t="s">
        <v>901</v>
      </c>
      <c r="N254">
        <v>0</v>
      </c>
      <c r="O254">
        <v>239</v>
      </c>
      <c r="P254" s="1" t="s">
        <v>88</v>
      </c>
      <c r="Q254" s="1" t="s">
        <v>895</v>
      </c>
      <c r="R254" s="2">
        <v>45140.354785659722</v>
      </c>
      <c r="S254" s="4">
        <v>45</v>
      </c>
      <c r="T254" s="1" t="s">
        <v>902</v>
      </c>
      <c r="U254">
        <v>1</v>
      </c>
      <c r="V254" s="1" t="s">
        <v>903</v>
      </c>
      <c r="W254">
        <v>0.1</v>
      </c>
      <c r="X254" s="1" t="s">
        <v>88</v>
      </c>
      <c r="Y254" s="1" t="s">
        <v>88</v>
      </c>
      <c r="Z254" s="1" t="s">
        <v>97</v>
      </c>
      <c r="AA254">
        <v>8</v>
      </c>
      <c r="AB254">
        <v>31</v>
      </c>
      <c r="AC254">
        <v>6</v>
      </c>
      <c r="AD254" s="5">
        <v>0</v>
      </c>
      <c r="AE254" s="5">
        <v>0</v>
      </c>
      <c r="AF254" s="5">
        <v>0</v>
      </c>
      <c r="AG254" s="5">
        <v>0</v>
      </c>
      <c r="AH254">
        <v>0</v>
      </c>
      <c r="AI254">
        <v>1.3</v>
      </c>
      <c r="AJ254" s="1" t="s">
        <v>903</v>
      </c>
      <c r="AK254">
        <v>60</v>
      </c>
      <c r="AL254">
        <v>2</v>
      </c>
      <c r="AM254">
        <v>11</v>
      </c>
      <c r="AN254">
        <v>1</v>
      </c>
      <c r="AO254">
        <v>11</v>
      </c>
      <c r="AP254">
        <v>1</v>
      </c>
      <c r="AQ254">
        <v>1</v>
      </c>
      <c r="AR254">
        <v>1</v>
      </c>
      <c r="AS254">
        <v>2</v>
      </c>
      <c r="AT254">
        <v>1</v>
      </c>
      <c r="AU254">
        <v>26</v>
      </c>
      <c r="AV254">
        <v>15</v>
      </c>
      <c r="AW254">
        <v>19</v>
      </c>
      <c r="AX254">
        <v>9.8000000000000007</v>
      </c>
      <c r="AY254">
        <v>2.6</v>
      </c>
      <c r="AZ254">
        <v>4</v>
      </c>
      <c r="BA254">
        <v>1.5</v>
      </c>
      <c r="BB254">
        <v>4</v>
      </c>
      <c r="BC254">
        <v>0.04</v>
      </c>
      <c r="BD254">
        <v>0.01</v>
      </c>
      <c r="BE254">
        <v>0.05</v>
      </c>
      <c r="BF254">
        <v>0.93</v>
      </c>
      <c r="BG254">
        <v>369</v>
      </c>
      <c r="BH254">
        <v>167</v>
      </c>
      <c r="BI254">
        <v>348</v>
      </c>
      <c r="BJ254">
        <v>171</v>
      </c>
      <c r="BK254">
        <v>343</v>
      </c>
      <c r="BL254">
        <v>169</v>
      </c>
      <c r="BM254">
        <v>373</v>
      </c>
      <c r="BN254">
        <v>170</v>
      </c>
      <c r="BO254">
        <v>1</v>
      </c>
      <c r="BP254" s="1" t="s">
        <v>88</v>
      </c>
      <c r="BQ254">
        <v>2</v>
      </c>
      <c r="BR254" s="1" t="s">
        <v>88</v>
      </c>
      <c r="BS254">
        <v>2</v>
      </c>
      <c r="BT254" s="1" t="s">
        <v>88</v>
      </c>
      <c r="BU254">
        <v>0.06</v>
      </c>
      <c r="BV254">
        <v>2.89</v>
      </c>
      <c r="BW254">
        <v>0.02</v>
      </c>
      <c r="BX254">
        <v>0.08</v>
      </c>
      <c r="BY254">
        <v>1.4</v>
      </c>
      <c r="BZ254">
        <v>2.23</v>
      </c>
      <c r="CA254">
        <v>372</v>
      </c>
      <c r="CB254">
        <v>206</v>
      </c>
      <c r="CC254">
        <v>176</v>
      </c>
      <c r="CD254">
        <v>13</v>
      </c>
      <c r="CE254">
        <v>368</v>
      </c>
      <c r="CF254">
        <v>165</v>
      </c>
      <c r="CG254">
        <v>513</v>
      </c>
      <c r="CH254">
        <v>179</v>
      </c>
      <c r="CI254">
        <v>0.81</v>
      </c>
      <c r="CJ254">
        <v>0.2</v>
      </c>
      <c r="CK254" t="str">
        <f>IF(O254=" "," ",VLOOKUP(AA254,Mapping!$A:$C,2,FALSE))</f>
        <v>CRY</v>
      </c>
      <c r="CL254" t="str">
        <f>IF(O254=" "," ",VLOOKUP(AA254,Mapping!$A:$C,3,FALSE))</f>
        <v>Crystal Palace</v>
      </c>
      <c r="CM254" s="5">
        <f t="shared" si="15"/>
        <v>0</v>
      </c>
      <c r="CN254" s="5">
        <f t="shared" si="16"/>
        <v>0</v>
      </c>
      <c r="CO254">
        <f t="shared" si="17"/>
        <v>4.5</v>
      </c>
      <c r="CP254" s="4">
        <f t="shared" si="18"/>
        <v>1.3333333333333333</v>
      </c>
      <c r="CQ254">
        <f t="shared" si="19"/>
        <v>0</v>
      </c>
    </row>
    <row r="255" spans="1:95" x14ac:dyDescent="0.35">
      <c r="A255">
        <v>25</v>
      </c>
      <c r="B255" s="1" t="s">
        <v>88</v>
      </c>
      <c r="C255">
        <v>86417</v>
      </c>
      <c r="D255" s="1" t="s">
        <v>88</v>
      </c>
      <c r="E255" s="1" t="s">
        <v>88</v>
      </c>
      <c r="F255" s="1">
        <v>0</v>
      </c>
      <c r="G255" s="1" t="s">
        <v>88</v>
      </c>
      <c r="H255" s="1" t="s">
        <v>88</v>
      </c>
      <c r="I255">
        <v>3</v>
      </c>
      <c r="J255">
        <v>2.1</v>
      </c>
      <c r="K255" s="1" t="s">
        <v>88</v>
      </c>
      <c r="L255" s="1" t="s">
        <v>88</v>
      </c>
      <c r="M255" s="1" t="s">
        <v>904</v>
      </c>
      <c r="N255">
        <v>0</v>
      </c>
      <c r="O255">
        <v>240</v>
      </c>
      <c r="P255" s="1" t="s">
        <v>88</v>
      </c>
      <c r="Q255" s="1" t="s">
        <v>895</v>
      </c>
      <c r="R255" s="2">
        <v>45140.354785659722</v>
      </c>
      <c r="S255" s="4">
        <v>50</v>
      </c>
      <c r="T255" s="1" t="s">
        <v>905</v>
      </c>
      <c r="U255">
        <v>2.6</v>
      </c>
      <c r="V255" s="1" t="s">
        <v>906</v>
      </c>
      <c r="W255">
        <v>0.2</v>
      </c>
      <c r="X255" s="1" t="s">
        <v>88</v>
      </c>
      <c r="Y255" s="1" t="s">
        <v>88</v>
      </c>
      <c r="Z255" s="1" t="s">
        <v>97</v>
      </c>
      <c r="AA255">
        <v>8</v>
      </c>
      <c r="AB255">
        <v>31</v>
      </c>
      <c r="AC255">
        <v>89</v>
      </c>
      <c r="AD255" s="5">
        <v>0</v>
      </c>
      <c r="AE255" s="5">
        <v>0</v>
      </c>
      <c r="AF255" s="5">
        <v>0</v>
      </c>
      <c r="AG255" s="5">
        <v>0</v>
      </c>
      <c r="AH255">
        <v>0</v>
      </c>
      <c r="AI255">
        <v>17.8</v>
      </c>
      <c r="AJ255" s="1" t="s">
        <v>906</v>
      </c>
      <c r="AK255">
        <v>2528</v>
      </c>
      <c r="AL255">
        <v>3</v>
      </c>
      <c r="AM255">
        <v>2</v>
      </c>
      <c r="AN255">
        <v>9</v>
      </c>
      <c r="AO255">
        <v>38</v>
      </c>
      <c r="AP255">
        <v>1</v>
      </c>
      <c r="AQ255">
        <v>1</v>
      </c>
      <c r="AR255">
        <v>1</v>
      </c>
      <c r="AS255">
        <v>7</v>
      </c>
      <c r="AT255">
        <v>1</v>
      </c>
      <c r="AU255">
        <v>26</v>
      </c>
      <c r="AV255">
        <v>2</v>
      </c>
      <c r="AW255">
        <v>324</v>
      </c>
      <c r="AX255">
        <v>404.6</v>
      </c>
      <c r="AY255">
        <v>257.60000000000002</v>
      </c>
      <c r="AZ255">
        <v>314</v>
      </c>
      <c r="BA255">
        <v>97.9</v>
      </c>
      <c r="BB255">
        <v>30</v>
      </c>
      <c r="BC255">
        <v>2.97</v>
      </c>
      <c r="BD255">
        <v>1.1100000000000001</v>
      </c>
      <c r="BE255">
        <v>4.08</v>
      </c>
      <c r="BF255">
        <v>37.03</v>
      </c>
      <c r="BG255">
        <v>146</v>
      </c>
      <c r="BH255">
        <v>64</v>
      </c>
      <c r="BI255">
        <v>125</v>
      </c>
      <c r="BJ255">
        <v>87</v>
      </c>
      <c r="BK255">
        <v>99</v>
      </c>
      <c r="BL255">
        <v>67</v>
      </c>
      <c r="BM255">
        <v>122</v>
      </c>
      <c r="BN255">
        <v>78</v>
      </c>
      <c r="BO255">
        <v>1</v>
      </c>
      <c r="BP255" s="1" t="s">
        <v>88</v>
      </c>
      <c r="BQ255">
        <v>2</v>
      </c>
      <c r="BR255" s="1" t="s">
        <v>88</v>
      </c>
      <c r="BS255">
        <v>2</v>
      </c>
      <c r="BT255" s="1" t="s">
        <v>88</v>
      </c>
      <c r="BU255">
        <v>0.11</v>
      </c>
      <c r="BV255">
        <v>2.89</v>
      </c>
      <c r="BW255">
        <v>0.04</v>
      </c>
      <c r="BX255">
        <v>0.15</v>
      </c>
      <c r="BY255">
        <v>1.32</v>
      </c>
      <c r="BZ255">
        <v>1.35</v>
      </c>
      <c r="CA255">
        <v>171</v>
      </c>
      <c r="CB255">
        <v>109</v>
      </c>
      <c r="CC255">
        <v>343</v>
      </c>
      <c r="CD255">
        <v>84</v>
      </c>
      <c r="CE255">
        <v>187</v>
      </c>
      <c r="CF255">
        <v>73</v>
      </c>
      <c r="CG255">
        <v>383</v>
      </c>
      <c r="CH255">
        <v>122</v>
      </c>
      <c r="CI255">
        <v>1.07</v>
      </c>
      <c r="CJ255">
        <v>0.32</v>
      </c>
      <c r="CK255" t="str">
        <f>IF(O255=" "," ",VLOOKUP(AA255,Mapping!$A:$C,2,FALSE))</f>
        <v>CRY</v>
      </c>
      <c r="CL255" t="str">
        <f>IF(O255=" "," ",VLOOKUP(AA255,Mapping!$A:$C,3,FALSE))</f>
        <v>Crystal Palace</v>
      </c>
      <c r="CM255" s="5">
        <f t="shared" si="15"/>
        <v>0</v>
      </c>
      <c r="CN255" s="5">
        <f t="shared" si="16"/>
        <v>0</v>
      </c>
      <c r="CO255">
        <f t="shared" si="17"/>
        <v>5</v>
      </c>
      <c r="CP255" s="4">
        <f t="shared" si="18"/>
        <v>17.8</v>
      </c>
      <c r="CQ255">
        <f t="shared" si="19"/>
        <v>0</v>
      </c>
    </row>
    <row r="256" spans="1:95" x14ac:dyDescent="0.35">
      <c r="A256">
        <v>25</v>
      </c>
      <c r="B256" s="1" t="s">
        <v>88</v>
      </c>
      <c r="C256">
        <v>49413</v>
      </c>
      <c r="D256" s="1" t="s">
        <v>88</v>
      </c>
      <c r="E256" s="1" t="s">
        <v>88</v>
      </c>
      <c r="F256" s="1">
        <v>0</v>
      </c>
      <c r="G256" s="1" t="s">
        <v>88</v>
      </c>
      <c r="H256" s="1" t="s">
        <v>88</v>
      </c>
      <c r="I256">
        <v>2</v>
      </c>
      <c r="J256">
        <v>1.5</v>
      </c>
      <c r="K256" s="1" t="s">
        <v>88</v>
      </c>
      <c r="L256" s="1" t="s">
        <v>88</v>
      </c>
      <c r="M256" s="1" t="s">
        <v>333</v>
      </c>
      <c r="N256">
        <v>0</v>
      </c>
      <c r="O256">
        <v>241</v>
      </c>
      <c r="P256" s="1" t="s">
        <v>88</v>
      </c>
      <c r="Q256" s="1" t="s">
        <v>895</v>
      </c>
      <c r="R256" s="2">
        <v>45140.354785659722</v>
      </c>
      <c r="S256" s="4">
        <v>40</v>
      </c>
      <c r="T256" s="1" t="s">
        <v>907</v>
      </c>
      <c r="U256">
        <v>1.3</v>
      </c>
      <c r="V256" s="1" t="s">
        <v>908</v>
      </c>
      <c r="W256">
        <v>0.9</v>
      </c>
      <c r="X256" s="1" t="s">
        <v>88</v>
      </c>
      <c r="Y256" s="1" t="s">
        <v>88</v>
      </c>
      <c r="Z256" s="1" t="s">
        <v>97</v>
      </c>
      <c r="AA256">
        <v>8</v>
      </c>
      <c r="AB256">
        <v>31</v>
      </c>
      <c r="AC256">
        <v>8</v>
      </c>
      <c r="AD256" s="5">
        <v>0</v>
      </c>
      <c r="AE256" s="5">
        <v>0</v>
      </c>
      <c r="AF256" s="5">
        <v>0</v>
      </c>
      <c r="AG256" s="5">
        <v>0</v>
      </c>
      <c r="AH256">
        <v>0</v>
      </c>
      <c r="AI256">
        <v>2</v>
      </c>
      <c r="AJ256" s="1" t="s">
        <v>908</v>
      </c>
      <c r="AK256">
        <v>335</v>
      </c>
      <c r="AL256">
        <v>1</v>
      </c>
      <c r="AM256">
        <v>2</v>
      </c>
      <c r="AN256">
        <v>9</v>
      </c>
      <c r="AO256">
        <v>10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26</v>
      </c>
      <c r="AV256">
        <v>1</v>
      </c>
      <c r="AW256">
        <v>50</v>
      </c>
      <c r="AX256">
        <v>90</v>
      </c>
      <c r="AY256">
        <v>1.1000000000000001</v>
      </c>
      <c r="AZ256">
        <v>54</v>
      </c>
      <c r="BA256">
        <v>14.6</v>
      </c>
      <c r="BB256">
        <v>3</v>
      </c>
      <c r="BC256">
        <v>0.81</v>
      </c>
      <c r="BD256">
        <v>0</v>
      </c>
      <c r="BE256">
        <v>0.81</v>
      </c>
      <c r="BF256">
        <v>9.99</v>
      </c>
      <c r="BG256">
        <v>309</v>
      </c>
      <c r="BH256">
        <v>120</v>
      </c>
      <c r="BI256">
        <v>356</v>
      </c>
      <c r="BJ256">
        <v>133</v>
      </c>
      <c r="BK256">
        <v>272</v>
      </c>
      <c r="BL256">
        <v>99</v>
      </c>
      <c r="BM256">
        <v>328</v>
      </c>
      <c r="BN256">
        <v>120</v>
      </c>
      <c r="BO256">
        <v>1</v>
      </c>
      <c r="BP256" s="1" t="s">
        <v>88</v>
      </c>
      <c r="BQ256">
        <v>2</v>
      </c>
      <c r="BR256" s="1" t="s">
        <v>88</v>
      </c>
      <c r="BS256">
        <v>2</v>
      </c>
      <c r="BT256" s="1" t="s">
        <v>88</v>
      </c>
      <c r="BU256">
        <v>0.22</v>
      </c>
      <c r="BV256">
        <v>2.89</v>
      </c>
      <c r="BW256">
        <v>0.04</v>
      </c>
      <c r="BX256">
        <v>0.22</v>
      </c>
      <c r="BY256">
        <v>2.68</v>
      </c>
      <c r="BZ256">
        <v>2.69</v>
      </c>
      <c r="CA256">
        <v>523</v>
      </c>
      <c r="CB256">
        <v>150</v>
      </c>
      <c r="CC256">
        <v>8</v>
      </c>
      <c r="CD256">
        <v>2</v>
      </c>
      <c r="CE256">
        <v>340</v>
      </c>
      <c r="CF256">
        <v>123</v>
      </c>
      <c r="CG256">
        <v>182</v>
      </c>
      <c r="CH256">
        <v>62</v>
      </c>
      <c r="CI256">
        <v>0.81</v>
      </c>
      <c r="CJ256">
        <v>0.32</v>
      </c>
      <c r="CK256" t="str">
        <f>IF(O256=" "," ",VLOOKUP(AA256,Mapping!$A:$C,2,FALSE))</f>
        <v>CRY</v>
      </c>
      <c r="CL256" t="str">
        <f>IF(O256=" "," ",VLOOKUP(AA256,Mapping!$A:$C,3,FALSE))</f>
        <v>Crystal Palace</v>
      </c>
      <c r="CM256" s="5">
        <f t="shared" si="15"/>
        <v>0</v>
      </c>
      <c r="CN256" s="5">
        <f t="shared" si="16"/>
        <v>0</v>
      </c>
      <c r="CO256">
        <f t="shared" si="17"/>
        <v>4</v>
      </c>
      <c r="CP256" s="4">
        <f t="shared" si="18"/>
        <v>2</v>
      </c>
      <c r="CQ256">
        <f t="shared" si="19"/>
        <v>0</v>
      </c>
    </row>
    <row r="257" spans="1:95" x14ac:dyDescent="0.35">
      <c r="A257">
        <v>25</v>
      </c>
      <c r="B257" s="1" t="s">
        <v>88</v>
      </c>
      <c r="C257">
        <v>55494</v>
      </c>
      <c r="D257" s="1" t="s">
        <v>88</v>
      </c>
      <c r="E257" s="1" t="s">
        <v>88</v>
      </c>
      <c r="F257" s="1">
        <v>0</v>
      </c>
      <c r="G257" s="1" t="s">
        <v>88</v>
      </c>
      <c r="H257" s="1" t="s">
        <v>88</v>
      </c>
      <c r="I257">
        <v>2</v>
      </c>
      <c r="J257">
        <v>2.5</v>
      </c>
      <c r="K257" s="1" t="s">
        <v>88</v>
      </c>
      <c r="L257" s="1" t="s">
        <v>88</v>
      </c>
      <c r="M257" s="1" t="s">
        <v>909</v>
      </c>
      <c r="N257">
        <v>0</v>
      </c>
      <c r="O257">
        <v>242</v>
      </c>
      <c r="P257" s="1" t="s">
        <v>88</v>
      </c>
      <c r="Q257" s="1" t="s">
        <v>895</v>
      </c>
      <c r="R257" s="2">
        <v>45140.354785659722</v>
      </c>
      <c r="S257" s="4">
        <v>45</v>
      </c>
      <c r="T257" s="1" t="s">
        <v>910</v>
      </c>
      <c r="U257">
        <v>2.8</v>
      </c>
      <c r="V257" s="1" t="s">
        <v>911</v>
      </c>
      <c r="W257">
        <v>0.2</v>
      </c>
      <c r="X257" s="1" t="s">
        <v>88</v>
      </c>
      <c r="Y257" s="1" t="s">
        <v>88</v>
      </c>
      <c r="Z257" s="1" t="s">
        <v>97</v>
      </c>
      <c r="AA257">
        <v>8</v>
      </c>
      <c r="AB257">
        <v>31</v>
      </c>
      <c r="AC257">
        <v>78</v>
      </c>
      <c r="AD257" s="5">
        <v>0</v>
      </c>
      <c r="AE257" s="5">
        <v>0</v>
      </c>
      <c r="AF257" s="5">
        <v>0</v>
      </c>
      <c r="AG257" s="5">
        <v>0</v>
      </c>
      <c r="AH257">
        <v>0</v>
      </c>
      <c r="AI257">
        <v>17.3</v>
      </c>
      <c r="AJ257" s="1" t="s">
        <v>911</v>
      </c>
      <c r="AK257">
        <v>2253</v>
      </c>
      <c r="AL257">
        <v>1</v>
      </c>
      <c r="AM257">
        <v>2</v>
      </c>
      <c r="AN257">
        <v>8</v>
      </c>
      <c r="AO257">
        <v>35</v>
      </c>
      <c r="AP257">
        <v>1</v>
      </c>
      <c r="AQ257">
        <v>1</v>
      </c>
      <c r="AR257">
        <v>1</v>
      </c>
      <c r="AS257">
        <v>6</v>
      </c>
      <c r="AT257">
        <v>1</v>
      </c>
      <c r="AU257">
        <v>26</v>
      </c>
      <c r="AV257">
        <v>5</v>
      </c>
      <c r="AW257">
        <v>403</v>
      </c>
      <c r="AX257">
        <v>446.6</v>
      </c>
      <c r="AY257">
        <v>172.5</v>
      </c>
      <c r="AZ257">
        <v>114</v>
      </c>
      <c r="BA257">
        <v>73.5</v>
      </c>
      <c r="BB257">
        <v>24</v>
      </c>
      <c r="BC257">
        <v>1.1200000000000001</v>
      </c>
      <c r="BD257">
        <v>0.83</v>
      </c>
      <c r="BE257">
        <v>1.95</v>
      </c>
      <c r="BF257">
        <v>32.15</v>
      </c>
      <c r="BG257">
        <v>121</v>
      </c>
      <c r="BH257">
        <v>41</v>
      </c>
      <c r="BI257">
        <v>171</v>
      </c>
      <c r="BJ257">
        <v>44</v>
      </c>
      <c r="BK257">
        <v>207</v>
      </c>
      <c r="BL257">
        <v>59</v>
      </c>
      <c r="BM257">
        <v>172</v>
      </c>
      <c r="BN257">
        <v>49</v>
      </c>
      <c r="BO257">
        <v>1</v>
      </c>
      <c r="BP257" s="1" t="s">
        <v>88</v>
      </c>
      <c r="BQ257">
        <v>2</v>
      </c>
      <c r="BR257" s="1" t="s">
        <v>88</v>
      </c>
      <c r="BS257">
        <v>2</v>
      </c>
      <c r="BT257" s="1" t="s">
        <v>88</v>
      </c>
      <c r="BU257">
        <v>0.04</v>
      </c>
      <c r="BV257">
        <v>2.89</v>
      </c>
      <c r="BW257">
        <v>0.03</v>
      </c>
      <c r="BX257">
        <v>7.0000000000000007E-2</v>
      </c>
      <c r="BY257">
        <v>1.28</v>
      </c>
      <c r="BZ257">
        <v>1.4</v>
      </c>
      <c r="CA257">
        <v>310</v>
      </c>
      <c r="CB257">
        <v>43</v>
      </c>
      <c r="CC257">
        <v>114</v>
      </c>
      <c r="CD257">
        <v>66</v>
      </c>
      <c r="CE257">
        <v>163</v>
      </c>
      <c r="CF257">
        <v>56</v>
      </c>
      <c r="CG257">
        <v>364</v>
      </c>
      <c r="CH257">
        <v>136</v>
      </c>
      <c r="CI257">
        <v>0.96</v>
      </c>
      <c r="CJ257">
        <v>0.32</v>
      </c>
      <c r="CK257" t="str">
        <f>IF(O257=" "," ",VLOOKUP(AA257,Mapping!$A:$C,2,FALSE))</f>
        <v>CRY</v>
      </c>
      <c r="CL257" t="str">
        <f>IF(O257=" "," ",VLOOKUP(AA257,Mapping!$A:$C,3,FALSE))</f>
        <v>Crystal Palace</v>
      </c>
      <c r="CM257" s="5">
        <f t="shared" si="15"/>
        <v>0</v>
      </c>
      <c r="CN257" s="5">
        <f t="shared" si="16"/>
        <v>0</v>
      </c>
      <c r="CO257">
        <f t="shared" si="17"/>
        <v>4.5</v>
      </c>
      <c r="CP257" s="4">
        <f t="shared" si="18"/>
        <v>17.333333333333332</v>
      </c>
      <c r="CQ257">
        <f t="shared" si="19"/>
        <v>0</v>
      </c>
    </row>
    <row r="258" spans="1:95" x14ac:dyDescent="0.35">
      <c r="A258">
        <v>25</v>
      </c>
      <c r="B258" s="1" t="s">
        <v>88</v>
      </c>
      <c r="C258">
        <v>487818</v>
      </c>
      <c r="D258" s="1" t="s">
        <v>88</v>
      </c>
      <c r="E258" s="1" t="s">
        <v>88</v>
      </c>
      <c r="F258" s="1">
        <v>0</v>
      </c>
      <c r="G258" s="1" t="s">
        <v>88</v>
      </c>
      <c r="H258" s="1" t="s">
        <v>88</v>
      </c>
      <c r="I258">
        <v>1</v>
      </c>
      <c r="J258">
        <v>1.5</v>
      </c>
      <c r="K258" s="1" t="s">
        <v>88</v>
      </c>
      <c r="L258" s="1" t="s">
        <v>88</v>
      </c>
      <c r="M258" s="1" t="s">
        <v>372</v>
      </c>
      <c r="N258">
        <v>0</v>
      </c>
      <c r="O258">
        <v>243</v>
      </c>
      <c r="P258" s="1" t="s">
        <v>88</v>
      </c>
      <c r="Q258" s="1" t="s">
        <v>895</v>
      </c>
      <c r="R258" s="2">
        <v>45140.354785659722</v>
      </c>
      <c r="S258" s="4">
        <v>40</v>
      </c>
      <c r="T258" s="1" t="s">
        <v>912</v>
      </c>
      <c r="U258">
        <v>1.5</v>
      </c>
      <c r="V258" s="1" t="s">
        <v>913</v>
      </c>
      <c r="W258">
        <v>1.1000000000000001</v>
      </c>
      <c r="X258" s="1" t="s">
        <v>88</v>
      </c>
      <c r="Y258" s="1" t="s">
        <v>88</v>
      </c>
      <c r="Z258" s="1" t="s">
        <v>97</v>
      </c>
      <c r="AA258">
        <v>8</v>
      </c>
      <c r="AB258">
        <v>31</v>
      </c>
      <c r="AC258">
        <v>3</v>
      </c>
      <c r="AD258" s="5">
        <v>0</v>
      </c>
      <c r="AE258" s="5">
        <v>0</v>
      </c>
      <c r="AF258" s="5">
        <v>0</v>
      </c>
      <c r="AG258" s="5">
        <v>0</v>
      </c>
      <c r="AH258">
        <v>0</v>
      </c>
      <c r="AI258">
        <v>0.8</v>
      </c>
      <c r="AJ258" s="1" t="s">
        <v>913</v>
      </c>
      <c r="AK258">
        <v>180</v>
      </c>
      <c r="AL258">
        <v>1</v>
      </c>
      <c r="AM258">
        <v>2</v>
      </c>
      <c r="AN258">
        <v>8</v>
      </c>
      <c r="AO258">
        <v>5</v>
      </c>
      <c r="AP258">
        <v>1</v>
      </c>
      <c r="AQ258">
        <v>1</v>
      </c>
      <c r="AR258">
        <v>1</v>
      </c>
      <c r="AS258">
        <v>6</v>
      </c>
      <c r="AT258">
        <v>1</v>
      </c>
      <c r="AU258">
        <v>5</v>
      </c>
      <c r="AV258">
        <v>5</v>
      </c>
      <c r="AW258">
        <v>28</v>
      </c>
      <c r="AX258">
        <v>41.8</v>
      </c>
      <c r="AY258">
        <v>0</v>
      </c>
      <c r="AZ258">
        <v>0</v>
      </c>
      <c r="BA258">
        <v>4.2</v>
      </c>
      <c r="BB258">
        <v>2</v>
      </c>
      <c r="BC258">
        <v>0</v>
      </c>
      <c r="BD258">
        <v>0</v>
      </c>
      <c r="BE258">
        <v>0</v>
      </c>
      <c r="BF258">
        <v>2.0699999999999998</v>
      </c>
      <c r="BG258">
        <v>347</v>
      </c>
      <c r="BH258">
        <v>27</v>
      </c>
      <c r="BI258">
        <v>448</v>
      </c>
      <c r="BJ258">
        <v>50</v>
      </c>
      <c r="BK258">
        <v>433</v>
      </c>
      <c r="BL258">
        <v>41</v>
      </c>
      <c r="BM258">
        <v>361</v>
      </c>
      <c r="BN258">
        <v>27</v>
      </c>
      <c r="BO258">
        <v>1</v>
      </c>
      <c r="BP258" s="1" t="s">
        <v>88</v>
      </c>
      <c r="BQ258">
        <v>2</v>
      </c>
      <c r="BR258" s="1" t="s">
        <v>88</v>
      </c>
      <c r="BS258">
        <v>2</v>
      </c>
      <c r="BT258" s="1" t="s">
        <v>88</v>
      </c>
      <c r="BU258">
        <v>0.04</v>
      </c>
      <c r="BV258">
        <v>2.5</v>
      </c>
      <c r="BW258">
        <v>0.03</v>
      </c>
      <c r="BX258">
        <v>7.0000000000000007E-2</v>
      </c>
      <c r="BY258">
        <v>1.04</v>
      </c>
      <c r="BZ258">
        <v>2.5</v>
      </c>
      <c r="CA258">
        <v>610</v>
      </c>
      <c r="CB258">
        <v>69</v>
      </c>
      <c r="CC258">
        <v>95</v>
      </c>
      <c r="CD258">
        <v>40</v>
      </c>
      <c r="CE258">
        <v>314</v>
      </c>
      <c r="CF258">
        <v>28</v>
      </c>
      <c r="CG258">
        <v>169</v>
      </c>
      <c r="CH258">
        <v>23</v>
      </c>
      <c r="CI258">
        <v>1</v>
      </c>
      <c r="CJ258">
        <v>0.32</v>
      </c>
      <c r="CK258" t="str">
        <f>IF(O258=" "," ",VLOOKUP(AA258,Mapping!$A:$C,2,FALSE))</f>
        <v>CRY</v>
      </c>
      <c r="CL258" t="str">
        <f>IF(O258=" "," ",VLOOKUP(AA258,Mapping!$A:$C,3,FALSE))</f>
        <v>Crystal Palace</v>
      </c>
      <c r="CM258" s="5">
        <f t="shared" ref="CM258:CM321" si="20">AD258-AF258</f>
        <v>0</v>
      </c>
      <c r="CN258" s="5">
        <f t="shared" ref="CN258:CN321" si="21">AE258-AG258</f>
        <v>0</v>
      </c>
      <c r="CO258">
        <f t="shared" ref="CO258:CO321" si="22">S258/10</f>
        <v>4</v>
      </c>
      <c r="CP258" s="4">
        <f t="shared" ref="CP258:CP321" si="23">AC258/CO258</f>
        <v>0.75</v>
      </c>
      <c r="CQ258">
        <f t="shared" ref="CQ258:CQ321" si="24">F258/10</f>
        <v>0</v>
      </c>
    </row>
    <row r="259" spans="1:95" x14ac:dyDescent="0.35">
      <c r="A259">
        <v>25</v>
      </c>
      <c r="B259" s="1" t="s">
        <v>88</v>
      </c>
      <c r="C259">
        <v>536694</v>
      </c>
      <c r="D259" s="1" t="s">
        <v>88</v>
      </c>
      <c r="E259" s="1" t="s">
        <v>88</v>
      </c>
      <c r="F259" s="1">
        <v>0</v>
      </c>
      <c r="G259" s="1" t="s">
        <v>88</v>
      </c>
      <c r="H259" s="1" t="s">
        <v>88</v>
      </c>
      <c r="I259">
        <v>3</v>
      </c>
      <c r="J259">
        <v>0</v>
      </c>
      <c r="K259" s="1" t="s">
        <v>88</v>
      </c>
      <c r="L259" s="1" t="s">
        <v>88</v>
      </c>
      <c r="M259" s="1" t="s">
        <v>914</v>
      </c>
      <c r="N259">
        <v>0</v>
      </c>
      <c r="O259">
        <v>615</v>
      </c>
      <c r="P259" s="1" t="s">
        <v>88</v>
      </c>
      <c r="Q259" s="1" t="s">
        <v>915</v>
      </c>
      <c r="R259" s="2">
        <v>45146.500086238426</v>
      </c>
      <c r="S259" s="4">
        <v>50</v>
      </c>
      <c r="T259" s="1" t="s">
        <v>916</v>
      </c>
      <c r="U259">
        <v>0</v>
      </c>
      <c r="V259" s="1" t="s">
        <v>917</v>
      </c>
      <c r="W259">
        <v>0</v>
      </c>
      <c r="X259" s="1" t="s">
        <v>88</v>
      </c>
      <c r="Y259" s="1" t="s">
        <v>88</v>
      </c>
      <c r="Z259" s="1" t="s">
        <v>207</v>
      </c>
      <c r="AA259">
        <v>8</v>
      </c>
      <c r="AB259">
        <v>31</v>
      </c>
      <c r="AC259">
        <v>3</v>
      </c>
      <c r="AD259" s="5">
        <v>0</v>
      </c>
      <c r="AE259" s="5">
        <v>0</v>
      </c>
      <c r="AF259" s="5">
        <v>0</v>
      </c>
      <c r="AG259" s="5">
        <v>0</v>
      </c>
      <c r="AH259">
        <v>0</v>
      </c>
      <c r="AI259">
        <v>0</v>
      </c>
      <c r="AJ259" s="1" t="s">
        <v>918</v>
      </c>
      <c r="AK259">
        <v>180</v>
      </c>
      <c r="AL259">
        <v>1</v>
      </c>
      <c r="AM259">
        <v>2</v>
      </c>
      <c r="AN259">
        <v>8</v>
      </c>
      <c r="AO259">
        <v>5</v>
      </c>
      <c r="AP259">
        <v>1</v>
      </c>
      <c r="AQ259">
        <v>1</v>
      </c>
      <c r="AR259">
        <v>1</v>
      </c>
      <c r="AS259">
        <v>6</v>
      </c>
      <c r="AT259">
        <v>1</v>
      </c>
      <c r="AU259">
        <v>5</v>
      </c>
      <c r="AV259">
        <v>5</v>
      </c>
      <c r="AW259">
        <v>28</v>
      </c>
      <c r="AX259">
        <v>0</v>
      </c>
      <c r="AY259">
        <v>0</v>
      </c>
      <c r="AZ259">
        <v>0</v>
      </c>
      <c r="BA259">
        <v>0</v>
      </c>
      <c r="BB259">
        <v>2</v>
      </c>
      <c r="BC259">
        <v>0</v>
      </c>
      <c r="BD259">
        <v>0</v>
      </c>
      <c r="BE259">
        <v>0</v>
      </c>
      <c r="BF259">
        <v>0</v>
      </c>
      <c r="BG259">
        <v>599</v>
      </c>
      <c r="BH259">
        <v>256</v>
      </c>
      <c r="BI259">
        <v>599</v>
      </c>
      <c r="BJ259">
        <v>256</v>
      </c>
      <c r="BK259">
        <v>596</v>
      </c>
      <c r="BL259">
        <v>256</v>
      </c>
      <c r="BM259">
        <v>599</v>
      </c>
      <c r="BN259">
        <v>256</v>
      </c>
      <c r="BO259">
        <v>1</v>
      </c>
      <c r="BP259" s="1" t="s">
        <v>88</v>
      </c>
      <c r="BQ259">
        <v>2</v>
      </c>
      <c r="BR259" s="1" t="s">
        <v>88</v>
      </c>
      <c r="BS259">
        <v>2</v>
      </c>
      <c r="BT259" s="1" t="s">
        <v>88</v>
      </c>
      <c r="BU259">
        <v>0.04</v>
      </c>
      <c r="BV259">
        <v>2.5</v>
      </c>
      <c r="BW259">
        <v>0.03</v>
      </c>
      <c r="BX259">
        <v>7.0000000000000007E-2</v>
      </c>
      <c r="BY259">
        <v>1.04</v>
      </c>
      <c r="BZ259">
        <v>2.5</v>
      </c>
      <c r="CA259">
        <v>296</v>
      </c>
      <c r="CB259">
        <v>192</v>
      </c>
      <c r="CC259">
        <v>468</v>
      </c>
      <c r="CD259">
        <v>167</v>
      </c>
      <c r="CE259">
        <v>599</v>
      </c>
      <c r="CF259">
        <v>256</v>
      </c>
      <c r="CG259">
        <v>594</v>
      </c>
      <c r="CH259">
        <v>245</v>
      </c>
      <c r="CI259">
        <v>1</v>
      </c>
      <c r="CJ259">
        <v>0.32</v>
      </c>
      <c r="CK259" t="str">
        <f>IF(O259=" "," ",VLOOKUP(AA259,Mapping!$A:$C,2,FALSE))</f>
        <v>CRY</v>
      </c>
      <c r="CL259" t="str">
        <f>IF(O259=" "," ",VLOOKUP(AA259,Mapping!$A:$C,3,FALSE))</f>
        <v>Crystal Palace</v>
      </c>
      <c r="CM259" s="5">
        <f t="shared" si="20"/>
        <v>0</v>
      </c>
      <c r="CN259" s="5">
        <f t="shared" si="21"/>
        <v>0</v>
      </c>
      <c r="CO259">
        <f t="shared" si="22"/>
        <v>5</v>
      </c>
      <c r="CP259" s="4">
        <f t="shared" si="23"/>
        <v>0.6</v>
      </c>
      <c r="CQ259">
        <f t="shared" si="24"/>
        <v>0</v>
      </c>
    </row>
    <row r="260" spans="1:95" x14ac:dyDescent="0.35">
      <c r="A260">
        <v>25</v>
      </c>
      <c r="B260" s="1" t="s">
        <v>88</v>
      </c>
      <c r="C260">
        <v>120250</v>
      </c>
      <c r="D260" s="1" t="s">
        <v>88</v>
      </c>
      <c r="E260" s="1" t="s">
        <v>88</v>
      </c>
      <c r="F260" s="1">
        <v>0</v>
      </c>
      <c r="G260" s="1" t="s">
        <v>88</v>
      </c>
      <c r="H260" s="1" t="s">
        <v>88</v>
      </c>
      <c r="I260">
        <v>3</v>
      </c>
      <c r="J260">
        <v>1</v>
      </c>
      <c r="K260" s="1" t="s">
        <v>88</v>
      </c>
      <c r="L260" s="1" t="s">
        <v>88</v>
      </c>
      <c r="M260" s="1" t="s">
        <v>919</v>
      </c>
      <c r="N260">
        <v>0</v>
      </c>
      <c r="O260">
        <v>244</v>
      </c>
      <c r="P260" s="1" t="s">
        <v>88</v>
      </c>
      <c r="Q260" s="1" t="s">
        <v>915</v>
      </c>
      <c r="R260" s="2">
        <v>45146.500086238426</v>
      </c>
      <c r="S260" s="4">
        <v>45</v>
      </c>
      <c r="T260" s="1" t="s">
        <v>920</v>
      </c>
      <c r="U260">
        <v>0</v>
      </c>
      <c r="V260" s="1" t="s">
        <v>921</v>
      </c>
      <c r="W260">
        <v>0.3</v>
      </c>
      <c r="X260" s="1" t="s">
        <v>88</v>
      </c>
      <c r="Y260" s="1" t="s">
        <v>88</v>
      </c>
      <c r="Z260" s="1" t="s">
        <v>97</v>
      </c>
      <c r="AA260">
        <v>9</v>
      </c>
      <c r="AB260">
        <v>11</v>
      </c>
      <c r="AC260">
        <v>3</v>
      </c>
      <c r="AD260" s="5">
        <v>0</v>
      </c>
      <c r="AE260" s="5">
        <v>0</v>
      </c>
      <c r="AF260" s="5">
        <v>0</v>
      </c>
      <c r="AG260" s="5">
        <v>0</v>
      </c>
      <c r="AH260">
        <v>0</v>
      </c>
      <c r="AI260">
        <v>0</v>
      </c>
      <c r="AJ260" s="1" t="s">
        <v>922</v>
      </c>
      <c r="AK260">
        <v>180</v>
      </c>
      <c r="AL260">
        <v>1</v>
      </c>
      <c r="AM260">
        <v>2</v>
      </c>
      <c r="AN260">
        <v>8</v>
      </c>
      <c r="AO260">
        <v>5</v>
      </c>
      <c r="AP260">
        <v>1</v>
      </c>
      <c r="AQ260">
        <v>1</v>
      </c>
      <c r="AR260">
        <v>1</v>
      </c>
      <c r="AS260">
        <v>6</v>
      </c>
      <c r="AT260">
        <v>1</v>
      </c>
      <c r="AU260">
        <v>5</v>
      </c>
      <c r="AV260">
        <v>5</v>
      </c>
      <c r="AW260">
        <v>28</v>
      </c>
      <c r="AX260">
        <v>0</v>
      </c>
      <c r="AY260">
        <v>0</v>
      </c>
      <c r="AZ260">
        <v>0</v>
      </c>
      <c r="BA260">
        <v>0</v>
      </c>
      <c r="BB260">
        <v>2</v>
      </c>
      <c r="BC260">
        <v>0</v>
      </c>
      <c r="BD260">
        <v>0</v>
      </c>
      <c r="BE260">
        <v>0</v>
      </c>
      <c r="BF260">
        <v>0</v>
      </c>
      <c r="BG260">
        <v>474</v>
      </c>
      <c r="BH260">
        <v>185</v>
      </c>
      <c r="BI260">
        <v>471</v>
      </c>
      <c r="BJ260">
        <v>186</v>
      </c>
      <c r="BK260">
        <v>459</v>
      </c>
      <c r="BL260">
        <v>179</v>
      </c>
      <c r="BM260">
        <v>476</v>
      </c>
      <c r="BN260">
        <v>185</v>
      </c>
      <c r="BO260">
        <v>1</v>
      </c>
      <c r="BP260" s="1" t="s">
        <v>88</v>
      </c>
      <c r="BQ260">
        <v>2</v>
      </c>
      <c r="BR260" s="1" t="s">
        <v>88</v>
      </c>
      <c r="BS260">
        <v>2</v>
      </c>
      <c r="BT260" s="1" t="s">
        <v>88</v>
      </c>
      <c r="BU260">
        <v>0.04</v>
      </c>
      <c r="BV260">
        <v>2.5</v>
      </c>
      <c r="BW260">
        <v>0.03</v>
      </c>
      <c r="BX260">
        <v>7.0000000000000007E-2</v>
      </c>
      <c r="BY260">
        <v>1.04</v>
      </c>
      <c r="BZ260">
        <v>2.5</v>
      </c>
      <c r="CA260">
        <v>349</v>
      </c>
      <c r="CB260">
        <v>198</v>
      </c>
      <c r="CC260">
        <v>153</v>
      </c>
      <c r="CD260">
        <v>5</v>
      </c>
      <c r="CE260">
        <v>480</v>
      </c>
      <c r="CF260">
        <v>189</v>
      </c>
      <c r="CG260">
        <v>295</v>
      </c>
      <c r="CH260">
        <v>92</v>
      </c>
      <c r="CI260">
        <v>1</v>
      </c>
      <c r="CJ260">
        <v>0.32</v>
      </c>
      <c r="CK260" t="str">
        <f>IF(O260=" "," ",VLOOKUP(AA260,Mapping!$A:$C,2,FALSE))</f>
        <v>EVE</v>
      </c>
      <c r="CL260" t="str">
        <f>IF(O260=" "," ",VLOOKUP(AA260,Mapping!$A:$C,3,FALSE))</f>
        <v>Everton</v>
      </c>
      <c r="CM260" s="5">
        <f t="shared" si="20"/>
        <v>0</v>
      </c>
      <c r="CN260" s="5">
        <f t="shared" si="21"/>
        <v>0</v>
      </c>
      <c r="CO260">
        <f t="shared" si="22"/>
        <v>4.5</v>
      </c>
      <c r="CP260" s="4">
        <f t="shared" si="23"/>
        <v>0.66666666666666663</v>
      </c>
      <c r="CQ260">
        <f t="shared" si="24"/>
        <v>0</v>
      </c>
    </row>
    <row r="261" spans="1:95" x14ac:dyDescent="0.35">
      <c r="A261">
        <v>25</v>
      </c>
      <c r="B261" s="1" t="s">
        <v>88</v>
      </c>
      <c r="C261">
        <v>480455</v>
      </c>
      <c r="D261" s="1" t="s">
        <v>88</v>
      </c>
      <c r="E261" s="1" t="s">
        <v>88</v>
      </c>
      <c r="F261" s="1">
        <v>0</v>
      </c>
      <c r="G261" s="1" t="s">
        <v>88</v>
      </c>
      <c r="H261" s="1" t="s">
        <v>88</v>
      </c>
      <c r="I261">
        <v>2</v>
      </c>
      <c r="J261">
        <v>1</v>
      </c>
      <c r="K261" s="1" t="s">
        <v>88</v>
      </c>
      <c r="L261" s="1" t="s">
        <v>88</v>
      </c>
      <c r="M261" s="1" t="s">
        <v>923</v>
      </c>
      <c r="N261">
        <v>0</v>
      </c>
      <c r="O261">
        <v>245</v>
      </c>
      <c r="P261" s="1" t="s">
        <v>88</v>
      </c>
      <c r="Q261" s="1" t="s">
        <v>915</v>
      </c>
      <c r="R261" s="2">
        <v>45146.500086238426</v>
      </c>
      <c r="S261" s="4">
        <v>40</v>
      </c>
      <c r="T261" s="1" t="s">
        <v>924</v>
      </c>
      <c r="U261">
        <v>0</v>
      </c>
      <c r="V261" s="1" t="s">
        <v>925</v>
      </c>
      <c r="W261">
        <v>0.5</v>
      </c>
      <c r="X261" s="1" t="s">
        <v>88</v>
      </c>
      <c r="Y261" s="1" t="s">
        <v>88</v>
      </c>
      <c r="Z261" s="1" t="s">
        <v>97</v>
      </c>
      <c r="AA261">
        <v>9</v>
      </c>
      <c r="AB261">
        <v>11</v>
      </c>
      <c r="AC261">
        <v>3</v>
      </c>
      <c r="AD261" s="5">
        <v>0</v>
      </c>
      <c r="AE261" s="5">
        <v>0</v>
      </c>
      <c r="AF261" s="5">
        <v>0</v>
      </c>
      <c r="AG261" s="5">
        <v>0</v>
      </c>
      <c r="AH261">
        <v>0</v>
      </c>
      <c r="AI261">
        <v>0</v>
      </c>
      <c r="AJ261" s="1" t="s">
        <v>925</v>
      </c>
      <c r="AK261">
        <v>180</v>
      </c>
      <c r="AL261">
        <v>1</v>
      </c>
      <c r="AM261">
        <v>2</v>
      </c>
      <c r="AN261">
        <v>8</v>
      </c>
      <c r="AO261">
        <v>5</v>
      </c>
      <c r="AP261">
        <v>1</v>
      </c>
      <c r="AQ261">
        <v>1</v>
      </c>
      <c r="AR261">
        <v>1</v>
      </c>
      <c r="AS261">
        <v>6</v>
      </c>
      <c r="AT261">
        <v>1</v>
      </c>
      <c r="AU261">
        <v>5</v>
      </c>
      <c r="AV261">
        <v>5</v>
      </c>
      <c r="AW261">
        <v>28</v>
      </c>
      <c r="AX261">
        <v>0</v>
      </c>
      <c r="AY261">
        <v>0</v>
      </c>
      <c r="AZ261">
        <v>0</v>
      </c>
      <c r="BA261">
        <v>0</v>
      </c>
      <c r="BB261">
        <v>2</v>
      </c>
      <c r="BC261">
        <v>0</v>
      </c>
      <c r="BD261">
        <v>0</v>
      </c>
      <c r="BE261">
        <v>0</v>
      </c>
      <c r="BF261">
        <v>0</v>
      </c>
      <c r="BG261">
        <v>453</v>
      </c>
      <c r="BH261">
        <v>173</v>
      </c>
      <c r="BI261">
        <v>445</v>
      </c>
      <c r="BJ261">
        <v>173</v>
      </c>
      <c r="BK261">
        <v>430</v>
      </c>
      <c r="BL261">
        <v>172</v>
      </c>
      <c r="BM261">
        <v>455</v>
      </c>
      <c r="BN261">
        <v>173</v>
      </c>
      <c r="BO261">
        <v>1</v>
      </c>
      <c r="BP261" s="1" t="s">
        <v>88</v>
      </c>
      <c r="BQ261">
        <v>2</v>
      </c>
      <c r="BR261" s="1" t="s">
        <v>88</v>
      </c>
      <c r="BS261">
        <v>2</v>
      </c>
      <c r="BT261" s="1" t="s">
        <v>88</v>
      </c>
      <c r="BU261">
        <v>0.04</v>
      </c>
      <c r="BV261">
        <v>2.5</v>
      </c>
      <c r="BW261">
        <v>0.03</v>
      </c>
      <c r="BX261">
        <v>7.0000000000000007E-2</v>
      </c>
      <c r="BY261">
        <v>1.04</v>
      </c>
      <c r="BZ261">
        <v>2.5</v>
      </c>
      <c r="CA261">
        <v>607</v>
      </c>
      <c r="CB261">
        <v>201</v>
      </c>
      <c r="CC261">
        <v>92</v>
      </c>
      <c r="CD261">
        <v>53</v>
      </c>
      <c r="CE261">
        <v>460</v>
      </c>
      <c r="CF261">
        <v>174</v>
      </c>
      <c r="CG261">
        <v>239</v>
      </c>
      <c r="CH261">
        <v>81</v>
      </c>
      <c r="CI261">
        <v>1</v>
      </c>
      <c r="CJ261">
        <v>0.32</v>
      </c>
      <c r="CK261" t="str">
        <f>IF(O261=" "," ",VLOOKUP(AA261,Mapping!$A:$C,2,FALSE))</f>
        <v>EVE</v>
      </c>
      <c r="CL261" t="str">
        <f>IF(O261=" "," ",VLOOKUP(AA261,Mapping!$A:$C,3,FALSE))</f>
        <v>Everton</v>
      </c>
      <c r="CM261" s="5">
        <f t="shared" si="20"/>
        <v>0</v>
      </c>
      <c r="CN261" s="5">
        <f t="shared" si="21"/>
        <v>0</v>
      </c>
      <c r="CO261">
        <f t="shared" si="22"/>
        <v>4</v>
      </c>
      <c r="CP261" s="4">
        <f t="shared" si="23"/>
        <v>0.75</v>
      </c>
      <c r="CQ261">
        <f t="shared" si="24"/>
        <v>0</v>
      </c>
    </row>
    <row r="262" spans="1:95" x14ac:dyDescent="0.35">
      <c r="A262">
        <v>25</v>
      </c>
      <c r="B262" s="1" t="s">
        <v>88</v>
      </c>
      <c r="C262">
        <v>177815</v>
      </c>
      <c r="D262" s="1" t="s">
        <v>88</v>
      </c>
      <c r="E262" s="1" t="s">
        <v>88</v>
      </c>
      <c r="F262" s="1">
        <v>0</v>
      </c>
      <c r="G262" s="1" t="s">
        <v>88</v>
      </c>
      <c r="H262" s="1" t="s">
        <v>88</v>
      </c>
      <c r="I262">
        <v>4</v>
      </c>
      <c r="J262">
        <v>2.1</v>
      </c>
      <c r="K262" s="1" t="s">
        <v>88</v>
      </c>
      <c r="L262" s="1" t="s">
        <v>88</v>
      </c>
      <c r="M262" s="1" t="s">
        <v>386</v>
      </c>
      <c r="N262">
        <v>0</v>
      </c>
      <c r="O262">
        <v>246</v>
      </c>
      <c r="P262" s="1" t="s">
        <v>88</v>
      </c>
      <c r="Q262" s="1" t="s">
        <v>915</v>
      </c>
      <c r="R262" s="2">
        <v>45146.500086238426</v>
      </c>
      <c r="S262" s="4">
        <v>60</v>
      </c>
      <c r="T262" s="1" t="s">
        <v>926</v>
      </c>
      <c r="U262">
        <v>2.4</v>
      </c>
      <c r="V262" s="1" t="s">
        <v>927</v>
      </c>
      <c r="W262">
        <v>2.5</v>
      </c>
      <c r="X262" s="1" t="s">
        <v>88</v>
      </c>
      <c r="Y262" s="1" t="s">
        <v>88</v>
      </c>
      <c r="Z262" s="1" t="s">
        <v>97</v>
      </c>
      <c r="AA262">
        <v>9</v>
      </c>
      <c r="AB262">
        <v>11</v>
      </c>
      <c r="AC262">
        <v>40</v>
      </c>
      <c r="AD262" s="5">
        <v>0</v>
      </c>
      <c r="AE262" s="5">
        <v>0</v>
      </c>
      <c r="AF262" s="5">
        <v>0</v>
      </c>
      <c r="AG262" s="5">
        <v>0</v>
      </c>
      <c r="AH262">
        <v>0</v>
      </c>
      <c r="AI262">
        <v>6.7</v>
      </c>
      <c r="AJ262" s="1" t="s">
        <v>927</v>
      </c>
      <c r="AK262">
        <v>1166</v>
      </c>
      <c r="AL262">
        <v>2</v>
      </c>
      <c r="AM262">
        <v>1</v>
      </c>
      <c r="AN262">
        <v>4</v>
      </c>
      <c r="AO262">
        <v>22</v>
      </c>
      <c r="AP262">
        <v>1</v>
      </c>
      <c r="AQ262">
        <v>1</v>
      </c>
      <c r="AR262">
        <v>1</v>
      </c>
      <c r="AS262">
        <v>3</v>
      </c>
      <c r="AT262">
        <v>1</v>
      </c>
      <c r="AU262">
        <v>5</v>
      </c>
      <c r="AV262">
        <v>2</v>
      </c>
      <c r="AW262">
        <v>89</v>
      </c>
      <c r="AX262">
        <v>138.4</v>
      </c>
      <c r="AY262">
        <v>122.4</v>
      </c>
      <c r="AZ262">
        <v>409</v>
      </c>
      <c r="BA262">
        <v>66.400000000000006</v>
      </c>
      <c r="BB262">
        <v>15</v>
      </c>
      <c r="BC262">
        <v>5.9</v>
      </c>
      <c r="BD262">
        <v>0.72</v>
      </c>
      <c r="BE262">
        <v>6.62</v>
      </c>
      <c r="BF262">
        <v>23.13</v>
      </c>
      <c r="BG262">
        <v>282</v>
      </c>
      <c r="BH262">
        <v>29</v>
      </c>
      <c r="BI262">
        <v>205</v>
      </c>
      <c r="BJ262">
        <v>25</v>
      </c>
      <c r="BK262">
        <v>75</v>
      </c>
      <c r="BL262">
        <v>20</v>
      </c>
      <c r="BM262">
        <v>193</v>
      </c>
      <c r="BN262">
        <v>24</v>
      </c>
      <c r="BO262">
        <v>1</v>
      </c>
      <c r="BP262" s="1" t="s">
        <v>88</v>
      </c>
      <c r="BQ262">
        <v>2</v>
      </c>
      <c r="BR262" s="1" t="s">
        <v>88</v>
      </c>
      <c r="BS262">
        <v>1</v>
      </c>
      <c r="BT262" s="1" t="s">
        <v>88</v>
      </c>
      <c r="BU262">
        <v>0.46</v>
      </c>
      <c r="BV262">
        <v>2.5</v>
      </c>
      <c r="BW262">
        <v>0.06</v>
      </c>
      <c r="BX262">
        <v>0.52</v>
      </c>
      <c r="BY262">
        <v>1.79</v>
      </c>
      <c r="BZ262">
        <v>1.7</v>
      </c>
      <c r="CA262">
        <v>68</v>
      </c>
      <c r="CB262">
        <v>23</v>
      </c>
      <c r="CC262">
        <v>548</v>
      </c>
      <c r="CD262">
        <v>55</v>
      </c>
      <c r="CE262">
        <v>213</v>
      </c>
      <c r="CF262">
        <v>24</v>
      </c>
      <c r="CG262">
        <v>115</v>
      </c>
      <c r="CH262">
        <v>22</v>
      </c>
      <c r="CI262">
        <v>1.1599999999999999</v>
      </c>
      <c r="CJ262">
        <v>0.31</v>
      </c>
      <c r="CK262" t="str">
        <f>IF(O262=" "," ",VLOOKUP(AA262,Mapping!$A:$C,2,FALSE))</f>
        <v>EVE</v>
      </c>
      <c r="CL262" t="str">
        <f>IF(O262=" "," ",VLOOKUP(AA262,Mapping!$A:$C,3,FALSE))</f>
        <v>Everton</v>
      </c>
      <c r="CM262" s="5">
        <f t="shared" si="20"/>
        <v>0</v>
      </c>
      <c r="CN262" s="5">
        <f t="shared" si="21"/>
        <v>0</v>
      </c>
      <c r="CO262">
        <f t="shared" si="22"/>
        <v>6</v>
      </c>
      <c r="CP262" s="4">
        <f t="shared" si="23"/>
        <v>6.666666666666667</v>
      </c>
      <c r="CQ262">
        <f t="shared" si="24"/>
        <v>0</v>
      </c>
    </row>
    <row r="263" spans="1:95" x14ac:dyDescent="0.35">
      <c r="A263">
        <v>25</v>
      </c>
      <c r="B263" s="1" t="s">
        <v>88</v>
      </c>
      <c r="C263">
        <v>59949</v>
      </c>
      <c r="D263" s="1" t="s">
        <v>88</v>
      </c>
      <c r="E263" s="1" t="s">
        <v>88</v>
      </c>
      <c r="F263" s="1">
        <v>0</v>
      </c>
      <c r="G263" s="1" t="s">
        <v>88</v>
      </c>
      <c r="H263" s="1" t="s">
        <v>88</v>
      </c>
      <c r="I263">
        <v>2</v>
      </c>
      <c r="J263">
        <v>0</v>
      </c>
      <c r="K263" s="1" t="s">
        <v>88</v>
      </c>
      <c r="L263" s="1" t="s">
        <v>88</v>
      </c>
      <c r="M263" s="1" t="s">
        <v>928</v>
      </c>
      <c r="N263">
        <v>0</v>
      </c>
      <c r="O263">
        <v>247</v>
      </c>
      <c r="P263" s="1" t="s">
        <v>88</v>
      </c>
      <c r="Q263" s="1" t="s">
        <v>748</v>
      </c>
      <c r="R263" s="2">
        <v>45145.020899293981</v>
      </c>
      <c r="S263" s="4">
        <v>45</v>
      </c>
      <c r="T263" s="1" t="s">
        <v>929</v>
      </c>
      <c r="U263">
        <v>2.7</v>
      </c>
      <c r="V263" s="1" t="s">
        <v>930</v>
      </c>
      <c r="W263">
        <v>0.2</v>
      </c>
      <c r="X263" s="1" t="s">
        <v>88</v>
      </c>
      <c r="Y263" s="1" t="s">
        <v>88</v>
      </c>
      <c r="Z263" s="1" t="s">
        <v>207</v>
      </c>
      <c r="AA263">
        <v>9</v>
      </c>
      <c r="AB263">
        <v>11</v>
      </c>
      <c r="AC263">
        <v>63</v>
      </c>
      <c r="AD263" s="5">
        <v>0</v>
      </c>
      <c r="AE263" s="5">
        <v>0</v>
      </c>
      <c r="AF263" s="5">
        <v>0</v>
      </c>
      <c r="AG263" s="5">
        <v>0</v>
      </c>
      <c r="AH263">
        <v>0</v>
      </c>
      <c r="AI263">
        <v>14</v>
      </c>
      <c r="AJ263" s="1" t="s">
        <v>930</v>
      </c>
      <c r="AK263">
        <v>1654</v>
      </c>
      <c r="AL263">
        <v>1</v>
      </c>
      <c r="AM263">
        <v>1</v>
      </c>
      <c r="AN263">
        <v>5</v>
      </c>
      <c r="AO263">
        <v>25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5</v>
      </c>
      <c r="AV263">
        <v>5</v>
      </c>
      <c r="AW263">
        <v>314</v>
      </c>
      <c r="AX263">
        <v>297.8</v>
      </c>
      <c r="AY263">
        <v>108.7</v>
      </c>
      <c r="AZ263">
        <v>95</v>
      </c>
      <c r="BA263">
        <v>50.4</v>
      </c>
      <c r="BB263">
        <v>20</v>
      </c>
      <c r="BC263">
        <v>0.3</v>
      </c>
      <c r="BD263">
        <v>0.92</v>
      </c>
      <c r="BE263">
        <v>1.22</v>
      </c>
      <c r="BF263">
        <v>33.5</v>
      </c>
      <c r="BG263">
        <v>191</v>
      </c>
      <c r="BH263">
        <v>68</v>
      </c>
      <c r="BI263">
        <v>226</v>
      </c>
      <c r="BJ263">
        <v>71</v>
      </c>
      <c r="BK263">
        <v>227</v>
      </c>
      <c r="BL263">
        <v>70</v>
      </c>
      <c r="BM263">
        <v>228</v>
      </c>
      <c r="BN263">
        <v>78</v>
      </c>
      <c r="BO263">
        <v>1</v>
      </c>
      <c r="BP263" s="1" t="s">
        <v>88</v>
      </c>
      <c r="BQ263">
        <v>2</v>
      </c>
      <c r="BR263" s="1" t="s">
        <v>88</v>
      </c>
      <c r="BS263">
        <v>1</v>
      </c>
      <c r="BT263" s="1" t="s">
        <v>88</v>
      </c>
      <c r="BU263">
        <v>0.02</v>
      </c>
      <c r="BV263">
        <v>2.5</v>
      </c>
      <c r="BW263">
        <v>0.05</v>
      </c>
      <c r="BX263">
        <v>7.0000000000000007E-2</v>
      </c>
      <c r="BY263">
        <v>1.82</v>
      </c>
      <c r="BZ263">
        <v>1.36</v>
      </c>
      <c r="CA263">
        <v>314</v>
      </c>
      <c r="CB263">
        <v>46</v>
      </c>
      <c r="CC263">
        <v>118</v>
      </c>
      <c r="CD263">
        <v>69</v>
      </c>
      <c r="CE263">
        <v>174</v>
      </c>
      <c r="CF263">
        <v>62</v>
      </c>
      <c r="CG263">
        <v>356</v>
      </c>
      <c r="CH263">
        <v>132</v>
      </c>
      <c r="CI263">
        <v>1.0900000000000001</v>
      </c>
      <c r="CJ263">
        <v>0.27</v>
      </c>
      <c r="CK263" t="str">
        <f>IF(O263=" "," ",VLOOKUP(AA263,Mapping!$A:$C,2,FALSE))</f>
        <v>EVE</v>
      </c>
      <c r="CL263" t="str">
        <f>IF(O263=" "," ",VLOOKUP(AA263,Mapping!$A:$C,3,FALSE))</f>
        <v>Everton</v>
      </c>
      <c r="CM263" s="5">
        <f t="shared" si="20"/>
        <v>0</v>
      </c>
      <c r="CN263" s="5">
        <f t="shared" si="21"/>
        <v>0</v>
      </c>
      <c r="CO263">
        <f t="shared" si="22"/>
        <v>4.5</v>
      </c>
      <c r="CP263" s="4">
        <f t="shared" si="23"/>
        <v>14</v>
      </c>
      <c r="CQ263">
        <f t="shared" si="24"/>
        <v>0</v>
      </c>
    </row>
    <row r="264" spans="1:95" x14ac:dyDescent="0.35">
      <c r="A264">
        <v>25</v>
      </c>
      <c r="B264" s="1" t="s">
        <v>88</v>
      </c>
      <c r="C264">
        <v>108823</v>
      </c>
      <c r="D264" s="1" t="s">
        <v>88</v>
      </c>
      <c r="E264" s="1" t="s">
        <v>88</v>
      </c>
      <c r="F264" s="1">
        <v>0</v>
      </c>
      <c r="G264" s="1" t="s">
        <v>88</v>
      </c>
      <c r="H264" s="1" t="s">
        <v>88</v>
      </c>
      <c r="I264">
        <v>3</v>
      </c>
      <c r="J264">
        <v>0</v>
      </c>
      <c r="K264" s="1" t="s">
        <v>88</v>
      </c>
      <c r="L264" s="1" t="s">
        <v>88</v>
      </c>
      <c r="M264" s="1" t="s">
        <v>931</v>
      </c>
      <c r="N264">
        <v>0</v>
      </c>
      <c r="O264">
        <v>248</v>
      </c>
      <c r="P264" s="1" t="s">
        <v>88</v>
      </c>
      <c r="Q264" s="1" t="s">
        <v>932</v>
      </c>
      <c r="R264" s="2">
        <v>45145.020899467592</v>
      </c>
      <c r="S264" s="4">
        <v>50</v>
      </c>
      <c r="T264" s="1" t="s">
        <v>933</v>
      </c>
      <c r="U264">
        <v>1</v>
      </c>
      <c r="V264" s="1" t="s">
        <v>934</v>
      </c>
      <c r="W264">
        <v>0.1</v>
      </c>
      <c r="X264" s="1" t="s">
        <v>88</v>
      </c>
      <c r="Y264" s="1" t="s">
        <v>88</v>
      </c>
      <c r="Z264" s="1" t="s">
        <v>207</v>
      </c>
      <c r="AA264">
        <v>9</v>
      </c>
      <c r="AB264">
        <v>11</v>
      </c>
      <c r="AC264">
        <v>2</v>
      </c>
      <c r="AD264" s="5">
        <v>0</v>
      </c>
      <c r="AE264" s="5">
        <v>0</v>
      </c>
      <c r="AF264" s="5">
        <v>0</v>
      </c>
      <c r="AG264" s="5">
        <v>0</v>
      </c>
      <c r="AH264">
        <v>0</v>
      </c>
      <c r="AI264">
        <v>0.4</v>
      </c>
      <c r="AJ264" s="1" t="s">
        <v>931</v>
      </c>
      <c r="AK264">
        <v>38</v>
      </c>
      <c r="AL264">
        <v>1</v>
      </c>
      <c r="AM264">
        <v>1</v>
      </c>
      <c r="AN264">
        <v>5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5</v>
      </c>
      <c r="AV264">
        <v>5</v>
      </c>
      <c r="AW264">
        <v>5</v>
      </c>
      <c r="AX264">
        <v>0.6</v>
      </c>
      <c r="AY264">
        <v>2.2000000000000002</v>
      </c>
      <c r="AZ264">
        <v>6</v>
      </c>
      <c r="BA264">
        <v>0.9</v>
      </c>
      <c r="BB264">
        <v>20</v>
      </c>
      <c r="BC264">
        <v>0</v>
      </c>
      <c r="BD264">
        <v>0</v>
      </c>
      <c r="BE264">
        <v>0</v>
      </c>
      <c r="BF264">
        <v>1.68</v>
      </c>
      <c r="BG264">
        <v>386</v>
      </c>
      <c r="BH264">
        <v>180</v>
      </c>
      <c r="BI264">
        <v>351</v>
      </c>
      <c r="BJ264">
        <v>173</v>
      </c>
      <c r="BK264">
        <v>340</v>
      </c>
      <c r="BL264">
        <v>167</v>
      </c>
      <c r="BM264">
        <v>381</v>
      </c>
      <c r="BN264">
        <v>176</v>
      </c>
      <c r="BO264">
        <v>1</v>
      </c>
      <c r="BP264" s="1" t="s">
        <v>88</v>
      </c>
      <c r="BQ264">
        <v>2</v>
      </c>
      <c r="BR264" s="1" t="s">
        <v>88</v>
      </c>
      <c r="BS264">
        <v>1</v>
      </c>
      <c r="BT264" s="1" t="s">
        <v>88</v>
      </c>
      <c r="BU264">
        <v>0.02</v>
      </c>
      <c r="BV264">
        <v>2.5</v>
      </c>
      <c r="BW264">
        <v>0.05</v>
      </c>
      <c r="BX264">
        <v>7.0000000000000007E-2</v>
      </c>
      <c r="BY264">
        <v>3.98</v>
      </c>
      <c r="BZ264">
        <v>2.37</v>
      </c>
      <c r="CA264">
        <v>183</v>
      </c>
      <c r="CB264">
        <v>118</v>
      </c>
      <c r="CC264">
        <v>355</v>
      </c>
      <c r="CD264">
        <v>93</v>
      </c>
      <c r="CE264">
        <v>382</v>
      </c>
      <c r="CF264">
        <v>178</v>
      </c>
      <c r="CG264">
        <v>437</v>
      </c>
      <c r="CH264">
        <v>142</v>
      </c>
      <c r="CI264">
        <v>1.0900000000000001</v>
      </c>
      <c r="CJ264">
        <v>0.27</v>
      </c>
      <c r="CK264" t="str">
        <f>IF(O264=" "," ",VLOOKUP(AA264,Mapping!$A:$C,2,FALSE))</f>
        <v>EVE</v>
      </c>
      <c r="CL264" t="str">
        <f>IF(O264=" "," ",VLOOKUP(AA264,Mapping!$A:$C,3,FALSE))</f>
        <v>Everton</v>
      </c>
      <c r="CM264" s="5">
        <f t="shared" si="20"/>
        <v>0</v>
      </c>
      <c r="CN264" s="5">
        <f t="shared" si="21"/>
        <v>0</v>
      </c>
      <c r="CO264">
        <f t="shared" si="22"/>
        <v>5</v>
      </c>
      <c r="CP264" s="4">
        <f t="shared" si="23"/>
        <v>0.4</v>
      </c>
      <c r="CQ264">
        <f t="shared" si="24"/>
        <v>0</v>
      </c>
    </row>
    <row r="265" spans="1:95" x14ac:dyDescent="0.35">
      <c r="A265">
        <v>25</v>
      </c>
      <c r="B265" s="1" t="s">
        <v>88</v>
      </c>
      <c r="C265">
        <v>121599</v>
      </c>
      <c r="D265" s="1" t="s">
        <v>88</v>
      </c>
      <c r="E265" s="1" t="s">
        <v>88</v>
      </c>
      <c r="F265" s="1">
        <v>0</v>
      </c>
      <c r="G265" s="1" t="s">
        <v>88</v>
      </c>
      <c r="H265" s="1" t="s">
        <v>88</v>
      </c>
      <c r="I265">
        <v>3</v>
      </c>
      <c r="J265">
        <v>2</v>
      </c>
      <c r="K265" s="1" t="s">
        <v>88</v>
      </c>
      <c r="L265" s="1" t="s">
        <v>88</v>
      </c>
      <c r="M265" s="1" t="s">
        <v>935</v>
      </c>
      <c r="N265">
        <v>0</v>
      </c>
      <c r="O265">
        <v>249</v>
      </c>
      <c r="P265" s="1" t="s">
        <v>88</v>
      </c>
      <c r="Q265" s="1" t="s">
        <v>932</v>
      </c>
      <c r="R265" s="2">
        <v>45145.020899467592</v>
      </c>
      <c r="S265" s="4">
        <v>55</v>
      </c>
      <c r="T265" s="1" t="s">
        <v>936</v>
      </c>
      <c r="U265">
        <v>3</v>
      </c>
      <c r="V265" s="1" t="s">
        <v>853</v>
      </c>
      <c r="W265">
        <v>0.3</v>
      </c>
      <c r="X265" s="1" t="s">
        <v>88</v>
      </c>
      <c r="Y265" s="1" t="s">
        <v>88</v>
      </c>
      <c r="Z265" s="1" t="s">
        <v>97</v>
      </c>
      <c r="AA265">
        <v>9</v>
      </c>
      <c r="AB265">
        <v>11</v>
      </c>
      <c r="AC265">
        <v>76</v>
      </c>
      <c r="AD265" s="5">
        <v>0</v>
      </c>
      <c r="AE265" s="5">
        <v>0</v>
      </c>
      <c r="AF265" s="5">
        <v>0</v>
      </c>
      <c r="AG265" s="5">
        <v>0</v>
      </c>
      <c r="AH265">
        <v>0</v>
      </c>
      <c r="AI265">
        <v>13.8</v>
      </c>
      <c r="AJ265" s="1" t="s">
        <v>937</v>
      </c>
      <c r="AK265">
        <v>1527</v>
      </c>
      <c r="AL265">
        <v>5</v>
      </c>
      <c r="AM265">
        <v>2</v>
      </c>
      <c r="AN265">
        <v>4</v>
      </c>
      <c r="AO265">
        <v>27</v>
      </c>
      <c r="AP265">
        <v>1</v>
      </c>
      <c r="AQ265">
        <v>1</v>
      </c>
      <c r="AR265">
        <v>1</v>
      </c>
      <c r="AS265">
        <v>6</v>
      </c>
      <c r="AT265">
        <v>1</v>
      </c>
      <c r="AU265">
        <v>5</v>
      </c>
      <c r="AV265">
        <v>10</v>
      </c>
      <c r="AW265">
        <v>263</v>
      </c>
      <c r="AX265">
        <v>360.4</v>
      </c>
      <c r="AY265">
        <v>284.10000000000002</v>
      </c>
      <c r="AZ265">
        <v>255</v>
      </c>
      <c r="BA265">
        <v>89.7</v>
      </c>
      <c r="BB265">
        <v>17</v>
      </c>
      <c r="BC265">
        <v>2.61</v>
      </c>
      <c r="BD265">
        <v>1.52</v>
      </c>
      <c r="BE265">
        <v>4.13</v>
      </c>
      <c r="BF265">
        <v>32.1</v>
      </c>
      <c r="BG265">
        <v>172</v>
      </c>
      <c r="BH265">
        <v>76</v>
      </c>
      <c r="BI265">
        <v>113</v>
      </c>
      <c r="BJ265">
        <v>82</v>
      </c>
      <c r="BK265">
        <v>123</v>
      </c>
      <c r="BL265">
        <v>79</v>
      </c>
      <c r="BM265">
        <v>136</v>
      </c>
      <c r="BN265">
        <v>83</v>
      </c>
      <c r="BO265">
        <v>1</v>
      </c>
      <c r="BP265" s="1" t="s">
        <v>88</v>
      </c>
      <c r="BQ265">
        <v>2</v>
      </c>
      <c r="BR265" s="1" t="s">
        <v>88</v>
      </c>
      <c r="BS265">
        <v>1</v>
      </c>
      <c r="BT265" s="1" t="s">
        <v>88</v>
      </c>
      <c r="BU265">
        <v>0.15</v>
      </c>
      <c r="BV265">
        <v>2.5</v>
      </c>
      <c r="BW265">
        <v>0.09</v>
      </c>
      <c r="BX265">
        <v>0.24</v>
      </c>
      <c r="BY265">
        <v>1.89</v>
      </c>
      <c r="BZ265">
        <v>1.59</v>
      </c>
      <c r="CA265">
        <v>94</v>
      </c>
      <c r="CB265">
        <v>55</v>
      </c>
      <c r="CC265">
        <v>483</v>
      </c>
      <c r="CD265">
        <v>174</v>
      </c>
      <c r="CE265">
        <v>140</v>
      </c>
      <c r="CF265">
        <v>57</v>
      </c>
      <c r="CG265">
        <v>319</v>
      </c>
      <c r="CH265">
        <v>98</v>
      </c>
      <c r="CI265">
        <v>1</v>
      </c>
      <c r="CJ265">
        <v>0.24</v>
      </c>
      <c r="CK265" t="str">
        <f>IF(O265=" "," ",VLOOKUP(AA265,Mapping!$A:$C,2,FALSE))</f>
        <v>EVE</v>
      </c>
      <c r="CL265" t="str">
        <f>IF(O265=" "," ",VLOOKUP(AA265,Mapping!$A:$C,3,FALSE))</f>
        <v>Everton</v>
      </c>
      <c r="CM265" s="5">
        <f t="shared" si="20"/>
        <v>0</v>
      </c>
      <c r="CN265" s="5">
        <f t="shared" si="21"/>
        <v>0</v>
      </c>
      <c r="CO265">
        <f t="shared" si="22"/>
        <v>5.5</v>
      </c>
      <c r="CP265" s="4">
        <f t="shared" si="23"/>
        <v>13.818181818181818</v>
      </c>
      <c r="CQ265">
        <f t="shared" si="24"/>
        <v>0</v>
      </c>
    </row>
    <row r="266" spans="1:95" x14ac:dyDescent="0.35">
      <c r="A266">
        <v>25</v>
      </c>
      <c r="B266" s="1" t="s">
        <v>88</v>
      </c>
      <c r="C266">
        <v>232928</v>
      </c>
      <c r="D266" s="1" t="s">
        <v>88</v>
      </c>
      <c r="E266" s="1" t="s">
        <v>88</v>
      </c>
      <c r="F266" s="1">
        <v>0</v>
      </c>
      <c r="G266" s="1" t="s">
        <v>88</v>
      </c>
      <c r="H266" s="1" t="s">
        <v>88</v>
      </c>
      <c r="I266">
        <v>3</v>
      </c>
      <c r="J266">
        <v>1.6</v>
      </c>
      <c r="K266" s="1" t="s">
        <v>88</v>
      </c>
      <c r="L266" s="1" t="s">
        <v>88</v>
      </c>
      <c r="M266" s="1" t="s">
        <v>333</v>
      </c>
      <c r="N266">
        <v>0</v>
      </c>
      <c r="O266">
        <v>250</v>
      </c>
      <c r="P266" s="1" t="s">
        <v>88</v>
      </c>
      <c r="Q266" s="1" t="s">
        <v>932</v>
      </c>
      <c r="R266" s="2">
        <v>45145.020899467592</v>
      </c>
      <c r="S266" s="4">
        <v>50</v>
      </c>
      <c r="T266" s="1" t="s">
        <v>938</v>
      </c>
      <c r="U266">
        <v>1.6</v>
      </c>
      <c r="V266" s="1" t="s">
        <v>939</v>
      </c>
      <c r="W266">
        <v>0</v>
      </c>
      <c r="X266" s="1" t="s">
        <v>88</v>
      </c>
      <c r="Y266" s="1" t="s">
        <v>88</v>
      </c>
      <c r="Z266" s="1" t="s">
        <v>97</v>
      </c>
      <c r="AA266">
        <v>9</v>
      </c>
      <c r="AB266">
        <v>11</v>
      </c>
      <c r="AC266">
        <v>25</v>
      </c>
      <c r="AD266" s="5">
        <v>0</v>
      </c>
      <c r="AE266" s="5">
        <v>0</v>
      </c>
      <c r="AF266" s="5">
        <v>0</v>
      </c>
      <c r="AG266" s="5">
        <v>0</v>
      </c>
      <c r="AH266">
        <v>0</v>
      </c>
      <c r="AI266">
        <v>5</v>
      </c>
      <c r="AJ266" s="1" t="s">
        <v>939</v>
      </c>
      <c r="AK266">
        <v>796</v>
      </c>
      <c r="AL266">
        <v>5</v>
      </c>
      <c r="AM266">
        <v>1</v>
      </c>
      <c r="AN266">
        <v>2</v>
      </c>
      <c r="AO266">
        <v>13</v>
      </c>
      <c r="AP266">
        <v>1</v>
      </c>
      <c r="AQ266">
        <v>1</v>
      </c>
      <c r="AR266">
        <v>1</v>
      </c>
      <c r="AS266">
        <v>3</v>
      </c>
      <c r="AT266">
        <v>1</v>
      </c>
      <c r="AU266">
        <v>5</v>
      </c>
      <c r="AV266">
        <v>10</v>
      </c>
      <c r="AW266">
        <v>109</v>
      </c>
      <c r="AX266">
        <v>109.2</v>
      </c>
      <c r="AY266">
        <v>116.2</v>
      </c>
      <c r="AZ266">
        <v>64</v>
      </c>
      <c r="BA266">
        <v>29.2</v>
      </c>
      <c r="BB266">
        <v>7</v>
      </c>
      <c r="BC266">
        <v>0.7</v>
      </c>
      <c r="BD266">
        <v>0.5</v>
      </c>
      <c r="BE266">
        <v>1.2</v>
      </c>
      <c r="BF266">
        <v>15.66</v>
      </c>
      <c r="BG266">
        <v>296</v>
      </c>
      <c r="BH266">
        <v>130</v>
      </c>
      <c r="BI266">
        <v>215</v>
      </c>
      <c r="BJ266">
        <v>125</v>
      </c>
      <c r="BK266">
        <v>264</v>
      </c>
      <c r="BL266">
        <v>137</v>
      </c>
      <c r="BM266">
        <v>291</v>
      </c>
      <c r="BN266">
        <v>136</v>
      </c>
      <c r="BO266">
        <v>4</v>
      </c>
      <c r="BP266" s="1" t="s">
        <v>88</v>
      </c>
      <c r="BQ266">
        <v>2</v>
      </c>
      <c r="BR266" s="1" t="s">
        <v>88</v>
      </c>
      <c r="BS266">
        <v>1</v>
      </c>
      <c r="BT266" s="1" t="s">
        <v>88</v>
      </c>
      <c r="BU266">
        <v>0.08</v>
      </c>
      <c r="BV266">
        <v>2.5</v>
      </c>
      <c r="BW266">
        <v>0.06</v>
      </c>
      <c r="BX266">
        <v>0.14000000000000001</v>
      </c>
      <c r="BY266">
        <v>1.77</v>
      </c>
      <c r="BZ266">
        <v>1.47</v>
      </c>
      <c r="CA266">
        <v>258</v>
      </c>
      <c r="CB266">
        <v>165</v>
      </c>
      <c r="CC266">
        <v>430</v>
      </c>
      <c r="CD266">
        <v>140</v>
      </c>
      <c r="CE266">
        <v>309</v>
      </c>
      <c r="CF266">
        <v>133</v>
      </c>
      <c r="CG266">
        <v>550</v>
      </c>
      <c r="CH266">
        <v>207</v>
      </c>
      <c r="CI266">
        <v>0.79</v>
      </c>
      <c r="CJ266">
        <v>0.23</v>
      </c>
      <c r="CK266" t="str">
        <f>IF(O266=" "," ",VLOOKUP(AA266,Mapping!$A:$C,2,FALSE))</f>
        <v>EVE</v>
      </c>
      <c r="CL266" t="str">
        <f>IF(O266=" "," ",VLOOKUP(AA266,Mapping!$A:$C,3,FALSE))</f>
        <v>Everton</v>
      </c>
      <c r="CM266" s="5">
        <f t="shared" si="20"/>
        <v>0</v>
      </c>
      <c r="CN266" s="5">
        <f t="shared" si="21"/>
        <v>0</v>
      </c>
      <c r="CO266">
        <f t="shared" si="22"/>
        <v>5</v>
      </c>
      <c r="CP266" s="4">
        <f t="shared" si="23"/>
        <v>5</v>
      </c>
      <c r="CQ266">
        <f t="shared" si="24"/>
        <v>0</v>
      </c>
    </row>
    <row r="267" spans="1:95" x14ac:dyDescent="0.35">
      <c r="A267">
        <v>25</v>
      </c>
      <c r="B267" s="1" t="s">
        <v>88</v>
      </c>
      <c r="C267">
        <v>160987</v>
      </c>
      <c r="D267" s="1" t="s">
        <v>88</v>
      </c>
      <c r="E267" s="1" t="s">
        <v>88</v>
      </c>
      <c r="F267" s="1">
        <v>0</v>
      </c>
      <c r="G267" s="1" t="s">
        <v>88</v>
      </c>
      <c r="H267" s="1" t="s">
        <v>88</v>
      </c>
      <c r="I267">
        <v>3</v>
      </c>
      <c r="J267">
        <v>1</v>
      </c>
      <c r="K267" s="1" t="s">
        <v>88</v>
      </c>
      <c r="L267" s="1" t="s">
        <v>88</v>
      </c>
      <c r="M267" s="1" t="s">
        <v>879</v>
      </c>
      <c r="N267">
        <v>0</v>
      </c>
      <c r="O267">
        <v>251</v>
      </c>
      <c r="P267" s="1" t="s">
        <v>88</v>
      </c>
      <c r="Q267" s="1" t="s">
        <v>932</v>
      </c>
      <c r="R267" s="2">
        <v>45145.020899467592</v>
      </c>
      <c r="S267" s="4">
        <v>45</v>
      </c>
      <c r="T267" s="1" t="s">
        <v>940</v>
      </c>
      <c r="U267">
        <v>0</v>
      </c>
      <c r="V267" s="1" t="s">
        <v>941</v>
      </c>
      <c r="W267">
        <v>0</v>
      </c>
      <c r="X267" s="1" t="s">
        <v>88</v>
      </c>
      <c r="Y267" s="1" t="s">
        <v>88</v>
      </c>
      <c r="Z267" s="1" t="s">
        <v>97</v>
      </c>
      <c r="AA267">
        <v>9</v>
      </c>
      <c r="AB267">
        <v>11</v>
      </c>
      <c r="AC267">
        <v>25</v>
      </c>
      <c r="AD267" s="5">
        <v>0</v>
      </c>
      <c r="AE267" s="5">
        <v>0</v>
      </c>
      <c r="AF267" s="5">
        <v>0</v>
      </c>
      <c r="AG267" s="5">
        <v>0</v>
      </c>
      <c r="AH267">
        <v>0</v>
      </c>
      <c r="AI267">
        <v>0</v>
      </c>
      <c r="AJ267" s="1" t="s">
        <v>941</v>
      </c>
      <c r="AK267">
        <v>796</v>
      </c>
      <c r="AL267">
        <v>5</v>
      </c>
      <c r="AM267">
        <v>1</v>
      </c>
      <c r="AN267">
        <v>2</v>
      </c>
      <c r="AO267">
        <v>13</v>
      </c>
      <c r="AP267">
        <v>1</v>
      </c>
      <c r="AQ267">
        <v>1</v>
      </c>
      <c r="AR267">
        <v>1</v>
      </c>
      <c r="AS267">
        <v>3</v>
      </c>
      <c r="AT267">
        <v>1</v>
      </c>
      <c r="AU267">
        <v>5</v>
      </c>
      <c r="AV267">
        <v>10</v>
      </c>
      <c r="AW267">
        <v>109</v>
      </c>
      <c r="AX267">
        <v>0</v>
      </c>
      <c r="AY267">
        <v>0</v>
      </c>
      <c r="AZ267">
        <v>0</v>
      </c>
      <c r="BA267">
        <v>0</v>
      </c>
      <c r="BB267">
        <v>7</v>
      </c>
      <c r="BC267">
        <v>0</v>
      </c>
      <c r="BD267">
        <v>0</v>
      </c>
      <c r="BE267">
        <v>0</v>
      </c>
      <c r="BF267">
        <v>0</v>
      </c>
      <c r="BG267">
        <v>479</v>
      </c>
      <c r="BH267">
        <v>187</v>
      </c>
      <c r="BI267">
        <v>477</v>
      </c>
      <c r="BJ267">
        <v>189</v>
      </c>
      <c r="BK267">
        <v>467</v>
      </c>
      <c r="BL267">
        <v>184</v>
      </c>
      <c r="BM267">
        <v>481</v>
      </c>
      <c r="BN267">
        <v>187</v>
      </c>
      <c r="BO267">
        <v>4</v>
      </c>
      <c r="BP267" s="1" t="s">
        <v>88</v>
      </c>
      <c r="BQ267">
        <v>2</v>
      </c>
      <c r="BR267" s="1" t="s">
        <v>88</v>
      </c>
      <c r="BS267">
        <v>1</v>
      </c>
      <c r="BT267" s="1" t="s">
        <v>88</v>
      </c>
      <c r="BU267">
        <v>0.08</v>
      </c>
      <c r="BV267">
        <v>2.5</v>
      </c>
      <c r="BW267">
        <v>0.06</v>
      </c>
      <c r="BX267">
        <v>0.14000000000000001</v>
      </c>
      <c r="BY267">
        <v>1.77</v>
      </c>
      <c r="BZ267">
        <v>1.47</v>
      </c>
      <c r="CA267">
        <v>360</v>
      </c>
      <c r="CB267">
        <v>204</v>
      </c>
      <c r="CC267">
        <v>164</v>
      </c>
      <c r="CD267">
        <v>11</v>
      </c>
      <c r="CE267">
        <v>485</v>
      </c>
      <c r="CF267">
        <v>191</v>
      </c>
      <c r="CG267">
        <v>574</v>
      </c>
      <c r="CH267">
        <v>226</v>
      </c>
      <c r="CI267">
        <v>0.79</v>
      </c>
      <c r="CJ267">
        <v>0.23</v>
      </c>
      <c r="CK267" t="str">
        <f>IF(O267=" "," ",VLOOKUP(AA267,Mapping!$A:$C,2,FALSE))</f>
        <v>EVE</v>
      </c>
      <c r="CL267" t="str">
        <f>IF(O267=" "," ",VLOOKUP(AA267,Mapping!$A:$C,3,FALSE))</f>
        <v>Everton</v>
      </c>
      <c r="CM267" s="5">
        <f t="shared" si="20"/>
        <v>0</v>
      </c>
      <c r="CN267" s="5">
        <f t="shared" si="21"/>
        <v>0</v>
      </c>
      <c r="CO267">
        <f t="shared" si="22"/>
        <v>4.5</v>
      </c>
      <c r="CP267" s="4">
        <f t="shared" si="23"/>
        <v>5.5555555555555554</v>
      </c>
      <c r="CQ267">
        <f t="shared" si="24"/>
        <v>0</v>
      </c>
    </row>
    <row r="268" spans="1:95" x14ac:dyDescent="0.35">
      <c r="A268">
        <v>25</v>
      </c>
      <c r="B268" s="1" t="s">
        <v>88</v>
      </c>
      <c r="C268">
        <v>198826</v>
      </c>
      <c r="D268" s="1" t="s">
        <v>88</v>
      </c>
      <c r="E268" s="1" t="s">
        <v>88</v>
      </c>
      <c r="F268" s="1">
        <v>0</v>
      </c>
      <c r="G268" s="1" t="s">
        <v>88</v>
      </c>
      <c r="H268" s="1" t="s">
        <v>88</v>
      </c>
      <c r="I268">
        <v>2</v>
      </c>
      <c r="J268">
        <v>2</v>
      </c>
      <c r="K268" s="1" t="s">
        <v>88</v>
      </c>
      <c r="L268" s="1" t="s">
        <v>88</v>
      </c>
      <c r="M268" s="1" t="s">
        <v>365</v>
      </c>
      <c r="N268">
        <v>0</v>
      </c>
      <c r="O268">
        <v>252</v>
      </c>
      <c r="P268" s="1" t="s">
        <v>88</v>
      </c>
      <c r="Q268" s="1" t="s">
        <v>932</v>
      </c>
      <c r="R268" s="2">
        <v>45145.020899467592</v>
      </c>
      <c r="S268" s="4">
        <v>45</v>
      </c>
      <c r="T268" s="1" t="s">
        <v>942</v>
      </c>
      <c r="U268">
        <v>1.4</v>
      </c>
      <c r="V268" s="1" t="s">
        <v>943</v>
      </c>
      <c r="W268">
        <v>0.2</v>
      </c>
      <c r="X268" s="1" t="s">
        <v>88</v>
      </c>
      <c r="Y268" s="1" t="s">
        <v>88</v>
      </c>
      <c r="Z268" s="1" t="s">
        <v>97</v>
      </c>
      <c r="AA268">
        <v>9</v>
      </c>
      <c r="AB268">
        <v>11</v>
      </c>
      <c r="AC268">
        <v>18</v>
      </c>
      <c r="AD268" s="5">
        <v>0</v>
      </c>
      <c r="AE268" s="5">
        <v>0</v>
      </c>
      <c r="AF268" s="5">
        <v>0</v>
      </c>
      <c r="AG268" s="5">
        <v>0</v>
      </c>
      <c r="AH268">
        <v>0</v>
      </c>
      <c r="AI268">
        <v>4</v>
      </c>
      <c r="AJ268" s="1" t="s">
        <v>943</v>
      </c>
      <c r="AK268">
        <v>801</v>
      </c>
      <c r="AL268">
        <v>5</v>
      </c>
      <c r="AM268">
        <v>1</v>
      </c>
      <c r="AN268">
        <v>1</v>
      </c>
      <c r="AO268">
        <v>18</v>
      </c>
      <c r="AP268">
        <v>1</v>
      </c>
      <c r="AQ268">
        <v>1</v>
      </c>
      <c r="AR268">
        <v>1</v>
      </c>
      <c r="AS268">
        <v>2</v>
      </c>
      <c r="AT268">
        <v>1</v>
      </c>
      <c r="AU268">
        <v>5</v>
      </c>
      <c r="AV268">
        <v>10</v>
      </c>
      <c r="AW268">
        <v>101</v>
      </c>
      <c r="AX268">
        <v>146.80000000000001</v>
      </c>
      <c r="AY268">
        <v>42.3</v>
      </c>
      <c r="AZ268">
        <v>46</v>
      </c>
      <c r="BA268">
        <v>23.6</v>
      </c>
      <c r="BB268">
        <v>10</v>
      </c>
      <c r="BC268">
        <v>1.24</v>
      </c>
      <c r="BD268">
        <v>0.08</v>
      </c>
      <c r="BE268">
        <v>1.32</v>
      </c>
      <c r="BF268">
        <v>18.170000000000002</v>
      </c>
      <c r="BG268">
        <v>274</v>
      </c>
      <c r="BH268">
        <v>110</v>
      </c>
      <c r="BI268">
        <v>292</v>
      </c>
      <c r="BJ268">
        <v>106</v>
      </c>
      <c r="BK268">
        <v>287</v>
      </c>
      <c r="BL268">
        <v>105</v>
      </c>
      <c r="BM268">
        <v>307</v>
      </c>
      <c r="BN268">
        <v>113</v>
      </c>
      <c r="BO268">
        <v>4</v>
      </c>
      <c r="BP268" s="1" t="s">
        <v>88</v>
      </c>
      <c r="BQ268">
        <v>2</v>
      </c>
      <c r="BR268" s="1" t="s">
        <v>88</v>
      </c>
      <c r="BS268">
        <v>1</v>
      </c>
      <c r="BT268" s="1" t="s">
        <v>88</v>
      </c>
      <c r="BU268">
        <v>0.14000000000000001</v>
      </c>
      <c r="BV268">
        <v>2.5</v>
      </c>
      <c r="BW268">
        <v>0.01</v>
      </c>
      <c r="BX268">
        <v>0.15</v>
      </c>
      <c r="BY268">
        <v>2.04</v>
      </c>
      <c r="BZ268">
        <v>2.02</v>
      </c>
      <c r="CA268">
        <v>385</v>
      </c>
      <c r="CB268">
        <v>92</v>
      </c>
      <c r="CC268">
        <v>189</v>
      </c>
      <c r="CD268">
        <v>115</v>
      </c>
      <c r="CE268">
        <v>329</v>
      </c>
      <c r="CF268">
        <v>121</v>
      </c>
      <c r="CG268">
        <v>358</v>
      </c>
      <c r="CH268">
        <v>133</v>
      </c>
      <c r="CI268">
        <v>1.1200000000000001</v>
      </c>
      <c r="CJ268">
        <v>0.11</v>
      </c>
      <c r="CK268" t="str">
        <f>IF(O268=" "," ",VLOOKUP(AA268,Mapping!$A:$C,2,FALSE))</f>
        <v>EVE</v>
      </c>
      <c r="CL268" t="str">
        <f>IF(O268=" "," ",VLOOKUP(AA268,Mapping!$A:$C,3,FALSE))</f>
        <v>Everton</v>
      </c>
      <c r="CM268" s="5">
        <f t="shared" si="20"/>
        <v>0</v>
      </c>
      <c r="CN268" s="5">
        <f t="shared" si="21"/>
        <v>0</v>
      </c>
      <c r="CO268">
        <f t="shared" si="22"/>
        <v>4.5</v>
      </c>
      <c r="CP268" s="4">
        <f t="shared" si="23"/>
        <v>4</v>
      </c>
      <c r="CQ268">
        <f t="shared" si="24"/>
        <v>0</v>
      </c>
    </row>
    <row r="269" spans="1:95" x14ac:dyDescent="0.35">
      <c r="A269">
        <v>25</v>
      </c>
      <c r="B269" s="1" t="s">
        <v>88</v>
      </c>
      <c r="C269">
        <v>172632</v>
      </c>
      <c r="D269" s="1" t="s">
        <v>88</v>
      </c>
      <c r="E269" s="1" t="s">
        <v>88</v>
      </c>
      <c r="F269" s="1">
        <v>0</v>
      </c>
      <c r="G269" s="1" t="s">
        <v>88</v>
      </c>
      <c r="H269" s="1" t="s">
        <v>88</v>
      </c>
      <c r="I269">
        <v>3</v>
      </c>
      <c r="J269">
        <v>2</v>
      </c>
      <c r="K269" s="1" t="s">
        <v>88</v>
      </c>
      <c r="L269" s="1" t="s">
        <v>88</v>
      </c>
      <c r="M269" s="1" t="s">
        <v>944</v>
      </c>
      <c r="N269">
        <v>0</v>
      </c>
      <c r="O269">
        <v>253</v>
      </c>
      <c r="P269" s="1" t="s">
        <v>88</v>
      </c>
      <c r="Q269" s="1" t="s">
        <v>932</v>
      </c>
      <c r="R269" s="2">
        <v>45145.020899467592</v>
      </c>
      <c r="S269" s="4">
        <v>55</v>
      </c>
      <c r="T269" s="1" t="s">
        <v>945</v>
      </c>
      <c r="U269">
        <v>2.8</v>
      </c>
      <c r="V269" s="1" t="s">
        <v>946</v>
      </c>
      <c r="W269">
        <v>0.4</v>
      </c>
      <c r="X269" s="1" t="s">
        <v>88</v>
      </c>
      <c r="Y269" s="1" t="s">
        <v>88</v>
      </c>
      <c r="Z269" s="1" t="s">
        <v>97</v>
      </c>
      <c r="AA269">
        <v>9</v>
      </c>
      <c r="AB269">
        <v>11</v>
      </c>
      <c r="AC269">
        <v>91</v>
      </c>
      <c r="AD269" s="5">
        <v>0</v>
      </c>
      <c r="AE269" s="5">
        <v>0</v>
      </c>
      <c r="AF269" s="5">
        <v>0</v>
      </c>
      <c r="AG269" s="5">
        <v>0</v>
      </c>
      <c r="AH269">
        <v>0</v>
      </c>
      <c r="AI269">
        <v>16.5</v>
      </c>
      <c r="AJ269" s="1" t="s">
        <v>946</v>
      </c>
      <c r="AK269">
        <v>2501</v>
      </c>
      <c r="AL269">
        <v>4</v>
      </c>
      <c r="AM269">
        <v>1</v>
      </c>
      <c r="AN269">
        <v>7</v>
      </c>
      <c r="AO269">
        <v>39</v>
      </c>
      <c r="AP269">
        <v>1</v>
      </c>
      <c r="AQ269">
        <v>1</v>
      </c>
      <c r="AR269">
        <v>1</v>
      </c>
      <c r="AS269">
        <v>3</v>
      </c>
      <c r="AT269">
        <v>1</v>
      </c>
      <c r="AU269">
        <v>5</v>
      </c>
      <c r="AV269">
        <v>4</v>
      </c>
      <c r="AW269">
        <v>284</v>
      </c>
      <c r="AX269">
        <v>410.8</v>
      </c>
      <c r="AY269">
        <v>614.70000000000005</v>
      </c>
      <c r="AZ269">
        <v>707</v>
      </c>
      <c r="BA269">
        <v>173.2</v>
      </c>
      <c r="BB269">
        <v>27</v>
      </c>
      <c r="BC269">
        <v>6.17</v>
      </c>
      <c r="BD269">
        <v>3.82</v>
      </c>
      <c r="BE269">
        <v>9.99</v>
      </c>
      <c r="BF269">
        <v>46.59</v>
      </c>
      <c r="BG269">
        <v>141</v>
      </c>
      <c r="BH269">
        <v>62</v>
      </c>
      <c r="BI269">
        <v>39</v>
      </c>
      <c r="BJ269">
        <v>32</v>
      </c>
      <c r="BK269">
        <v>31</v>
      </c>
      <c r="BL269">
        <v>20</v>
      </c>
      <c r="BM269">
        <v>44</v>
      </c>
      <c r="BN269">
        <v>33</v>
      </c>
      <c r="BO269">
        <v>4</v>
      </c>
      <c r="BP269" s="1" t="s">
        <v>88</v>
      </c>
      <c r="BQ269">
        <v>2</v>
      </c>
      <c r="BR269" s="1" t="s">
        <v>88</v>
      </c>
      <c r="BS269">
        <v>1</v>
      </c>
      <c r="BT269" s="1" t="s">
        <v>88</v>
      </c>
      <c r="BU269">
        <v>0.22</v>
      </c>
      <c r="BV269">
        <v>2.5</v>
      </c>
      <c r="BW269">
        <v>0.14000000000000001</v>
      </c>
      <c r="BX269">
        <v>0.36</v>
      </c>
      <c r="BY269">
        <v>1.68</v>
      </c>
      <c r="BZ269">
        <v>1.4</v>
      </c>
      <c r="CA269">
        <v>107</v>
      </c>
      <c r="CB269">
        <v>65</v>
      </c>
      <c r="CC269">
        <v>496</v>
      </c>
      <c r="CD269">
        <v>184</v>
      </c>
      <c r="CE269">
        <v>170</v>
      </c>
      <c r="CF269">
        <v>69</v>
      </c>
      <c r="CG269">
        <v>261</v>
      </c>
      <c r="CH269">
        <v>83</v>
      </c>
      <c r="CI269">
        <v>0.97</v>
      </c>
      <c r="CJ269">
        <v>0.25</v>
      </c>
      <c r="CK269" t="str">
        <f>IF(O269=" "," ",VLOOKUP(AA269,Mapping!$A:$C,2,FALSE))</f>
        <v>EVE</v>
      </c>
      <c r="CL269" t="str">
        <f>IF(O269=" "," ",VLOOKUP(AA269,Mapping!$A:$C,3,FALSE))</f>
        <v>Everton</v>
      </c>
      <c r="CM269" s="5">
        <f t="shared" si="20"/>
        <v>0</v>
      </c>
      <c r="CN269" s="5">
        <f t="shared" si="21"/>
        <v>0</v>
      </c>
      <c r="CO269">
        <f t="shared" si="22"/>
        <v>5.5</v>
      </c>
      <c r="CP269" s="4">
        <f t="shared" si="23"/>
        <v>16.545454545454547</v>
      </c>
      <c r="CQ269">
        <f t="shared" si="24"/>
        <v>0</v>
      </c>
    </row>
    <row r="270" spans="1:95" x14ac:dyDescent="0.35">
      <c r="A270">
        <v>25</v>
      </c>
      <c r="B270" s="1" t="s">
        <v>88</v>
      </c>
      <c r="C270">
        <v>80801</v>
      </c>
      <c r="D270" s="1" t="s">
        <v>88</v>
      </c>
      <c r="E270" s="1" t="s">
        <v>88</v>
      </c>
      <c r="F270" s="1">
        <v>0</v>
      </c>
      <c r="G270" s="1" t="s">
        <v>88</v>
      </c>
      <c r="H270" s="1" t="s">
        <v>88</v>
      </c>
      <c r="I270">
        <v>3</v>
      </c>
      <c r="J270">
        <v>1.6</v>
      </c>
      <c r="K270" s="1" t="s">
        <v>88</v>
      </c>
      <c r="L270" s="1" t="s">
        <v>88</v>
      </c>
      <c r="M270" s="1" t="s">
        <v>947</v>
      </c>
      <c r="N270">
        <v>0</v>
      </c>
      <c r="O270">
        <v>254</v>
      </c>
      <c r="P270" s="1" t="s">
        <v>88</v>
      </c>
      <c r="Q270" s="1" t="s">
        <v>932</v>
      </c>
      <c r="R270" s="2">
        <v>45145.020899467592</v>
      </c>
      <c r="S270" s="4">
        <v>50</v>
      </c>
      <c r="T270" s="1" t="s">
        <v>948</v>
      </c>
      <c r="U270">
        <v>2</v>
      </c>
      <c r="V270" s="1" t="s">
        <v>949</v>
      </c>
      <c r="W270">
        <v>0</v>
      </c>
      <c r="X270" s="1" t="s">
        <v>88</v>
      </c>
      <c r="Y270" s="1" t="s">
        <v>88</v>
      </c>
      <c r="Z270" s="1" t="s">
        <v>97</v>
      </c>
      <c r="AA270">
        <v>9</v>
      </c>
      <c r="AB270">
        <v>11</v>
      </c>
      <c r="AC270">
        <v>66</v>
      </c>
      <c r="AD270" s="5">
        <v>0</v>
      </c>
      <c r="AE270" s="5">
        <v>0</v>
      </c>
      <c r="AF270" s="5">
        <v>0</v>
      </c>
      <c r="AG270" s="5">
        <v>0</v>
      </c>
      <c r="AH270">
        <v>0</v>
      </c>
      <c r="AI270">
        <v>13.2</v>
      </c>
      <c r="AJ270" s="1" t="s">
        <v>950</v>
      </c>
      <c r="AK270">
        <v>2577</v>
      </c>
      <c r="AL270">
        <v>4</v>
      </c>
      <c r="AM270">
        <v>1</v>
      </c>
      <c r="AN270">
        <v>8</v>
      </c>
      <c r="AO270">
        <v>45</v>
      </c>
      <c r="AP270">
        <v>1</v>
      </c>
      <c r="AQ270">
        <v>1</v>
      </c>
      <c r="AR270">
        <v>1</v>
      </c>
      <c r="AS270">
        <v>7</v>
      </c>
      <c r="AT270">
        <v>1</v>
      </c>
      <c r="AU270">
        <v>5</v>
      </c>
      <c r="AV270">
        <v>1</v>
      </c>
      <c r="AW270">
        <v>357</v>
      </c>
      <c r="AX270">
        <v>426.8</v>
      </c>
      <c r="AY270">
        <v>195.3</v>
      </c>
      <c r="AZ270">
        <v>85</v>
      </c>
      <c r="BA270">
        <v>70.599999999999994</v>
      </c>
      <c r="BB270">
        <v>32</v>
      </c>
      <c r="BC270">
        <v>0.71</v>
      </c>
      <c r="BD270">
        <v>0.83</v>
      </c>
      <c r="BE270">
        <v>1.54</v>
      </c>
      <c r="BF270">
        <v>49.99</v>
      </c>
      <c r="BG270">
        <v>131</v>
      </c>
      <c r="BH270">
        <v>59</v>
      </c>
      <c r="BI270">
        <v>154</v>
      </c>
      <c r="BJ270">
        <v>100</v>
      </c>
      <c r="BK270">
        <v>235</v>
      </c>
      <c r="BL270">
        <v>125</v>
      </c>
      <c r="BM270">
        <v>184</v>
      </c>
      <c r="BN270">
        <v>97</v>
      </c>
      <c r="BO270">
        <v>4</v>
      </c>
      <c r="BP270" s="1" t="s">
        <v>88</v>
      </c>
      <c r="BQ270">
        <v>2</v>
      </c>
      <c r="BR270" s="1" t="s">
        <v>88</v>
      </c>
      <c r="BS270">
        <v>1</v>
      </c>
      <c r="BT270" s="1" t="s">
        <v>88</v>
      </c>
      <c r="BU270">
        <v>0.02</v>
      </c>
      <c r="BV270">
        <v>2.5</v>
      </c>
      <c r="BW270">
        <v>0.03</v>
      </c>
      <c r="BX270">
        <v>0.05</v>
      </c>
      <c r="BY270">
        <v>1.75</v>
      </c>
      <c r="BZ270">
        <v>1.57</v>
      </c>
      <c r="CA270">
        <v>167</v>
      </c>
      <c r="CB270">
        <v>106</v>
      </c>
      <c r="CC270">
        <v>339</v>
      </c>
      <c r="CD270">
        <v>81</v>
      </c>
      <c r="CE270">
        <v>260</v>
      </c>
      <c r="CF270">
        <v>102</v>
      </c>
      <c r="CG270">
        <v>548</v>
      </c>
      <c r="CH270">
        <v>205</v>
      </c>
      <c r="CI270">
        <v>1.1200000000000001</v>
      </c>
      <c r="CJ270">
        <v>0.28000000000000003</v>
      </c>
      <c r="CK270" t="str">
        <f>IF(O270=" "," ",VLOOKUP(AA270,Mapping!$A:$C,2,FALSE))</f>
        <v>EVE</v>
      </c>
      <c r="CL270" t="str">
        <f>IF(O270=" "," ",VLOOKUP(AA270,Mapping!$A:$C,3,FALSE))</f>
        <v>Everton</v>
      </c>
      <c r="CM270" s="5">
        <f t="shared" si="20"/>
        <v>0</v>
      </c>
      <c r="CN270" s="5">
        <f t="shared" si="21"/>
        <v>0</v>
      </c>
      <c r="CO270">
        <f t="shared" si="22"/>
        <v>5</v>
      </c>
      <c r="CP270" s="4">
        <f t="shared" si="23"/>
        <v>13.2</v>
      </c>
      <c r="CQ270">
        <f t="shared" si="24"/>
        <v>0</v>
      </c>
    </row>
    <row r="271" spans="1:95" x14ac:dyDescent="0.35">
      <c r="A271">
        <v>25</v>
      </c>
      <c r="B271" s="1" t="s">
        <v>88</v>
      </c>
      <c r="C271">
        <v>194164</v>
      </c>
      <c r="D271" s="1" t="s">
        <v>88</v>
      </c>
      <c r="E271" s="1" t="s">
        <v>88</v>
      </c>
      <c r="F271" s="1">
        <v>0</v>
      </c>
      <c r="G271" s="1" t="s">
        <v>88</v>
      </c>
      <c r="H271" s="1" t="s">
        <v>88</v>
      </c>
      <c r="I271">
        <v>2</v>
      </c>
      <c r="J271">
        <v>1</v>
      </c>
      <c r="K271" s="1" t="s">
        <v>88</v>
      </c>
      <c r="L271" s="1" t="s">
        <v>88</v>
      </c>
      <c r="M271" s="1" t="s">
        <v>951</v>
      </c>
      <c r="N271">
        <v>0</v>
      </c>
      <c r="O271">
        <v>255</v>
      </c>
      <c r="P271" s="1" t="s">
        <v>88</v>
      </c>
      <c r="Q271" s="1" t="s">
        <v>932</v>
      </c>
      <c r="R271" s="2">
        <v>45145.020899467592</v>
      </c>
      <c r="S271" s="4">
        <v>40</v>
      </c>
      <c r="T271" s="1" t="s">
        <v>952</v>
      </c>
      <c r="U271">
        <v>2</v>
      </c>
      <c r="V271" s="1" t="s">
        <v>953</v>
      </c>
      <c r="W271">
        <v>2</v>
      </c>
      <c r="X271" s="1" t="s">
        <v>88</v>
      </c>
      <c r="Y271" s="1" t="s">
        <v>88</v>
      </c>
      <c r="Z271" s="1" t="s">
        <v>97</v>
      </c>
      <c r="AA271">
        <v>9</v>
      </c>
      <c r="AB271">
        <v>11</v>
      </c>
      <c r="AC271">
        <v>16</v>
      </c>
      <c r="AD271" s="5">
        <v>0</v>
      </c>
      <c r="AE271" s="5">
        <v>0</v>
      </c>
      <c r="AF271" s="5">
        <v>0</v>
      </c>
      <c r="AG271" s="5">
        <v>0</v>
      </c>
      <c r="AH271">
        <v>0</v>
      </c>
      <c r="AI271">
        <v>4</v>
      </c>
      <c r="AJ271" s="1" t="s">
        <v>953</v>
      </c>
      <c r="AK271">
        <v>506</v>
      </c>
      <c r="AL271">
        <v>4</v>
      </c>
      <c r="AM271">
        <v>1</v>
      </c>
      <c r="AN271">
        <v>2</v>
      </c>
      <c r="AO271">
        <v>9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5</v>
      </c>
      <c r="AV271">
        <v>2</v>
      </c>
      <c r="AW271">
        <v>81</v>
      </c>
      <c r="AX271">
        <v>90.4</v>
      </c>
      <c r="AY271">
        <v>71.900000000000006</v>
      </c>
      <c r="AZ271">
        <v>55</v>
      </c>
      <c r="BA271">
        <v>21.5</v>
      </c>
      <c r="BB271">
        <v>5</v>
      </c>
      <c r="BC271">
        <v>1</v>
      </c>
      <c r="BD271">
        <v>0.17</v>
      </c>
      <c r="BE271">
        <v>1.17</v>
      </c>
      <c r="BF271">
        <v>9.49</v>
      </c>
      <c r="BG271">
        <v>307</v>
      </c>
      <c r="BH271">
        <v>119</v>
      </c>
      <c r="BI271">
        <v>267</v>
      </c>
      <c r="BJ271">
        <v>94</v>
      </c>
      <c r="BK271">
        <v>269</v>
      </c>
      <c r="BL271">
        <v>96</v>
      </c>
      <c r="BM271">
        <v>311</v>
      </c>
      <c r="BN271">
        <v>115</v>
      </c>
      <c r="BO271">
        <v>4</v>
      </c>
      <c r="BP271" s="1" t="s">
        <v>88</v>
      </c>
      <c r="BQ271">
        <v>2</v>
      </c>
      <c r="BR271" s="1" t="s">
        <v>88</v>
      </c>
      <c r="BS271">
        <v>1</v>
      </c>
      <c r="BT271" s="1" t="s">
        <v>88</v>
      </c>
      <c r="BU271">
        <v>0.18</v>
      </c>
      <c r="BV271">
        <v>2.5</v>
      </c>
      <c r="BW271">
        <v>0.03</v>
      </c>
      <c r="BX271">
        <v>0.21</v>
      </c>
      <c r="BY271">
        <v>1.69</v>
      </c>
      <c r="BZ271">
        <v>1.6</v>
      </c>
      <c r="CA271">
        <v>559</v>
      </c>
      <c r="CB271">
        <v>166</v>
      </c>
      <c r="CC271">
        <v>44</v>
      </c>
      <c r="CD271">
        <v>18</v>
      </c>
      <c r="CE271">
        <v>249</v>
      </c>
      <c r="CF271">
        <v>93</v>
      </c>
      <c r="CG271">
        <v>126</v>
      </c>
      <c r="CH271">
        <v>42</v>
      </c>
      <c r="CI271">
        <v>0.89</v>
      </c>
      <c r="CJ271">
        <v>0.36</v>
      </c>
      <c r="CK271" t="str">
        <f>IF(O271=" "," ",VLOOKUP(AA271,Mapping!$A:$C,2,FALSE))</f>
        <v>EVE</v>
      </c>
      <c r="CL271" t="str">
        <f>IF(O271=" "," ",VLOOKUP(AA271,Mapping!$A:$C,3,FALSE))</f>
        <v>Everton</v>
      </c>
      <c r="CM271" s="5">
        <f t="shared" si="20"/>
        <v>0</v>
      </c>
      <c r="CN271" s="5">
        <f t="shared" si="21"/>
        <v>0</v>
      </c>
      <c r="CO271">
        <f t="shared" si="22"/>
        <v>4</v>
      </c>
      <c r="CP271" s="4">
        <f t="shared" si="23"/>
        <v>4</v>
      </c>
      <c r="CQ271">
        <f t="shared" si="24"/>
        <v>0</v>
      </c>
    </row>
    <row r="272" spans="1:95" x14ac:dyDescent="0.35">
      <c r="A272">
        <v>25</v>
      </c>
      <c r="B272" s="1" t="s">
        <v>88</v>
      </c>
      <c r="C272">
        <v>153133</v>
      </c>
      <c r="D272" s="1" t="s">
        <v>88</v>
      </c>
      <c r="E272" s="1" t="s">
        <v>88</v>
      </c>
      <c r="F272" s="1">
        <v>0</v>
      </c>
      <c r="G272" s="1" t="s">
        <v>88</v>
      </c>
      <c r="H272" s="1" t="s">
        <v>88</v>
      </c>
      <c r="I272">
        <v>3</v>
      </c>
      <c r="J272">
        <v>2</v>
      </c>
      <c r="K272" s="1" t="s">
        <v>88</v>
      </c>
      <c r="L272" s="1" t="s">
        <v>88</v>
      </c>
      <c r="M272" s="1" t="s">
        <v>954</v>
      </c>
      <c r="N272">
        <v>0</v>
      </c>
      <c r="O272">
        <v>256</v>
      </c>
      <c r="P272" s="1" t="s">
        <v>88</v>
      </c>
      <c r="Q272" s="1" t="s">
        <v>932</v>
      </c>
      <c r="R272" s="2">
        <v>45145.020899467592</v>
      </c>
      <c r="S272" s="4">
        <v>55</v>
      </c>
      <c r="T272" s="1" t="s">
        <v>955</v>
      </c>
      <c r="U272">
        <v>3.3</v>
      </c>
      <c r="V272" s="1" t="s">
        <v>956</v>
      </c>
      <c r="W272">
        <v>0.8</v>
      </c>
      <c r="X272" s="1" t="s">
        <v>88</v>
      </c>
      <c r="Y272" s="1" t="s">
        <v>88</v>
      </c>
      <c r="Z272" s="1" t="s">
        <v>97</v>
      </c>
      <c r="AA272">
        <v>9</v>
      </c>
      <c r="AB272">
        <v>11</v>
      </c>
      <c r="AC272">
        <v>126</v>
      </c>
      <c r="AD272" s="5">
        <v>0</v>
      </c>
      <c r="AE272" s="5">
        <v>0</v>
      </c>
      <c r="AF272" s="5">
        <v>0</v>
      </c>
      <c r="AG272" s="5">
        <v>0</v>
      </c>
      <c r="AH272">
        <v>0</v>
      </c>
      <c r="AI272">
        <v>22.9</v>
      </c>
      <c r="AJ272" s="1" t="s">
        <v>956</v>
      </c>
      <c r="AK272">
        <v>3379</v>
      </c>
      <c r="AL272">
        <v>2</v>
      </c>
      <c r="AM272">
        <v>8</v>
      </c>
      <c r="AN272">
        <v>9</v>
      </c>
      <c r="AO272">
        <v>56</v>
      </c>
      <c r="AP272">
        <v>1</v>
      </c>
      <c r="AQ272">
        <v>1</v>
      </c>
      <c r="AR272">
        <v>1</v>
      </c>
      <c r="AS272">
        <v>2</v>
      </c>
      <c r="AT272">
        <v>1</v>
      </c>
      <c r="AU272">
        <v>5</v>
      </c>
      <c r="AV272">
        <v>9</v>
      </c>
      <c r="AW272">
        <v>563</v>
      </c>
      <c r="AX272">
        <v>693.4</v>
      </c>
      <c r="AY272">
        <v>946</v>
      </c>
      <c r="AZ272">
        <v>373</v>
      </c>
      <c r="BA272">
        <v>201.3</v>
      </c>
      <c r="BB272">
        <v>38</v>
      </c>
      <c r="BC272">
        <v>2.56</v>
      </c>
      <c r="BD272">
        <v>4.3099999999999996</v>
      </c>
      <c r="BE272">
        <v>6.87</v>
      </c>
      <c r="BF272">
        <v>66.42</v>
      </c>
      <c r="BG272">
        <v>45</v>
      </c>
      <c r="BH272">
        <v>20</v>
      </c>
      <c r="BI272">
        <v>13</v>
      </c>
      <c r="BJ272">
        <v>11</v>
      </c>
      <c r="BK272">
        <v>90</v>
      </c>
      <c r="BL272">
        <v>62</v>
      </c>
      <c r="BM272">
        <v>28</v>
      </c>
      <c r="BN272">
        <v>21</v>
      </c>
      <c r="BO272">
        <v>3</v>
      </c>
      <c r="BP272" s="1" t="s">
        <v>88</v>
      </c>
      <c r="BQ272">
        <v>2</v>
      </c>
      <c r="BR272" s="1" t="s">
        <v>88</v>
      </c>
      <c r="BS272">
        <v>1</v>
      </c>
      <c r="BT272" s="1" t="s">
        <v>88</v>
      </c>
      <c r="BU272">
        <v>7.0000000000000007E-2</v>
      </c>
      <c r="BV272">
        <v>2.5</v>
      </c>
      <c r="BW272">
        <v>0.11</v>
      </c>
      <c r="BX272">
        <v>0.18</v>
      </c>
      <c r="BY272">
        <v>1.77</v>
      </c>
      <c r="BZ272">
        <v>1.49</v>
      </c>
      <c r="CA272">
        <v>100</v>
      </c>
      <c r="CB272">
        <v>61</v>
      </c>
      <c r="CC272">
        <v>489</v>
      </c>
      <c r="CD272">
        <v>180</v>
      </c>
      <c r="CE272">
        <v>111</v>
      </c>
      <c r="CF272">
        <v>47</v>
      </c>
      <c r="CG272">
        <v>190</v>
      </c>
      <c r="CH272">
        <v>63</v>
      </c>
      <c r="CI272">
        <v>1.01</v>
      </c>
      <c r="CJ272">
        <v>0.24</v>
      </c>
      <c r="CK272" t="str">
        <f>IF(O272=" "," ",VLOOKUP(AA272,Mapping!$A:$C,2,FALSE))</f>
        <v>EVE</v>
      </c>
      <c r="CL272" t="str">
        <f>IF(O272=" "," ",VLOOKUP(AA272,Mapping!$A:$C,3,FALSE))</f>
        <v>Everton</v>
      </c>
      <c r="CM272" s="5">
        <f t="shared" si="20"/>
        <v>0</v>
      </c>
      <c r="CN272" s="5">
        <f t="shared" si="21"/>
        <v>0</v>
      </c>
      <c r="CO272">
        <f t="shared" si="22"/>
        <v>5.5</v>
      </c>
      <c r="CP272" s="4">
        <f t="shared" si="23"/>
        <v>22.90909090909091</v>
      </c>
      <c r="CQ272">
        <f t="shared" si="24"/>
        <v>0</v>
      </c>
    </row>
    <row r="273" spans="1:95" x14ac:dyDescent="0.35">
      <c r="A273">
        <v>25</v>
      </c>
      <c r="B273" s="1" t="s">
        <v>88</v>
      </c>
      <c r="C273">
        <v>106611</v>
      </c>
      <c r="D273" s="1" t="s">
        <v>88</v>
      </c>
      <c r="E273" s="1" t="s">
        <v>88</v>
      </c>
      <c r="F273" s="1">
        <v>0</v>
      </c>
      <c r="G273" s="1" t="s">
        <v>88</v>
      </c>
      <c r="H273" s="1" t="s">
        <v>88</v>
      </c>
      <c r="I273">
        <v>2</v>
      </c>
      <c r="J273">
        <v>2</v>
      </c>
      <c r="K273" s="1" t="s">
        <v>88</v>
      </c>
      <c r="L273" s="1" t="s">
        <v>88</v>
      </c>
      <c r="M273" s="1" t="s">
        <v>670</v>
      </c>
      <c r="N273">
        <v>0</v>
      </c>
      <c r="O273">
        <v>257</v>
      </c>
      <c r="P273" s="1" t="s">
        <v>88</v>
      </c>
      <c r="Q273" s="1" t="s">
        <v>932</v>
      </c>
      <c r="R273" s="2">
        <v>45145.020899467592</v>
      </c>
      <c r="S273" s="4">
        <v>45</v>
      </c>
      <c r="T273" s="1" t="s">
        <v>957</v>
      </c>
      <c r="U273">
        <v>3.2</v>
      </c>
      <c r="V273" s="1" t="s">
        <v>463</v>
      </c>
      <c r="W273">
        <v>0.3</v>
      </c>
      <c r="X273" s="1" t="s">
        <v>88</v>
      </c>
      <c r="Y273" s="1" t="s">
        <v>88</v>
      </c>
      <c r="Z273" s="1" t="s">
        <v>97</v>
      </c>
      <c r="AA273">
        <v>9</v>
      </c>
      <c r="AB273">
        <v>11</v>
      </c>
      <c r="AC273">
        <v>39</v>
      </c>
      <c r="AD273" s="5">
        <v>0</v>
      </c>
      <c r="AE273" s="5">
        <v>0</v>
      </c>
      <c r="AF273" s="5">
        <v>0</v>
      </c>
      <c r="AG273" s="5">
        <v>0</v>
      </c>
      <c r="AH273">
        <v>0</v>
      </c>
      <c r="AI273">
        <v>8.6999999999999993</v>
      </c>
      <c r="AJ273" s="1" t="s">
        <v>463</v>
      </c>
      <c r="AK273">
        <v>983</v>
      </c>
      <c r="AL273">
        <v>1</v>
      </c>
      <c r="AM273">
        <v>2</v>
      </c>
      <c r="AN273">
        <v>2</v>
      </c>
      <c r="AO273">
        <v>22</v>
      </c>
      <c r="AP273">
        <v>1</v>
      </c>
      <c r="AQ273">
        <v>1</v>
      </c>
      <c r="AR273">
        <v>1</v>
      </c>
      <c r="AS273">
        <v>2</v>
      </c>
      <c r="AT273">
        <v>1</v>
      </c>
      <c r="AU273">
        <v>5</v>
      </c>
      <c r="AV273">
        <v>5</v>
      </c>
      <c r="AW273">
        <v>180</v>
      </c>
      <c r="AX273">
        <v>242.6</v>
      </c>
      <c r="AY273">
        <v>42.6</v>
      </c>
      <c r="AZ273">
        <v>131</v>
      </c>
      <c r="BA273">
        <v>41.7</v>
      </c>
      <c r="BB273">
        <v>10</v>
      </c>
      <c r="BC273">
        <v>1.29</v>
      </c>
      <c r="BD273">
        <v>0.83</v>
      </c>
      <c r="BE273">
        <v>2.12</v>
      </c>
      <c r="BF273">
        <v>23.98</v>
      </c>
      <c r="BG273">
        <v>223</v>
      </c>
      <c r="BH273">
        <v>81</v>
      </c>
      <c r="BI273">
        <v>291</v>
      </c>
      <c r="BJ273">
        <v>105</v>
      </c>
      <c r="BK273">
        <v>191</v>
      </c>
      <c r="BL273">
        <v>45</v>
      </c>
      <c r="BM273">
        <v>259</v>
      </c>
      <c r="BN273">
        <v>90</v>
      </c>
      <c r="BO273">
        <v>3</v>
      </c>
      <c r="BP273" s="1" t="s">
        <v>88</v>
      </c>
      <c r="BQ273">
        <v>2</v>
      </c>
      <c r="BR273" s="1" t="s">
        <v>88</v>
      </c>
      <c r="BS273">
        <v>1</v>
      </c>
      <c r="BT273" s="1" t="s">
        <v>88</v>
      </c>
      <c r="BU273">
        <v>0.12</v>
      </c>
      <c r="BV273">
        <v>2.5</v>
      </c>
      <c r="BW273">
        <v>0.08</v>
      </c>
      <c r="BX273">
        <v>0.2</v>
      </c>
      <c r="BY273">
        <v>2.2000000000000002</v>
      </c>
      <c r="BZ273">
        <v>2.0099999999999998</v>
      </c>
      <c r="CA273">
        <v>335</v>
      </c>
      <c r="CB273">
        <v>59</v>
      </c>
      <c r="CC273">
        <v>139</v>
      </c>
      <c r="CD273">
        <v>82</v>
      </c>
      <c r="CE273">
        <v>115</v>
      </c>
      <c r="CF273">
        <v>30</v>
      </c>
      <c r="CG273">
        <v>304</v>
      </c>
      <c r="CH273">
        <v>111</v>
      </c>
      <c r="CI273">
        <v>0.92</v>
      </c>
      <c r="CJ273">
        <v>0.18</v>
      </c>
      <c r="CK273" t="str">
        <f>IF(O273=" "," ",VLOOKUP(AA273,Mapping!$A:$C,2,FALSE))</f>
        <v>EVE</v>
      </c>
      <c r="CL273" t="str">
        <f>IF(O273=" "," ",VLOOKUP(AA273,Mapping!$A:$C,3,FALSE))</f>
        <v>Everton</v>
      </c>
      <c r="CM273" s="5">
        <f t="shared" si="20"/>
        <v>0</v>
      </c>
      <c r="CN273" s="5">
        <f t="shared" si="21"/>
        <v>0</v>
      </c>
      <c r="CO273">
        <f t="shared" si="22"/>
        <v>4.5</v>
      </c>
      <c r="CP273" s="4">
        <f t="shared" si="23"/>
        <v>8.6666666666666661</v>
      </c>
      <c r="CQ273">
        <f t="shared" si="24"/>
        <v>0</v>
      </c>
    </row>
    <row r="274" spans="1:95" x14ac:dyDescent="0.35">
      <c r="A274">
        <v>25</v>
      </c>
      <c r="B274" s="1" t="s">
        <v>88</v>
      </c>
      <c r="C274">
        <v>115382</v>
      </c>
      <c r="D274" s="1" t="s">
        <v>88</v>
      </c>
      <c r="E274" s="1" t="s">
        <v>88</v>
      </c>
      <c r="F274" s="1">
        <v>0</v>
      </c>
      <c r="G274" s="1" t="s">
        <v>88</v>
      </c>
      <c r="H274" s="1" t="s">
        <v>88</v>
      </c>
      <c r="I274">
        <v>4</v>
      </c>
      <c r="J274">
        <v>1.4</v>
      </c>
      <c r="K274" s="1" t="s">
        <v>88</v>
      </c>
      <c r="L274" s="1" t="s">
        <v>88</v>
      </c>
      <c r="M274" s="1" t="s">
        <v>958</v>
      </c>
      <c r="N274">
        <v>0</v>
      </c>
      <c r="O274">
        <v>258</v>
      </c>
      <c r="P274" s="1" t="s">
        <v>88</v>
      </c>
      <c r="Q274" s="1" t="s">
        <v>932</v>
      </c>
      <c r="R274" s="2">
        <v>45145.020899467592</v>
      </c>
      <c r="S274" s="4">
        <v>50</v>
      </c>
      <c r="T274" s="1" t="s">
        <v>959</v>
      </c>
      <c r="U274">
        <v>1.5</v>
      </c>
      <c r="V274" s="1" t="s">
        <v>960</v>
      </c>
      <c r="W274">
        <v>0.9</v>
      </c>
      <c r="X274" s="1" t="s">
        <v>88</v>
      </c>
      <c r="Y274" s="1" t="s">
        <v>88</v>
      </c>
      <c r="Z274" s="1" t="s">
        <v>97</v>
      </c>
      <c r="AA274">
        <v>9</v>
      </c>
      <c r="AB274">
        <v>11</v>
      </c>
      <c r="AC274">
        <v>41</v>
      </c>
      <c r="AD274" s="5">
        <v>0</v>
      </c>
      <c r="AE274" s="5">
        <v>0</v>
      </c>
      <c r="AF274" s="5">
        <v>0</v>
      </c>
      <c r="AG274" s="5">
        <v>0</v>
      </c>
      <c r="AH274">
        <v>0</v>
      </c>
      <c r="AI274">
        <v>8.1999999999999993</v>
      </c>
      <c r="AJ274" s="1" t="s">
        <v>960</v>
      </c>
      <c r="AK274">
        <v>1104</v>
      </c>
      <c r="AL274">
        <v>1</v>
      </c>
      <c r="AM274">
        <v>2</v>
      </c>
      <c r="AN274">
        <v>3</v>
      </c>
      <c r="AO274">
        <v>19</v>
      </c>
      <c r="AP274">
        <v>1</v>
      </c>
      <c r="AQ274">
        <v>1</v>
      </c>
      <c r="AR274">
        <v>1</v>
      </c>
      <c r="AS274">
        <v>4</v>
      </c>
      <c r="AT274">
        <v>1</v>
      </c>
      <c r="AU274">
        <v>5</v>
      </c>
      <c r="AV274">
        <v>3</v>
      </c>
      <c r="AW274">
        <v>86</v>
      </c>
      <c r="AX274">
        <v>85.8</v>
      </c>
      <c r="AY274">
        <v>109.9</v>
      </c>
      <c r="AZ274">
        <v>429</v>
      </c>
      <c r="BA274">
        <v>62.2</v>
      </c>
      <c r="BB274">
        <v>11</v>
      </c>
      <c r="BC274">
        <v>4.91</v>
      </c>
      <c r="BD274">
        <v>0.24</v>
      </c>
      <c r="BE274">
        <v>5.15</v>
      </c>
      <c r="BF274">
        <v>22.04</v>
      </c>
      <c r="BG274">
        <v>312</v>
      </c>
      <c r="BH274">
        <v>32</v>
      </c>
      <c r="BI274">
        <v>225</v>
      </c>
      <c r="BJ274">
        <v>28</v>
      </c>
      <c r="BK274">
        <v>70</v>
      </c>
      <c r="BL274">
        <v>18</v>
      </c>
      <c r="BM274">
        <v>200</v>
      </c>
      <c r="BN274">
        <v>25</v>
      </c>
      <c r="BO274">
        <v>3</v>
      </c>
      <c r="BP274" s="1" t="s">
        <v>88</v>
      </c>
      <c r="BQ274">
        <v>2</v>
      </c>
      <c r="BR274" s="1" t="s">
        <v>88</v>
      </c>
      <c r="BS274">
        <v>1</v>
      </c>
      <c r="BT274" s="1" t="s">
        <v>88</v>
      </c>
      <c r="BU274">
        <v>0.4</v>
      </c>
      <c r="BV274">
        <v>2.5</v>
      </c>
      <c r="BW274">
        <v>0.02</v>
      </c>
      <c r="BX274">
        <v>0.42</v>
      </c>
      <c r="BY274">
        <v>1.8</v>
      </c>
      <c r="BZ274">
        <v>1.55</v>
      </c>
      <c r="CA274">
        <v>188</v>
      </c>
      <c r="CB274">
        <v>42</v>
      </c>
      <c r="CC274">
        <v>360</v>
      </c>
      <c r="CD274">
        <v>21</v>
      </c>
      <c r="CE274">
        <v>320</v>
      </c>
      <c r="CF274">
        <v>36</v>
      </c>
      <c r="CG274">
        <v>180</v>
      </c>
      <c r="CH274">
        <v>36</v>
      </c>
      <c r="CI274">
        <v>0.9</v>
      </c>
      <c r="CJ274">
        <v>0.24</v>
      </c>
      <c r="CK274" t="str">
        <f>IF(O274=" "," ",VLOOKUP(AA274,Mapping!$A:$C,2,FALSE))</f>
        <v>EVE</v>
      </c>
      <c r="CL274" t="str">
        <f>IF(O274=" "," ",VLOOKUP(AA274,Mapping!$A:$C,3,FALSE))</f>
        <v>Everton</v>
      </c>
      <c r="CM274" s="5">
        <f t="shared" si="20"/>
        <v>0</v>
      </c>
      <c r="CN274" s="5">
        <f t="shared" si="21"/>
        <v>0</v>
      </c>
      <c r="CO274">
        <f t="shared" si="22"/>
        <v>5</v>
      </c>
      <c r="CP274" s="4">
        <f t="shared" si="23"/>
        <v>8.1999999999999993</v>
      </c>
      <c r="CQ274">
        <f t="shared" si="24"/>
        <v>0</v>
      </c>
    </row>
    <row r="275" spans="1:95" x14ac:dyDescent="0.35">
      <c r="A275">
        <v>25</v>
      </c>
      <c r="B275" s="1" t="s">
        <v>88</v>
      </c>
      <c r="C275">
        <v>433154</v>
      </c>
      <c r="D275" s="1" t="s">
        <v>88</v>
      </c>
      <c r="E275" s="1" t="s">
        <v>88</v>
      </c>
      <c r="F275" s="1">
        <v>0</v>
      </c>
      <c r="G275" s="1" t="s">
        <v>88</v>
      </c>
      <c r="H275" s="1" t="s">
        <v>88</v>
      </c>
      <c r="I275">
        <v>3</v>
      </c>
      <c r="J275">
        <v>0</v>
      </c>
      <c r="K275" s="1" t="s">
        <v>88</v>
      </c>
      <c r="L275" s="1" t="s">
        <v>88</v>
      </c>
      <c r="M275" s="1" t="s">
        <v>961</v>
      </c>
      <c r="N275">
        <v>0</v>
      </c>
      <c r="O275">
        <v>259</v>
      </c>
      <c r="P275" s="1" t="s">
        <v>88</v>
      </c>
      <c r="Q275" s="1" t="s">
        <v>962</v>
      </c>
      <c r="R275" s="2">
        <v>45145.020899629628</v>
      </c>
      <c r="S275" s="4">
        <v>55</v>
      </c>
      <c r="T275" s="1" t="s">
        <v>963</v>
      </c>
      <c r="U275">
        <v>3.5</v>
      </c>
      <c r="V275" s="1" t="s">
        <v>964</v>
      </c>
      <c r="W275">
        <v>0.4</v>
      </c>
      <c r="X275" s="1" t="s">
        <v>88</v>
      </c>
      <c r="Y275" s="1" t="s">
        <v>88</v>
      </c>
      <c r="Z275" s="1" t="s">
        <v>207</v>
      </c>
      <c r="AA275">
        <v>9</v>
      </c>
      <c r="AB275">
        <v>11</v>
      </c>
      <c r="AC275">
        <v>126</v>
      </c>
      <c r="AD275" s="5">
        <v>0</v>
      </c>
      <c r="AE275" s="5">
        <v>0</v>
      </c>
      <c r="AF275" s="5">
        <v>0</v>
      </c>
      <c r="AG275" s="5">
        <v>0</v>
      </c>
      <c r="AH275">
        <v>0</v>
      </c>
      <c r="AI275">
        <v>22.9</v>
      </c>
      <c r="AJ275" s="1" t="s">
        <v>964</v>
      </c>
      <c r="AK275">
        <v>2490</v>
      </c>
      <c r="AL275">
        <v>7</v>
      </c>
      <c r="AM275">
        <v>5</v>
      </c>
      <c r="AN275">
        <v>5</v>
      </c>
      <c r="AO275">
        <v>46</v>
      </c>
      <c r="AP275">
        <v>1</v>
      </c>
      <c r="AQ275">
        <v>1</v>
      </c>
      <c r="AR275">
        <v>1</v>
      </c>
      <c r="AS275">
        <v>5</v>
      </c>
      <c r="AT275">
        <v>1</v>
      </c>
      <c r="AU275">
        <v>5</v>
      </c>
      <c r="AV275">
        <v>14</v>
      </c>
      <c r="AW275">
        <v>505</v>
      </c>
      <c r="AX275">
        <v>718.8</v>
      </c>
      <c r="AY275">
        <v>771.4</v>
      </c>
      <c r="AZ275">
        <v>464</v>
      </c>
      <c r="BA275">
        <v>195.8</v>
      </c>
      <c r="BB275">
        <v>28</v>
      </c>
      <c r="BC275">
        <v>3.51</v>
      </c>
      <c r="BD275">
        <v>5.45</v>
      </c>
      <c r="BE275">
        <v>8.9600000000000009</v>
      </c>
      <c r="BF275">
        <v>51.3</v>
      </c>
      <c r="BG275">
        <v>38</v>
      </c>
      <c r="BH275">
        <v>15</v>
      </c>
      <c r="BI275">
        <v>22</v>
      </c>
      <c r="BJ275">
        <v>19</v>
      </c>
      <c r="BK275">
        <v>61</v>
      </c>
      <c r="BL275">
        <v>44</v>
      </c>
      <c r="BM275">
        <v>32</v>
      </c>
      <c r="BN275">
        <v>23</v>
      </c>
      <c r="BO275">
        <v>1</v>
      </c>
      <c r="BP275" s="1" t="s">
        <v>88</v>
      </c>
      <c r="BQ275">
        <v>2</v>
      </c>
      <c r="BR275" s="1" t="s">
        <v>88</v>
      </c>
      <c r="BS275">
        <v>1</v>
      </c>
      <c r="BT275" s="1" t="s">
        <v>88</v>
      </c>
      <c r="BU275">
        <v>0.13</v>
      </c>
      <c r="BV275">
        <v>2.5</v>
      </c>
      <c r="BW275">
        <v>0.2</v>
      </c>
      <c r="BX275">
        <v>0.33</v>
      </c>
      <c r="BY275">
        <v>1.85</v>
      </c>
      <c r="BZ275">
        <v>1.66</v>
      </c>
      <c r="CA275">
        <v>136</v>
      </c>
      <c r="CB275">
        <v>88</v>
      </c>
      <c r="CC275">
        <v>525</v>
      </c>
      <c r="CD275">
        <v>207</v>
      </c>
      <c r="CE275">
        <v>99</v>
      </c>
      <c r="CF275">
        <v>43</v>
      </c>
      <c r="CG275">
        <v>262</v>
      </c>
      <c r="CH275">
        <v>84</v>
      </c>
      <c r="CI275">
        <v>1.01</v>
      </c>
      <c r="CJ275">
        <v>0.18</v>
      </c>
      <c r="CK275" t="str">
        <f>IF(O275=" "," ",VLOOKUP(AA275,Mapping!$A:$C,2,FALSE))</f>
        <v>EVE</v>
      </c>
      <c r="CL275" t="str">
        <f>IF(O275=" "," ",VLOOKUP(AA275,Mapping!$A:$C,3,FALSE))</f>
        <v>Everton</v>
      </c>
      <c r="CM275" s="5">
        <f t="shared" si="20"/>
        <v>0</v>
      </c>
      <c r="CN275" s="5">
        <f t="shared" si="21"/>
        <v>0</v>
      </c>
      <c r="CO275">
        <f t="shared" si="22"/>
        <v>5.5</v>
      </c>
      <c r="CP275" s="4">
        <f t="shared" si="23"/>
        <v>22.90909090909091</v>
      </c>
      <c r="CQ275">
        <f t="shared" si="24"/>
        <v>0</v>
      </c>
    </row>
    <row r="276" spans="1:95" x14ac:dyDescent="0.35">
      <c r="A276">
        <v>25</v>
      </c>
      <c r="B276" s="1" t="s">
        <v>88</v>
      </c>
      <c r="C276">
        <v>224967</v>
      </c>
      <c r="D276" s="1" t="s">
        <v>88</v>
      </c>
      <c r="E276" s="1" t="s">
        <v>88</v>
      </c>
      <c r="F276" s="1">
        <v>0</v>
      </c>
      <c r="G276" s="1" t="s">
        <v>88</v>
      </c>
      <c r="H276" s="1" t="s">
        <v>88</v>
      </c>
      <c r="I276">
        <v>2</v>
      </c>
      <c r="J276">
        <v>2</v>
      </c>
      <c r="K276" s="1" t="s">
        <v>88</v>
      </c>
      <c r="L276" s="1" t="s">
        <v>88</v>
      </c>
      <c r="M276" s="1" t="s">
        <v>965</v>
      </c>
      <c r="N276">
        <v>0</v>
      </c>
      <c r="O276">
        <v>260</v>
      </c>
      <c r="P276" s="1" t="s">
        <v>88</v>
      </c>
      <c r="Q276" s="1" t="s">
        <v>962</v>
      </c>
      <c r="R276" s="2">
        <v>45145.020899629628</v>
      </c>
      <c r="S276" s="4">
        <v>45</v>
      </c>
      <c r="T276" s="1" t="s">
        <v>966</v>
      </c>
      <c r="U276">
        <v>2.2000000000000002</v>
      </c>
      <c r="V276" s="1" t="s">
        <v>967</v>
      </c>
      <c r="W276">
        <v>0.3</v>
      </c>
      <c r="X276" s="1" t="s">
        <v>88</v>
      </c>
      <c r="Y276" s="1" t="s">
        <v>88</v>
      </c>
      <c r="Z276" s="1" t="s">
        <v>97</v>
      </c>
      <c r="AA276">
        <v>9</v>
      </c>
      <c r="AB276">
        <v>11</v>
      </c>
      <c r="AC276">
        <v>75</v>
      </c>
      <c r="AD276" s="5">
        <v>0</v>
      </c>
      <c r="AE276" s="5">
        <v>0</v>
      </c>
      <c r="AF276" s="5">
        <v>0</v>
      </c>
      <c r="AG276" s="5">
        <v>0</v>
      </c>
      <c r="AH276">
        <v>0</v>
      </c>
      <c r="AI276">
        <v>16.7</v>
      </c>
      <c r="AJ276" s="1" t="s">
        <v>967</v>
      </c>
      <c r="AK276">
        <v>2653</v>
      </c>
      <c r="AL276">
        <v>7</v>
      </c>
      <c r="AM276">
        <v>1</v>
      </c>
      <c r="AN276">
        <v>7</v>
      </c>
      <c r="AO276">
        <v>46</v>
      </c>
      <c r="AP276">
        <v>1</v>
      </c>
      <c r="AQ276">
        <v>1</v>
      </c>
      <c r="AR276">
        <v>1</v>
      </c>
      <c r="AS276">
        <v>4</v>
      </c>
      <c r="AT276">
        <v>1</v>
      </c>
      <c r="AU276">
        <v>5</v>
      </c>
      <c r="AV276">
        <v>4</v>
      </c>
      <c r="AW276">
        <v>449</v>
      </c>
      <c r="AX276">
        <v>504.8</v>
      </c>
      <c r="AY276">
        <v>307</v>
      </c>
      <c r="AZ276">
        <v>120</v>
      </c>
      <c r="BA276">
        <v>93.4</v>
      </c>
      <c r="BB276">
        <v>30</v>
      </c>
      <c r="BC276">
        <v>0.54</v>
      </c>
      <c r="BD276">
        <v>0.91</v>
      </c>
      <c r="BE276">
        <v>1.45</v>
      </c>
      <c r="BF276">
        <v>53.67</v>
      </c>
      <c r="BG276">
        <v>100</v>
      </c>
      <c r="BH276">
        <v>33</v>
      </c>
      <c r="BI276">
        <v>105</v>
      </c>
      <c r="BJ276">
        <v>19</v>
      </c>
      <c r="BK276">
        <v>202</v>
      </c>
      <c r="BL276">
        <v>55</v>
      </c>
      <c r="BM276">
        <v>128</v>
      </c>
      <c r="BN276">
        <v>26</v>
      </c>
      <c r="BO276">
        <v>1</v>
      </c>
      <c r="BP276" s="1" t="s">
        <v>88</v>
      </c>
      <c r="BQ276">
        <v>2</v>
      </c>
      <c r="BR276" s="1" t="s">
        <v>88</v>
      </c>
      <c r="BS276">
        <v>1</v>
      </c>
      <c r="BT276" s="1" t="s">
        <v>88</v>
      </c>
      <c r="BU276">
        <v>0.02</v>
      </c>
      <c r="BV276">
        <v>2.5</v>
      </c>
      <c r="BW276">
        <v>0.03</v>
      </c>
      <c r="BX276">
        <v>0.05</v>
      </c>
      <c r="BY276">
        <v>1.82</v>
      </c>
      <c r="BZ276">
        <v>1.56</v>
      </c>
      <c r="CA276">
        <v>424</v>
      </c>
      <c r="CB276">
        <v>120</v>
      </c>
      <c r="CC276">
        <v>228</v>
      </c>
      <c r="CD276">
        <v>143</v>
      </c>
      <c r="CE276">
        <v>223</v>
      </c>
      <c r="CF276">
        <v>85</v>
      </c>
      <c r="CG276">
        <v>300</v>
      </c>
      <c r="CH276">
        <v>108</v>
      </c>
      <c r="CI276">
        <v>1.02</v>
      </c>
      <c r="CJ276">
        <v>0.24</v>
      </c>
      <c r="CK276" t="str">
        <f>IF(O276=" "," ",VLOOKUP(AA276,Mapping!$A:$C,2,FALSE))</f>
        <v>EVE</v>
      </c>
      <c r="CL276" t="str">
        <f>IF(O276=" "," ",VLOOKUP(AA276,Mapping!$A:$C,3,FALSE))</f>
        <v>Everton</v>
      </c>
      <c r="CM276" s="5">
        <f t="shared" si="20"/>
        <v>0</v>
      </c>
      <c r="CN276" s="5">
        <f t="shared" si="21"/>
        <v>0</v>
      </c>
      <c r="CO276">
        <f t="shared" si="22"/>
        <v>4.5</v>
      </c>
      <c r="CP276" s="4">
        <f t="shared" si="23"/>
        <v>16.666666666666668</v>
      </c>
      <c r="CQ276">
        <f t="shared" si="24"/>
        <v>0</v>
      </c>
    </row>
    <row r="277" spans="1:95" x14ac:dyDescent="0.35">
      <c r="A277">
        <v>25</v>
      </c>
      <c r="B277" s="1" t="s">
        <v>88</v>
      </c>
      <c r="C277">
        <v>449871</v>
      </c>
      <c r="D277" s="1" t="s">
        <v>88</v>
      </c>
      <c r="E277" s="1" t="s">
        <v>88</v>
      </c>
      <c r="F277" s="1">
        <v>0</v>
      </c>
      <c r="G277" s="1" t="s">
        <v>88</v>
      </c>
      <c r="H277" s="1" t="s">
        <v>88</v>
      </c>
      <c r="I277">
        <v>3</v>
      </c>
      <c r="J277">
        <v>1.6</v>
      </c>
      <c r="K277" s="1" t="s">
        <v>88</v>
      </c>
      <c r="L277" s="1" t="s">
        <v>88</v>
      </c>
      <c r="M277" s="1" t="s">
        <v>968</v>
      </c>
      <c r="N277">
        <v>0</v>
      </c>
      <c r="O277">
        <v>261</v>
      </c>
      <c r="P277" s="1" t="s">
        <v>88</v>
      </c>
      <c r="Q277" s="1" t="s">
        <v>962</v>
      </c>
      <c r="R277" s="2">
        <v>45145.020899629628</v>
      </c>
      <c r="S277" s="4">
        <v>50</v>
      </c>
      <c r="T277" s="1" t="s">
        <v>969</v>
      </c>
      <c r="U277">
        <v>2.2999999999999998</v>
      </c>
      <c r="V277" s="1" t="s">
        <v>970</v>
      </c>
      <c r="W277">
        <v>0.2</v>
      </c>
      <c r="X277" s="1" t="s">
        <v>88</v>
      </c>
      <c r="Y277" s="1" t="s">
        <v>88</v>
      </c>
      <c r="Z277" s="1" t="s">
        <v>97</v>
      </c>
      <c r="AA277">
        <v>9</v>
      </c>
      <c r="AB277">
        <v>11</v>
      </c>
      <c r="AC277">
        <v>77</v>
      </c>
      <c r="AD277" s="5">
        <v>0</v>
      </c>
      <c r="AE277" s="5">
        <v>0</v>
      </c>
      <c r="AF277" s="5">
        <v>0</v>
      </c>
      <c r="AG277" s="5">
        <v>0</v>
      </c>
      <c r="AH277">
        <v>0</v>
      </c>
      <c r="AI277">
        <v>15.4</v>
      </c>
      <c r="AJ277" s="1" t="s">
        <v>970</v>
      </c>
      <c r="AK277">
        <v>2486</v>
      </c>
      <c r="AL277">
        <v>1</v>
      </c>
      <c r="AM277">
        <v>3</v>
      </c>
      <c r="AN277">
        <v>9</v>
      </c>
      <c r="AO277">
        <v>37</v>
      </c>
      <c r="AP277">
        <v>1</v>
      </c>
      <c r="AQ277">
        <v>1</v>
      </c>
      <c r="AR277">
        <v>1</v>
      </c>
      <c r="AS277">
        <v>9</v>
      </c>
      <c r="AT277">
        <v>1</v>
      </c>
      <c r="AU277">
        <v>5</v>
      </c>
      <c r="AV277">
        <v>2</v>
      </c>
      <c r="AW277">
        <v>300</v>
      </c>
      <c r="AX277">
        <v>358.2</v>
      </c>
      <c r="AY277">
        <v>316.60000000000002</v>
      </c>
      <c r="AZ277">
        <v>287</v>
      </c>
      <c r="BA277">
        <v>96</v>
      </c>
      <c r="BB277">
        <v>29</v>
      </c>
      <c r="BC277">
        <v>2.95</v>
      </c>
      <c r="BD277">
        <v>1.66</v>
      </c>
      <c r="BE277">
        <v>4.6100000000000003</v>
      </c>
      <c r="BF277">
        <v>47.89</v>
      </c>
      <c r="BG277">
        <v>173</v>
      </c>
      <c r="BH277">
        <v>77</v>
      </c>
      <c r="BI277">
        <v>102</v>
      </c>
      <c r="BJ277">
        <v>77</v>
      </c>
      <c r="BK277">
        <v>108</v>
      </c>
      <c r="BL277">
        <v>71</v>
      </c>
      <c r="BM277">
        <v>125</v>
      </c>
      <c r="BN277">
        <v>79</v>
      </c>
      <c r="BO277">
        <v>1</v>
      </c>
      <c r="BP277" s="1" t="s">
        <v>88</v>
      </c>
      <c r="BQ277">
        <v>2</v>
      </c>
      <c r="BR277" s="1" t="s">
        <v>88</v>
      </c>
      <c r="BS277">
        <v>1</v>
      </c>
      <c r="BT277" s="1" t="s">
        <v>88</v>
      </c>
      <c r="BU277">
        <v>0.11</v>
      </c>
      <c r="BV277">
        <v>2.5</v>
      </c>
      <c r="BW277">
        <v>0.06</v>
      </c>
      <c r="BX277">
        <v>0.17</v>
      </c>
      <c r="BY277">
        <v>1.73</v>
      </c>
      <c r="BZ277">
        <v>1.34</v>
      </c>
      <c r="CA277">
        <v>280</v>
      </c>
      <c r="CB277">
        <v>181</v>
      </c>
      <c r="CC277">
        <v>452</v>
      </c>
      <c r="CD277">
        <v>156</v>
      </c>
      <c r="CE277">
        <v>216</v>
      </c>
      <c r="CF277">
        <v>85</v>
      </c>
      <c r="CG277">
        <v>329</v>
      </c>
      <c r="CH277">
        <v>102</v>
      </c>
      <c r="CI277">
        <v>1.05</v>
      </c>
      <c r="CJ277">
        <v>0.33</v>
      </c>
      <c r="CK277" t="str">
        <f>IF(O277=" "," ",VLOOKUP(AA277,Mapping!$A:$C,2,FALSE))</f>
        <v>EVE</v>
      </c>
      <c r="CL277" t="str">
        <f>IF(O277=" "," ",VLOOKUP(AA277,Mapping!$A:$C,3,FALSE))</f>
        <v>Everton</v>
      </c>
      <c r="CM277" s="5">
        <f t="shared" si="20"/>
        <v>0</v>
      </c>
      <c r="CN277" s="5">
        <f t="shared" si="21"/>
        <v>0</v>
      </c>
      <c r="CO277">
        <f t="shared" si="22"/>
        <v>5</v>
      </c>
      <c r="CP277" s="4">
        <f t="shared" si="23"/>
        <v>15.4</v>
      </c>
      <c r="CQ277">
        <f t="shared" si="24"/>
        <v>0</v>
      </c>
    </row>
    <row r="278" spans="1:95" x14ac:dyDescent="0.35">
      <c r="A278">
        <v>25</v>
      </c>
      <c r="B278" s="1" t="s">
        <v>88</v>
      </c>
      <c r="C278">
        <v>243571</v>
      </c>
      <c r="D278" s="1" t="s">
        <v>88</v>
      </c>
      <c r="E278" s="1" t="s">
        <v>88</v>
      </c>
      <c r="F278" s="1">
        <v>0</v>
      </c>
      <c r="G278" s="1" t="s">
        <v>88</v>
      </c>
      <c r="H278" s="1" t="s">
        <v>88</v>
      </c>
      <c r="I278">
        <v>2</v>
      </c>
      <c r="J278">
        <v>2</v>
      </c>
      <c r="K278" s="1" t="s">
        <v>88</v>
      </c>
      <c r="L278" s="1" t="s">
        <v>88</v>
      </c>
      <c r="M278" s="1" t="s">
        <v>429</v>
      </c>
      <c r="N278">
        <v>0</v>
      </c>
      <c r="O278">
        <v>262</v>
      </c>
      <c r="P278" s="1" t="s">
        <v>88</v>
      </c>
      <c r="Q278" s="1" t="s">
        <v>962</v>
      </c>
      <c r="R278" s="2">
        <v>45145.020899629628</v>
      </c>
      <c r="S278" s="4">
        <v>45</v>
      </c>
      <c r="T278" s="1" t="s">
        <v>971</v>
      </c>
      <c r="U278">
        <v>1.6</v>
      </c>
      <c r="V278" s="1" t="s">
        <v>972</v>
      </c>
      <c r="W278">
        <v>0.3</v>
      </c>
      <c r="X278" s="1" t="s">
        <v>88</v>
      </c>
      <c r="Y278" s="1" t="s">
        <v>88</v>
      </c>
      <c r="Z278" s="1" t="s">
        <v>97</v>
      </c>
      <c r="AA278">
        <v>9</v>
      </c>
      <c r="AB278">
        <v>11</v>
      </c>
      <c r="AC278">
        <v>31</v>
      </c>
      <c r="AD278" s="5">
        <v>0</v>
      </c>
      <c r="AE278" s="5">
        <v>0</v>
      </c>
      <c r="AF278" s="5">
        <v>0</v>
      </c>
      <c r="AG278" s="5">
        <v>0</v>
      </c>
      <c r="AH278">
        <v>0</v>
      </c>
      <c r="AI278">
        <v>6.9</v>
      </c>
      <c r="AJ278" s="1" t="s">
        <v>972</v>
      </c>
      <c r="AK278">
        <v>1274</v>
      </c>
      <c r="AL278">
        <v>1</v>
      </c>
      <c r="AM278">
        <v>3</v>
      </c>
      <c r="AN278">
        <v>2</v>
      </c>
      <c r="AO278">
        <v>22</v>
      </c>
      <c r="AP278">
        <v>1</v>
      </c>
      <c r="AQ278">
        <v>1</v>
      </c>
      <c r="AR278">
        <v>1</v>
      </c>
      <c r="AS278">
        <v>3</v>
      </c>
      <c r="AT278">
        <v>1</v>
      </c>
      <c r="AU278">
        <v>5</v>
      </c>
      <c r="AV278">
        <v>2</v>
      </c>
      <c r="AW278">
        <v>173</v>
      </c>
      <c r="AX278">
        <v>231.4</v>
      </c>
      <c r="AY278">
        <v>111.9</v>
      </c>
      <c r="AZ278">
        <v>108</v>
      </c>
      <c r="BA278">
        <v>45.3</v>
      </c>
      <c r="BB278">
        <v>14</v>
      </c>
      <c r="BC278">
        <v>0.48</v>
      </c>
      <c r="BD278">
        <v>0.71</v>
      </c>
      <c r="BE278">
        <v>1.19</v>
      </c>
      <c r="BF278">
        <v>25.4</v>
      </c>
      <c r="BG278">
        <v>229</v>
      </c>
      <c r="BH278">
        <v>87</v>
      </c>
      <c r="BI278">
        <v>220</v>
      </c>
      <c r="BJ278">
        <v>66</v>
      </c>
      <c r="BK278">
        <v>220</v>
      </c>
      <c r="BL278">
        <v>65</v>
      </c>
      <c r="BM278">
        <v>246</v>
      </c>
      <c r="BN278">
        <v>85</v>
      </c>
      <c r="BO278">
        <v>1</v>
      </c>
      <c r="BP278" s="1" t="s">
        <v>88</v>
      </c>
      <c r="BQ278">
        <v>2</v>
      </c>
      <c r="BR278" s="1" t="s">
        <v>88</v>
      </c>
      <c r="BS278">
        <v>1</v>
      </c>
      <c r="BT278" s="1" t="s">
        <v>88</v>
      </c>
      <c r="BU278">
        <v>0.03</v>
      </c>
      <c r="BV278">
        <v>2.5</v>
      </c>
      <c r="BW278">
        <v>0.05</v>
      </c>
      <c r="BX278">
        <v>0.08</v>
      </c>
      <c r="BY278">
        <v>1.79</v>
      </c>
      <c r="BZ278">
        <v>1.55</v>
      </c>
      <c r="CA278">
        <v>444</v>
      </c>
      <c r="CB278">
        <v>130</v>
      </c>
      <c r="CC278">
        <v>248</v>
      </c>
      <c r="CD278">
        <v>153</v>
      </c>
      <c r="CE278">
        <v>305</v>
      </c>
      <c r="CF278">
        <v>115</v>
      </c>
      <c r="CG278">
        <v>320</v>
      </c>
      <c r="CH278">
        <v>120</v>
      </c>
      <c r="CI278">
        <v>0.99</v>
      </c>
      <c r="CJ278">
        <v>0.14000000000000001</v>
      </c>
      <c r="CK278" t="str">
        <f>IF(O278=" "," ",VLOOKUP(AA278,Mapping!$A:$C,2,FALSE))</f>
        <v>EVE</v>
      </c>
      <c r="CL278" t="str">
        <f>IF(O278=" "," ",VLOOKUP(AA278,Mapping!$A:$C,3,FALSE))</f>
        <v>Everton</v>
      </c>
      <c r="CM278" s="5">
        <f t="shared" si="20"/>
        <v>0</v>
      </c>
      <c r="CN278" s="5">
        <f t="shared" si="21"/>
        <v>0</v>
      </c>
      <c r="CO278">
        <f t="shared" si="22"/>
        <v>4.5</v>
      </c>
      <c r="CP278" s="4">
        <f t="shared" si="23"/>
        <v>6.8888888888888893</v>
      </c>
      <c r="CQ278">
        <f t="shared" si="24"/>
        <v>0</v>
      </c>
    </row>
    <row r="279" spans="1:95" x14ac:dyDescent="0.35">
      <c r="A279">
        <v>25</v>
      </c>
      <c r="B279" s="1" t="s">
        <v>88</v>
      </c>
      <c r="C279">
        <v>111234</v>
      </c>
      <c r="D279" s="1" t="s">
        <v>88</v>
      </c>
      <c r="E279" s="1" t="s">
        <v>88</v>
      </c>
      <c r="F279" s="1">
        <v>0</v>
      </c>
      <c r="G279" s="1" t="s">
        <v>88</v>
      </c>
      <c r="H279" s="1" t="s">
        <v>88</v>
      </c>
      <c r="I279">
        <v>1</v>
      </c>
      <c r="J279">
        <v>2.2999999999999998</v>
      </c>
      <c r="K279" s="1" t="s">
        <v>88</v>
      </c>
      <c r="L279" s="1" t="s">
        <v>88</v>
      </c>
      <c r="M279" s="1" t="s">
        <v>630</v>
      </c>
      <c r="N279">
        <v>0</v>
      </c>
      <c r="O279">
        <v>263</v>
      </c>
      <c r="P279" s="1" t="s">
        <v>88</v>
      </c>
      <c r="Q279" s="1" t="s">
        <v>962</v>
      </c>
      <c r="R279" s="2">
        <v>45145.020899629628</v>
      </c>
      <c r="S279" s="4">
        <v>45</v>
      </c>
      <c r="T279" s="1" t="s">
        <v>973</v>
      </c>
      <c r="U279">
        <v>3.4</v>
      </c>
      <c r="V279" s="1" t="s">
        <v>974</v>
      </c>
      <c r="W279">
        <v>12.7</v>
      </c>
      <c r="X279" s="1" t="s">
        <v>88</v>
      </c>
      <c r="Y279" s="1" t="s">
        <v>88</v>
      </c>
      <c r="Z279" s="1" t="s">
        <v>97</v>
      </c>
      <c r="AA279">
        <v>9</v>
      </c>
      <c r="AB279">
        <v>11</v>
      </c>
      <c r="AC279">
        <v>124</v>
      </c>
      <c r="AD279" s="5">
        <v>0</v>
      </c>
      <c r="AE279" s="5">
        <v>0</v>
      </c>
      <c r="AF279" s="5">
        <v>0</v>
      </c>
      <c r="AG279" s="5">
        <v>0</v>
      </c>
      <c r="AH279">
        <v>0</v>
      </c>
      <c r="AI279">
        <v>27.6</v>
      </c>
      <c r="AJ279" s="1" t="s">
        <v>974</v>
      </c>
      <c r="AK279">
        <v>3330</v>
      </c>
      <c r="AL279">
        <v>1</v>
      </c>
      <c r="AM279">
        <v>1</v>
      </c>
      <c r="AN279">
        <v>8</v>
      </c>
      <c r="AO279">
        <v>57</v>
      </c>
      <c r="AP279">
        <v>1</v>
      </c>
      <c r="AQ279">
        <v>1</v>
      </c>
      <c r="AR279">
        <v>1</v>
      </c>
      <c r="AS279">
        <v>6</v>
      </c>
      <c r="AT279">
        <v>1</v>
      </c>
      <c r="AU279">
        <v>124</v>
      </c>
      <c r="AV279">
        <v>10</v>
      </c>
      <c r="AW279">
        <v>666</v>
      </c>
      <c r="AX279">
        <v>997.8</v>
      </c>
      <c r="AY279">
        <v>23</v>
      </c>
      <c r="AZ279">
        <v>0</v>
      </c>
      <c r="BA279">
        <v>102</v>
      </c>
      <c r="BB279">
        <v>37</v>
      </c>
      <c r="BC279">
        <v>0</v>
      </c>
      <c r="BD279">
        <v>0.35</v>
      </c>
      <c r="BE279">
        <v>0.35</v>
      </c>
      <c r="BF279">
        <v>66.41</v>
      </c>
      <c r="BG279">
        <v>9</v>
      </c>
      <c r="BH279">
        <v>3</v>
      </c>
      <c r="BI279">
        <v>317</v>
      </c>
      <c r="BJ279">
        <v>1</v>
      </c>
      <c r="BK279">
        <v>456</v>
      </c>
      <c r="BL279">
        <v>54</v>
      </c>
      <c r="BM279">
        <v>115</v>
      </c>
      <c r="BN279">
        <v>3</v>
      </c>
      <c r="BO279">
        <v>1</v>
      </c>
      <c r="BP279" s="1" t="s">
        <v>88</v>
      </c>
      <c r="BQ279">
        <v>2</v>
      </c>
      <c r="BR279" s="1" t="s">
        <v>88</v>
      </c>
      <c r="BS279">
        <v>1</v>
      </c>
      <c r="BT279" s="1" t="s">
        <v>88</v>
      </c>
      <c r="BU279">
        <v>0.03</v>
      </c>
      <c r="BV279">
        <v>3.35</v>
      </c>
      <c r="BW279">
        <v>0.01</v>
      </c>
      <c r="BX279">
        <v>0.01</v>
      </c>
      <c r="BY279">
        <v>1.79</v>
      </c>
      <c r="BZ279">
        <v>1.54</v>
      </c>
      <c r="CA279">
        <v>341</v>
      </c>
      <c r="CB279">
        <v>21</v>
      </c>
      <c r="CC279">
        <v>145</v>
      </c>
      <c r="CD279">
        <v>53</v>
      </c>
      <c r="CE279">
        <v>104</v>
      </c>
      <c r="CF279">
        <v>21</v>
      </c>
      <c r="CG279">
        <v>34</v>
      </c>
      <c r="CH279">
        <v>5</v>
      </c>
      <c r="CI279">
        <v>1</v>
      </c>
      <c r="CJ279">
        <v>0.22</v>
      </c>
      <c r="CK279" t="str">
        <f>IF(O279=" "," ",VLOOKUP(AA279,Mapping!$A:$C,2,FALSE))</f>
        <v>EVE</v>
      </c>
      <c r="CL279" t="str">
        <f>IF(O279=" "," ",VLOOKUP(AA279,Mapping!$A:$C,3,FALSE))</f>
        <v>Everton</v>
      </c>
      <c r="CM279" s="5">
        <f t="shared" si="20"/>
        <v>0</v>
      </c>
      <c r="CN279" s="5">
        <f t="shared" si="21"/>
        <v>0</v>
      </c>
      <c r="CO279">
        <f t="shared" si="22"/>
        <v>4.5</v>
      </c>
      <c r="CP279" s="4">
        <f t="shared" si="23"/>
        <v>27.555555555555557</v>
      </c>
      <c r="CQ279">
        <f t="shared" si="24"/>
        <v>0</v>
      </c>
    </row>
    <row r="280" spans="1:95" x14ac:dyDescent="0.35">
      <c r="A280">
        <v>25</v>
      </c>
      <c r="B280" s="1" t="s">
        <v>88</v>
      </c>
      <c r="C280">
        <v>218997</v>
      </c>
      <c r="D280" s="1" t="s">
        <v>88</v>
      </c>
      <c r="E280" s="1" t="s">
        <v>88</v>
      </c>
      <c r="F280" s="1">
        <v>0</v>
      </c>
      <c r="G280" s="1" t="s">
        <v>88</v>
      </c>
      <c r="H280" s="1" t="s">
        <v>88</v>
      </c>
      <c r="I280">
        <v>4</v>
      </c>
      <c r="J280">
        <v>0</v>
      </c>
      <c r="K280" s="1" t="s">
        <v>88</v>
      </c>
      <c r="L280" s="1" t="s">
        <v>88</v>
      </c>
      <c r="M280" s="1" t="s">
        <v>975</v>
      </c>
      <c r="N280">
        <v>0</v>
      </c>
      <c r="O280">
        <v>264</v>
      </c>
      <c r="P280" s="1" t="s">
        <v>88</v>
      </c>
      <c r="Q280" s="1" t="s">
        <v>976</v>
      </c>
      <c r="R280" s="2">
        <v>45118.404314571759</v>
      </c>
      <c r="S280" s="4">
        <v>45</v>
      </c>
      <c r="T280" s="1" t="s">
        <v>977</v>
      </c>
      <c r="U280">
        <v>1.5</v>
      </c>
      <c r="V280" s="1" t="s">
        <v>978</v>
      </c>
      <c r="W280">
        <v>0.2</v>
      </c>
      <c r="X280" s="1" t="s">
        <v>88</v>
      </c>
      <c r="Y280" s="1" t="s">
        <v>88</v>
      </c>
      <c r="Z280" s="1" t="s">
        <v>189</v>
      </c>
      <c r="AA280">
        <v>9</v>
      </c>
      <c r="AB280">
        <v>11</v>
      </c>
      <c r="AC280">
        <v>17</v>
      </c>
      <c r="AD280" s="5">
        <v>0</v>
      </c>
      <c r="AE280" s="5">
        <v>0</v>
      </c>
      <c r="AF280" s="5">
        <v>0</v>
      </c>
      <c r="AG280" s="5">
        <v>0</v>
      </c>
      <c r="AH280">
        <v>0</v>
      </c>
      <c r="AI280">
        <v>3.8</v>
      </c>
      <c r="AJ280" s="1" t="s">
        <v>978</v>
      </c>
      <c r="AK280">
        <v>219</v>
      </c>
      <c r="AL280">
        <v>1</v>
      </c>
      <c r="AM280">
        <v>1</v>
      </c>
      <c r="AN280">
        <v>8</v>
      </c>
      <c r="AO280">
        <v>4</v>
      </c>
      <c r="AP280">
        <v>1</v>
      </c>
      <c r="AQ280">
        <v>1</v>
      </c>
      <c r="AR280">
        <v>1</v>
      </c>
      <c r="AS280">
        <v>6</v>
      </c>
      <c r="AT280">
        <v>1</v>
      </c>
      <c r="AU280">
        <v>124</v>
      </c>
      <c r="AV280">
        <v>10</v>
      </c>
      <c r="AW280">
        <v>59</v>
      </c>
      <c r="AX280">
        <v>40.799999999999997</v>
      </c>
      <c r="AY280">
        <v>39.6</v>
      </c>
      <c r="AZ280">
        <v>54</v>
      </c>
      <c r="BA280">
        <v>13</v>
      </c>
      <c r="BB280">
        <v>2</v>
      </c>
      <c r="BC280">
        <v>0.86</v>
      </c>
      <c r="BD280">
        <v>0.15</v>
      </c>
      <c r="BE280">
        <v>1.01</v>
      </c>
      <c r="BF280">
        <v>6.4</v>
      </c>
      <c r="BG280">
        <v>349</v>
      </c>
      <c r="BH280">
        <v>38</v>
      </c>
      <c r="BI280">
        <v>295</v>
      </c>
      <c r="BJ280">
        <v>35</v>
      </c>
      <c r="BK280">
        <v>275</v>
      </c>
      <c r="BL280">
        <v>37</v>
      </c>
      <c r="BM280">
        <v>331</v>
      </c>
      <c r="BN280">
        <v>37</v>
      </c>
      <c r="BO280">
        <v>1</v>
      </c>
      <c r="BP280" s="1" t="s">
        <v>88</v>
      </c>
      <c r="BQ280">
        <v>2</v>
      </c>
      <c r="BR280" s="1" t="s">
        <v>88</v>
      </c>
      <c r="BS280">
        <v>1</v>
      </c>
      <c r="BT280" s="1" t="s">
        <v>88</v>
      </c>
      <c r="BU280">
        <v>0.35</v>
      </c>
      <c r="BV280">
        <v>3.35</v>
      </c>
      <c r="BW280">
        <v>0.06</v>
      </c>
      <c r="BX280">
        <v>0.41</v>
      </c>
      <c r="BY280">
        <v>2.63</v>
      </c>
      <c r="BZ280">
        <v>1.64</v>
      </c>
      <c r="CA280">
        <v>410</v>
      </c>
      <c r="CB280">
        <v>64</v>
      </c>
      <c r="CC280">
        <v>214</v>
      </c>
      <c r="CD280">
        <v>6</v>
      </c>
      <c r="CE280">
        <v>316</v>
      </c>
      <c r="CF280">
        <v>35</v>
      </c>
      <c r="CG280">
        <v>419</v>
      </c>
      <c r="CH280">
        <v>66</v>
      </c>
      <c r="CI280">
        <v>0.82</v>
      </c>
      <c r="CJ280">
        <v>0.22</v>
      </c>
      <c r="CK280" t="str">
        <f>IF(O280=" "," ",VLOOKUP(AA280,Mapping!$A:$C,2,FALSE))</f>
        <v>EVE</v>
      </c>
      <c r="CL280" t="str">
        <f>IF(O280=" "," ",VLOOKUP(AA280,Mapping!$A:$C,3,FALSE))</f>
        <v>Everton</v>
      </c>
      <c r="CM280" s="5">
        <f t="shared" si="20"/>
        <v>0</v>
      </c>
      <c r="CN280" s="5">
        <f t="shared" si="21"/>
        <v>0</v>
      </c>
      <c r="CO280">
        <f t="shared" si="22"/>
        <v>4.5</v>
      </c>
      <c r="CP280" s="4">
        <f t="shared" si="23"/>
        <v>3.7777777777777777</v>
      </c>
      <c r="CQ280">
        <f t="shared" si="24"/>
        <v>0</v>
      </c>
    </row>
    <row r="281" spans="1:95" x14ac:dyDescent="0.35">
      <c r="A281">
        <v>75</v>
      </c>
      <c r="B281" s="1" t="s">
        <v>88</v>
      </c>
      <c r="C281">
        <v>17761</v>
      </c>
      <c r="D281" s="1" t="s">
        <v>88</v>
      </c>
      <c r="E281" s="1" t="s">
        <v>88</v>
      </c>
      <c r="F281" s="1">
        <v>0</v>
      </c>
      <c r="G281" s="1" t="s">
        <v>88</v>
      </c>
      <c r="H281" s="1" t="s">
        <v>88</v>
      </c>
      <c r="I281">
        <v>2</v>
      </c>
      <c r="J281">
        <v>1.5</v>
      </c>
      <c r="K281" s="1" t="s">
        <v>88</v>
      </c>
      <c r="L281" s="1" t="s">
        <v>88</v>
      </c>
      <c r="M281" s="1" t="s">
        <v>333</v>
      </c>
      <c r="N281">
        <v>0</v>
      </c>
      <c r="O281">
        <v>265</v>
      </c>
      <c r="P281" s="1" t="s">
        <v>88</v>
      </c>
      <c r="Q281" s="1" t="s">
        <v>440</v>
      </c>
      <c r="R281" s="2">
        <v>45145.020899814815</v>
      </c>
      <c r="S281" s="4">
        <v>45</v>
      </c>
      <c r="T281" s="1" t="s">
        <v>979</v>
      </c>
      <c r="U281">
        <v>2.8</v>
      </c>
      <c r="V281" s="1" t="s">
        <v>980</v>
      </c>
      <c r="W281">
        <v>2.2999999999999998</v>
      </c>
      <c r="X281" s="1" t="s">
        <v>88</v>
      </c>
      <c r="Y281" s="1" t="s">
        <v>88</v>
      </c>
      <c r="Z281" s="1" t="s">
        <v>93</v>
      </c>
      <c r="AA281">
        <v>9</v>
      </c>
      <c r="AB281">
        <v>11</v>
      </c>
      <c r="AC281">
        <v>106</v>
      </c>
      <c r="AD281" s="5">
        <v>0</v>
      </c>
      <c r="AE281" s="5">
        <v>0</v>
      </c>
      <c r="AF281" s="5">
        <v>0</v>
      </c>
      <c r="AG281" s="5">
        <v>0</v>
      </c>
      <c r="AH281">
        <v>0</v>
      </c>
      <c r="AI281">
        <v>23.6</v>
      </c>
      <c r="AJ281" s="1" t="s">
        <v>980</v>
      </c>
      <c r="AK281">
        <v>3420</v>
      </c>
      <c r="AL281">
        <v>1</v>
      </c>
      <c r="AM281">
        <v>1</v>
      </c>
      <c r="AN281">
        <v>9</v>
      </c>
      <c r="AO281">
        <v>57</v>
      </c>
      <c r="AP281">
        <v>1</v>
      </c>
      <c r="AQ281">
        <v>1</v>
      </c>
      <c r="AR281">
        <v>1</v>
      </c>
      <c r="AS281">
        <v>6</v>
      </c>
      <c r="AT281">
        <v>1</v>
      </c>
      <c r="AU281">
        <v>124</v>
      </c>
      <c r="AV281">
        <v>13</v>
      </c>
      <c r="AW281">
        <v>632</v>
      </c>
      <c r="AX281">
        <v>1040.4000000000001</v>
      </c>
      <c r="AY281">
        <v>185.6</v>
      </c>
      <c r="AZ281">
        <v>441</v>
      </c>
      <c r="BA281">
        <v>167</v>
      </c>
      <c r="BB281">
        <v>38</v>
      </c>
      <c r="BC281">
        <v>2.97</v>
      </c>
      <c r="BD281">
        <v>1.89</v>
      </c>
      <c r="BE281">
        <v>4.8600000000000003</v>
      </c>
      <c r="BF281">
        <v>67.45</v>
      </c>
      <c r="BG281">
        <v>6</v>
      </c>
      <c r="BH281">
        <v>1</v>
      </c>
      <c r="BI281">
        <v>157</v>
      </c>
      <c r="BJ281">
        <v>40</v>
      </c>
      <c r="BK281">
        <v>66</v>
      </c>
      <c r="BL281">
        <v>2</v>
      </c>
      <c r="BM281">
        <v>46</v>
      </c>
      <c r="BN281">
        <v>3</v>
      </c>
      <c r="BO281">
        <v>1</v>
      </c>
      <c r="BP281" s="1" t="s">
        <v>88</v>
      </c>
      <c r="BQ281">
        <v>2</v>
      </c>
      <c r="BR281" s="1" t="s">
        <v>88</v>
      </c>
      <c r="BS281">
        <v>1</v>
      </c>
      <c r="BT281" s="1" t="s">
        <v>88</v>
      </c>
      <c r="BU281">
        <v>0.08</v>
      </c>
      <c r="BV281">
        <v>3.35</v>
      </c>
      <c r="BW281">
        <v>0.05</v>
      </c>
      <c r="BX281">
        <v>0.13</v>
      </c>
      <c r="BY281">
        <v>1.78</v>
      </c>
      <c r="BZ281">
        <v>1.5</v>
      </c>
      <c r="CA281">
        <v>298</v>
      </c>
      <c r="CB281">
        <v>36</v>
      </c>
      <c r="CC281">
        <v>102</v>
      </c>
      <c r="CD281">
        <v>59</v>
      </c>
      <c r="CE281">
        <v>161</v>
      </c>
      <c r="CF281">
        <v>54</v>
      </c>
      <c r="CG281">
        <v>118</v>
      </c>
      <c r="CH281">
        <v>38</v>
      </c>
      <c r="CI281">
        <v>1</v>
      </c>
      <c r="CJ281">
        <v>0.24</v>
      </c>
      <c r="CK281" t="str">
        <f>IF(O281=" "," ",VLOOKUP(AA281,Mapping!$A:$C,2,FALSE))</f>
        <v>EVE</v>
      </c>
      <c r="CL281" t="str">
        <f>IF(O281=" "," ",VLOOKUP(AA281,Mapping!$A:$C,3,FALSE))</f>
        <v>Everton</v>
      </c>
      <c r="CM281" s="5">
        <f t="shared" si="20"/>
        <v>0</v>
      </c>
      <c r="CN281" s="5">
        <f t="shared" si="21"/>
        <v>0</v>
      </c>
      <c r="CO281">
        <f t="shared" si="22"/>
        <v>4.5</v>
      </c>
      <c r="CP281" s="4">
        <f t="shared" si="23"/>
        <v>23.555555555555557</v>
      </c>
      <c r="CQ281">
        <f t="shared" si="24"/>
        <v>0</v>
      </c>
    </row>
    <row r="282" spans="1:95" x14ac:dyDescent="0.35">
      <c r="A282">
        <v>75</v>
      </c>
      <c r="B282" s="1" t="s">
        <v>88</v>
      </c>
      <c r="C282">
        <v>222627</v>
      </c>
      <c r="D282" s="1" t="s">
        <v>88</v>
      </c>
      <c r="E282" s="1" t="s">
        <v>88</v>
      </c>
      <c r="F282" s="1">
        <v>0</v>
      </c>
      <c r="G282" s="1" t="s">
        <v>88</v>
      </c>
      <c r="H282" s="1" t="s">
        <v>88</v>
      </c>
      <c r="I282">
        <v>1</v>
      </c>
      <c r="J282">
        <v>1</v>
      </c>
      <c r="K282" s="1" t="s">
        <v>88</v>
      </c>
      <c r="L282" s="1" t="s">
        <v>88</v>
      </c>
      <c r="M282" s="1" t="s">
        <v>981</v>
      </c>
      <c r="N282">
        <v>0</v>
      </c>
      <c r="O282">
        <v>266</v>
      </c>
      <c r="P282" s="1" t="s">
        <v>88</v>
      </c>
      <c r="Q282" s="1" t="s">
        <v>440</v>
      </c>
      <c r="R282" s="2">
        <v>45145.020899814815</v>
      </c>
      <c r="S282" s="4">
        <v>40</v>
      </c>
      <c r="T282" s="1" t="s">
        <v>982</v>
      </c>
      <c r="U282">
        <v>0</v>
      </c>
      <c r="V282" s="1" t="s">
        <v>983</v>
      </c>
      <c r="W282">
        <v>0.3</v>
      </c>
      <c r="X282" s="1" t="s">
        <v>88</v>
      </c>
      <c r="Y282" s="1" t="s">
        <v>88</v>
      </c>
      <c r="Z282" s="1" t="s">
        <v>97</v>
      </c>
      <c r="AA282">
        <v>9</v>
      </c>
      <c r="AB282">
        <v>11</v>
      </c>
      <c r="AC282">
        <v>106</v>
      </c>
      <c r="AD282" s="5">
        <v>0</v>
      </c>
      <c r="AE282" s="5">
        <v>0</v>
      </c>
      <c r="AF282" s="5">
        <v>0</v>
      </c>
      <c r="AG282" s="5">
        <v>0</v>
      </c>
      <c r="AH282">
        <v>0</v>
      </c>
      <c r="AI282">
        <v>0</v>
      </c>
      <c r="AJ282" s="1" t="s">
        <v>984</v>
      </c>
      <c r="AK282">
        <v>3420</v>
      </c>
      <c r="AL282">
        <v>1</v>
      </c>
      <c r="AM282">
        <v>1</v>
      </c>
      <c r="AN282">
        <v>9</v>
      </c>
      <c r="AO282">
        <v>57</v>
      </c>
      <c r="AP282">
        <v>1</v>
      </c>
      <c r="AQ282">
        <v>1</v>
      </c>
      <c r="AR282">
        <v>1</v>
      </c>
      <c r="AS282">
        <v>6</v>
      </c>
      <c r="AT282">
        <v>1</v>
      </c>
      <c r="AU282">
        <v>124</v>
      </c>
      <c r="AV282">
        <v>13</v>
      </c>
      <c r="AW282">
        <v>632</v>
      </c>
      <c r="AX282">
        <v>0</v>
      </c>
      <c r="AY282">
        <v>0</v>
      </c>
      <c r="AZ282">
        <v>0</v>
      </c>
      <c r="BA282">
        <v>0</v>
      </c>
      <c r="BB282">
        <v>38</v>
      </c>
      <c r="BC282">
        <v>0</v>
      </c>
      <c r="BD282">
        <v>0</v>
      </c>
      <c r="BE282">
        <v>0</v>
      </c>
      <c r="BF282">
        <v>0</v>
      </c>
      <c r="BG282">
        <v>430</v>
      </c>
      <c r="BH282">
        <v>53</v>
      </c>
      <c r="BI282">
        <v>420</v>
      </c>
      <c r="BJ282">
        <v>43</v>
      </c>
      <c r="BK282">
        <v>404</v>
      </c>
      <c r="BL282">
        <v>34</v>
      </c>
      <c r="BM282">
        <v>432</v>
      </c>
      <c r="BN282">
        <v>53</v>
      </c>
      <c r="BO282">
        <v>1</v>
      </c>
      <c r="BP282" s="1" t="s">
        <v>88</v>
      </c>
      <c r="BQ282">
        <v>2</v>
      </c>
      <c r="BR282" s="1" t="s">
        <v>88</v>
      </c>
      <c r="BS282">
        <v>1</v>
      </c>
      <c r="BT282" s="1" t="s">
        <v>88</v>
      </c>
      <c r="BU282">
        <v>0.08</v>
      </c>
      <c r="BV282">
        <v>3.35</v>
      </c>
      <c r="BW282">
        <v>0.05</v>
      </c>
      <c r="BX282">
        <v>0.13</v>
      </c>
      <c r="BY282">
        <v>1.78</v>
      </c>
      <c r="BZ282">
        <v>1.5</v>
      </c>
      <c r="CA282">
        <v>576</v>
      </c>
      <c r="CB282">
        <v>62</v>
      </c>
      <c r="CC282">
        <v>61</v>
      </c>
      <c r="CD282">
        <v>33</v>
      </c>
      <c r="CE282">
        <v>437</v>
      </c>
      <c r="CF282">
        <v>53</v>
      </c>
      <c r="CG282">
        <v>282</v>
      </c>
      <c r="CH282">
        <v>44</v>
      </c>
      <c r="CI282">
        <v>1</v>
      </c>
      <c r="CJ282">
        <v>0.24</v>
      </c>
      <c r="CK282" t="str">
        <f>IF(O282=" "," ",VLOOKUP(AA282,Mapping!$A:$C,2,FALSE))</f>
        <v>EVE</v>
      </c>
      <c r="CL282" t="str">
        <f>IF(O282=" "," ",VLOOKUP(AA282,Mapping!$A:$C,3,FALSE))</f>
        <v>Everton</v>
      </c>
      <c r="CM282" s="5">
        <f t="shared" si="20"/>
        <v>0</v>
      </c>
      <c r="CN282" s="5">
        <f t="shared" si="21"/>
        <v>0</v>
      </c>
      <c r="CO282">
        <f t="shared" si="22"/>
        <v>4</v>
      </c>
      <c r="CP282" s="4">
        <f t="shared" si="23"/>
        <v>26.5</v>
      </c>
      <c r="CQ282">
        <f t="shared" si="24"/>
        <v>0</v>
      </c>
    </row>
    <row r="283" spans="1:95" x14ac:dyDescent="0.35">
      <c r="A283">
        <v>75</v>
      </c>
      <c r="B283" s="1" t="s">
        <v>88</v>
      </c>
      <c r="C283">
        <v>11948</v>
      </c>
      <c r="D283" s="1" t="s">
        <v>88</v>
      </c>
      <c r="E283" s="1" t="s">
        <v>88</v>
      </c>
      <c r="F283" s="1">
        <v>0</v>
      </c>
      <c r="G283" s="1" t="s">
        <v>88</v>
      </c>
      <c r="H283" s="1" t="s">
        <v>88</v>
      </c>
      <c r="I283">
        <v>1</v>
      </c>
      <c r="J283">
        <v>1</v>
      </c>
      <c r="K283" s="1" t="s">
        <v>88</v>
      </c>
      <c r="L283" s="1" t="s">
        <v>88</v>
      </c>
      <c r="M283" s="1" t="s">
        <v>985</v>
      </c>
      <c r="N283">
        <v>0</v>
      </c>
      <c r="O283">
        <v>579</v>
      </c>
      <c r="P283" s="1" t="s">
        <v>88</v>
      </c>
      <c r="Q283" s="1" t="s">
        <v>440</v>
      </c>
      <c r="R283" s="2">
        <v>45145.020899814815</v>
      </c>
      <c r="S283" s="4">
        <v>40</v>
      </c>
      <c r="T283" s="1" t="s">
        <v>986</v>
      </c>
      <c r="U283">
        <v>0</v>
      </c>
      <c r="V283" s="1" t="s">
        <v>987</v>
      </c>
      <c r="W283">
        <v>0.1</v>
      </c>
      <c r="X283" s="1" t="s">
        <v>88</v>
      </c>
      <c r="Y283" s="1" t="s">
        <v>88</v>
      </c>
      <c r="Z283" s="1" t="s">
        <v>97</v>
      </c>
      <c r="AA283">
        <v>9</v>
      </c>
      <c r="AB283">
        <v>11</v>
      </c>
      <c r="AC283">
        <v>106</v>
      </c>
      <c r="AD283" s="5">
        <v>0</v>
      </c>
      <c r="AE283" s="5">
        <v>0</v>
      </c>
      <c r="AF283" s="5">
        <v>0</v>
      </c>
      <c r="AG283" s="5">
        <v>0</v>
      </c>
      <c r="AH283">
        <v>0</v>
      </c>
      <c r="AI283">
        <v>0</v>
      </c>
      <c r="AJ283" s="1" t="s">
        <v>987</v>
      </c>
      <c r="AK283">
        <v>3420</v>
      </c>
      <c r="AL283">
        <v>1</v>
      </c>
      <c r="AM283">
        <v>1</v>
      </c>
      <c r="AN283">
        <v>9</v>
      </c>
      <c r="AO283">
        <v>57</v>
      </c>
      <c r="AP283">
        <v>1</v>
      </c>
      <c r="AQ283">
        <v>1</v>
      </c>
      <c r="AR283">
        <v>1</v>
      </c>
      <c r="AS283">
        <v>6</v>
      </c>
      <c r="AT283">
        <v>1</v>
      </c>
      <c r="AU283">
        <v>124</v>
      </c>
      <c r="AV283">
        <v>13</v>
      </c>
      <c r="AW283">
        <v>632</v>
      </c>
      <c r="AX283">
        <v>0</v>
      </c>
      <c r="AY283">
        <v>0</v>
      </c>
      <c r="AZ283">
        <v>0</v>
      </c>
      <c r="BA283">
        <v>0</v>
      </c>
      <c r="BB283">
        <v>38</v>
      </c>
      <c r="BC283">
        <v>0</v>
      </c>
      <c r="BD283">
        <v>0</v>
      </c>
      <c r="BE283">
        <v>0</v>
      </c>
      <c r="BF283">
        <v>0</v>
      </c>
      <c r="BG283">
        <v>389</v>
      </c>
      <c r="BH283">
        <v>30</v>
      </c>
      <c r="BI283">
        <v>370</v>
      </c>
      <c r="BJ283">
        <v>11</v>
      </c>
      <c r="BK283">
        <v>352</v>
      </c>
      <c r="BL283">
        <v>2</v>
      </c>
      <c r="BM283">
        <v>391</v>
      </c>
      <c r="BN283">
        <v>30</v>
      </c>
      <c r="BO283">
        <v>1</v>
      </c>
      <c r="BP283" s="1" t="s">
        <v>88</v>
      </c>
      <c r="BQ283">
        <v>2</v>
      </c>
      <c r="BR283" s="1" t="s">
        <v>88</v>
      </c>
      <c r="BS283">
        <v>1</v>
      </c>
      <c r="BT283" s="1" t="s">
        <v>88</v>
      </c>
      <c r="BU283">
        <v>0.08</v>
      </c>
      <c r="BV283">
        <v>3.35</v>
      </c>
      <c r="BW283">
        <v>0.05</v>
      </c>
      <c r="BX283">
        <v>0.13</v>
      </c>
      <c r="BY283">
        <v>1.78</v>
      </c>
      <c r="BZ283">
        <v>1.5</v>
      </c>
      <c r="CA283">
        <v>516</v>
      </c>
      <c r="CB283">
        <v>30</v>
      </c>
      <c r="CC283">
        <v>1</v>
      </c>
      <c r="CD283">
        <v>1</v>
      </c>
      <c r="CE283">
        <v>396</v>
      </c>
      <c r="CF283">
        <v>30</v>
      </c>
      <c r="CG283">
        <v>504</v>
      </c>
      <c r="CH283">
        <v>65</v>
      </c>
      <c r="CI283">
        <v>1</v>
      </c>
      <c r="CJ283">
        <v>0.24</v>
      </c>
      <c r="CK283" t="str">
        <f>IF(O283=" "," ",VLOOKUP(AA283,Mapping!$A:$C,2,FALSE))</f>
        <v>EVE</v>
      </c>
      <c r="CL283" t="str">
        <f>IF(O283=" "," ",VLOOKUP(AA283,Mapping!$A:$C,3,FALSE))</f>
        <v>Everton</v>
      </c>
      <c r="CM283" s="5">
        <f t="shared" si="20"/>
        <v>0</v>
      </c>
      <c r="CN283" s="5">
        <f t="shared" si="21"/>
        <v>0</v>
      </c>
      <c r="CO283">
        <f t="shared" si="22"/>
        <v>4</v>
      </c>
      <c r="CP283" s="4">
        <f t="shared" si="23"/>
        <v>26.5</v>
      </c>
      <c r="CQ283">
        <f t="shared" si="24"/>
        <v>0</v>
      </c>
    </row>
    <row r="284" spans="1:95" x14ac:dyDescent="0.35">
      <c r="A284">
        <v>75</v>
      </c>
      <c r="B284" s="1" t="s">
        <v>88</v>
      </c>
      <c r="C284">
        <v>18892</v>
      </c>
      <c r="D284" s="1" t="s">
        <v>88</v>
      </c>
      <c r="E284" s="1" t="s">
        <v>88</v>
      </c>
      <c r="F284" s="1">
        <v>0</v>
      </c>
      <c r="G284" s="1" t="s">
        <v>88</v>
      </c>
      <c r="H284" s="1" t="s">
        <v>88</v>
      </c>
      <c r="I284">
        <v>2</v>
      </c>
      <c r="J284">
        <v>2</v>
      </c>
      <c r="K284" s="1" t="s">
        <v>88</v>
      </c>
      <c r="L284" s="1" t="s">
        <v>88</v>
      </c>
      <c r="M284" s="1" t="s">
        <v>988</v>
      </c>
      <c r="N284">
        <v>0</v>
      </c>
      <c r="O284">
        <v>588</v>
      </c>
      <c r="P284" s="1" t="s">
        <v>88</v>
      </c>
      <c r="Q284" s="1" t="s">
        <v>440</v>
      </c>
      <c r="R284" s="2">
        <v>45145.020899814815</v>
      </c>
      <c r="S284" s="4">
        <v>45</v>
      </c>
      <c r="T284" s="1" t="s">
        <v>989</v>
      </c>
      <c r="U284">
        <v>3</v>
      </c>
      <c r="V284" s="1" t="s">
        <v>990</v>
      </c>
      <c r="W284">
        <v>0.7</v>
      </c>
      <c r="X284" s="1" t="s">
        <v>88</v>
      </c>
      <c r="Y284" s="1" t="s">
        <v>88</v>
      </c>
      <c r="Z284" s="1" t="s">
        <v>97</v>
      </c>
      <c r="AA284">
        <v>9</v>
      </c>
      <c r="AB284">
        <v>11</v>
      </c>
      <c r="AC284">
        <v>87</v>
      </c>
      <c r="AD284" s="5">
        <v>0</v>
      </c>
      <c r="AE284" s="5">
        <v>0</v>
      </c>
      <c r="AF284" s="5">
        <v>0</v>
      </c>
      <c r="AG284" s="5">
        <v>0</v>
      </c>
      <c r="AH284">
        <v>0</v>
      </c>
      <c r="AI284">
        <v>19.3</v>
      </c>
      <c r="AJ284" s="1" t="s">
        <v>990</v>
      </c>
      <c r="AK284">
        <v>2031</v>
      </c>
      <c r="AL284">
        <v>1</v>
      </c>
      <c r="AM284">
        <v>1</v>
      </c>
      <c r="AN284">
        <v>9</v>
      </c>
      <c r="AO284">
        <v>28</v>
      </c>
      <c r="AP284">
        <v>1</v>
      </c>
      <c r="AQ284">
        <v>1</v>
      </c>
      <c r="AR284">
        <v>1</v>
      </c>
      <c r="AS284">
        <v>7</v>
      </c>
      <c r="AT284">
        <v>1</v>
      </c>
      <c r="AU284">
        <v>124</v>
      </c>
      <c r="AV284">
        <v>8</v>
      </c>
      <c r="AW284">
        <v>388</v>
      </c>
      <c r="AX284">
        <v>380.2</v>
      </c>
      <c r="AY284">
        <v>223.4</v>
      </c>
      <c r="AZ284">
        <v>81</v>
      </c>
      <c r="BA284">
        <v>68.7</v>
      </c>
      <c r="BB284">
        <v>23</v>
      </c>
      <c r="BC284">
        <v>0.46</v>
      </c>
      <c r="BD284">
        <v>0.78</v>
      </c>
      <c r="BE284">
        <v>1.24</v>
      </c>
      <c r="BF284">
        <v>31.81</v>
      </c>
      <c r="BG284">
        <v>158</v>
      </c>
      <c r="BH284">
        <v>59</v>
      </c>
      <c r="BI284">
        <v>140</v>
      </c>
      <c r="BJ284">
        <v>33</v>
      </c>
      <c r="BK284">
        <v>239</v>
      </c>
      <c r="BL284">
        <v>78</v>
      </c>
      <c r="BM284">
        <v>188</v>
      </c>
      <c r="BN284">
        <v>56</v>
      </c>
      <c r="BO284">
        <v>2</v>
      </c>
      <c r="BP284" s="1" t="s">
        <v>88</v>
      </c>
      <c r="BQ284">
        <v>2</v>
      </c>
      <c r="BR284" s="1" t="s">
        <v>88</v>
      </c>
      <c r="BS284">
        <v>1</v>
      </c>
      <c r="BT284" s="1" t="s">
        <v>88</v>
      </c>
      <c r="BU284">
        <v>0.02</v>
      </c>
      <c r="BV284">
        <v>3.35</v>
      </c>
      <c r="BW284">
        <v>0.03</v>
      </c>
      <c r="BX284">
        <v>0.05</v>
      </c>
      <c r="BY284">
        <v>1.41</v>
      </c>
      <c r="BZ284">
        <v>1.24</v>
      </c>
      <c r="CA284">
        <v>299</v>
      </c>
      <c r="CB284">
        <v>37</v>
      </c>
      <c r="CC284">
        <v>103</v>
      </c>
      <c r="CD284">
        <v>60</v>
      </c>
      <c r="CE284">
        <v>134</v>
      </c>
      <c r="CF284">
        <v>40</v>
      </c>
      <c r="CG284">
        <v>206</v>
      </c>
      <c r="CH284">
        <v>69</v>
      </c>
      <c r="CI284">
        <v>1.02</v>
      </c>
      <c r="CJ284">
        <v>0.4</v>
      </c>
      <c r="CK284" t="str">
        <f>IF(O284=" "," ",VLOOKUP(AA284,Mapping!$A:$C,2,FALSE))</f>
        <v>EVE</v>
      </c>
      <c r="CL284" t="str">
        <f>IF(O284=" "," ",VLOOKUP(AA284,Mapping!$A:$C,3,FALSE))</f>
        <v>Everton</v>
      </c>
      <c r="CM284" s="5">
        <f t="shared" si="20"/>
        <v>0</v>
      </c>
      <c r="CN284" s="5">
        <f t="shared" si="21"/>
        <v>0</v>
      </c>
      <c r="CO284">
        <f t="shared" si="22"/>
        <v>4.5</v>
      </c>
      <c r="CP284" s="4">
        <f t="shared" si="23"/>
        <v>19.333333333333332</v>
      </c>
      <c r="CQ284">
        <f t="shared" si="24"/>
        <v>0</v>
      </c>
    </row>
    <row r="285" spans="1:95" x14ac:dyDescent="0.35">
      <c r="A285">
        <v>50</v>
      </c>
      <c r="B285" s="1" t="s">
        <v>88</v>
      </c>
      <c r="C285">
        <v>220307</v>
      </c>
      <c r="D285" s="1" t="s">
        <v>88</v>
      </c>
      <c r="E285" s="1" t="s">
        <v>88</v>
      </c>
      <c r="F285" s="1">
        <v>0</v>
      </c>
      <c r="G285" s="1" t="s">
        <v>88</v>
      </c>
      <c r="H285" s="1" t="s">
        <v>88</v>
      </c>
      <c r="I285">
        <v>3</v>
      </c>
      <c r="J285">
        <v>1</v>
      </c>
      <c r="K285" s="1" t="s">
        <v>88</v>
      </c>
      <c r="L285" s="1" t="s">
        <v>88</v>
      </c>
      <c r="M285" s="1" t="s">
        <v>991</v>
      </c>
      <c r="N285">
        <v>0</v>
      </c>
      <c r="O285">
        <v>601</v>
      </c>
      <c r="P285" s="1" t="s">
        <v>88</v>
      </c>
      <c r="Q285" s="1" t="s">
        <v>337</v>
      </c>
      <c r="R285" s="2">
        <v>45145.020905277779</v>
      </c>
      <c r="S285" s="4">
        <v>55</v>
      </c>
      <c r="T285" s="1" t="s">
        <v>992</v>
      </c>
      <c r="U285">
        <v>1.7</v>
      </c>
      <c r="V285" s="1" t="s">
        <v>993</v>
      </c>
      <c r="W285">
        <v>0.4</v>
      </c>
      <c r="X285" s="1" t="s">
        <v>88</v>
      </c>
      <c r="Y285" s="1" t="s">
        <v>88</v>
      </c>
      <c r="Z285" s="1" t="s">
        <v>93</v>
      </c>
      <c r="AA285">
        <v>9</v>
      </c>
      <c r="AB285">
        <v>11</v>
      </c>
      <c r="AC285">
        <v>15</v>
      </c>
      <c r="AD285" s="5">
        <v>0</v>
      </c>
      <c r="AE285" s="5">
        <v>0</v>
      </c>
      <c r="AF285" s="5">
        <v>0</v>
      </c>
      <c r="AG285" s="5">
        <v>0</v>
      </c>
      <c r="AH285">
        <v>0</v>
      </c>
      <c r="AI285">
        <v>2.7</v>
      </c>
      <c r="AJ285" s="1" t="s">
        <v>994</v>
      </c>
      <c r="AK285">
        <v>162</v>
      </c>
      <c r="AL285">
        <v>1</v>
      </c>
      <c r="AM285">
        <v>1</v>
      </c>
      <c r="AN285">
        <v>9</v>
      </c>
      <c r="AO285">
        <v>5</v>
      </c>
      <c r="AP285">
        <v>1</v>
      </c>
      <c r="AQ285">
        <v>1</v>
      </c>
      <c r="AR285">
        <v>1</v>
      </c>
      <c r="AS285">
        <v>7</v>
      </c>
      <c r="AT285">
        <v>1</v>
      </c>
      <c r="AU285">
        <v>124</v>
      </c>
      <c r="AV285">
        <v>8</v>
      </c>
      <c r="AW285">
        <v>43</v>
      </c>
      <c r="AX285">
        <v>53.2</v>
      </c>
      <c r="AY285">
        <v>25.1</v>
      </c>
      <c r="AZ285">
        <v>71</v>
      </c>
      <c r="BA285">
        <v>14.8</v>
      </c>
      <c r="BB285">
        <v>1</v>
      </c>
      <c r="BC285">
        <v>0.84</v>
      </c>
      <c r="BD285">
        <v>7.0000000000000007E-2</v>
      </c>
      <c r="BE285">
        <v>0.91</v>
      </c>
      <c r="BF285">
        <v>2.31</v>
      </c>
      <c r="BG285">
        <v>340</v>
      </c>
      <c r="BH285">
        <v>151</v>
      </c>
      <c r="BI285">
        <v>315</v>
      </c>
      <c r="BJ285">
        <v>161</v>
      </c>
      <c r="BK285">
        <v>257</v>
      </c>
      <c r="BL285">
        <v>134</v>
      </c>
      <c r="BM285">
        <v>327</v>
      </c>
      <c r="BN285">
        <v>152</v>
      </c>
      <c r="BO285">
        <v>2</v>
      </c>
      <c r="BP285" s="1" t="s">
        <v>88</v>
      </c>
      <c r="BQ285">
        <v>2</v>
      </c>
      <c r="BR285" s="1" t="s">
        <v>88</v>
      </c>
      <c r="BS285">
        <v>1</v>
      </c>
      <c r="BT285" s="1" t="s">
        <v>88</v>
      </c>
      <c r="BU285">
        <v>0.47</v>
      </c>
      <c r="BV285">
        <v>3.35</v>
      </c>
      <c r="BW285">
        <v>0.04</v>
      </c>
      <c r="BX285">
        <v>0.51</v>
      </c>
      <c r="BY285">
        <v>1.28</v>
      </c>
      <c r="BZ285">
        <v>2.78</v>
      </c>
      <c r="CA285">
        <v>125</v>
      </c>
      <c r="CB285">
        <v>79</v>
      </c>
      <c r="CC285">
        <v>514</v>
      </c>
      <c r="CD285">
        <v>198</v>
      </c>
      <c r="CE285">
        <v>299</v>
      </c>
      <c r="CF285">
        <v>129</v>
      </c>
      <c r="CG285">
        <v>272</v>
      </c>
      <c r="CH285">
        <v>87</v>
      </c>
      <c r="CI285">
        <v>0.56000000000000005</v>
      </c>
      <c r="CJ285">
        <v>0.4</v>
      </c>
      <c r="CK285" t="str">
        <f>IF(O285=" "," ",VLOOKUP(AA285,Mapping!$A:$C,2,FALSE))</f>
        <v>EVE</v>
      </c>
      <c r="CL285" t="str">
        <f>IF(O285=" "," ",VLOOKUP(AA285,Mapping!$A:$C,3,FALSE))</f>
        <v>Everton</v>
      </c>
      <c r="CM285" s="5">
        <f t="shared" si="20"/>
        <v>0</v>
      </c>
      <c r="CN285" s="5">
        <f t="shared" si="21"/>
        <v>0</v>
      </c>
      <c r="CO285">
        <f t="shared" si="22"/>
        <v>5.5</v>
      </c>
      <c r="CP285" s="4">
        <f t="shared" si="23"/>
        <v>2.7272727272727271</v>
      </c>
      <c r="CQ285">
        <f t="shared" si="24"/>
        <v>0</v>
      </c>
    </row>
    <row r="286" spans="1:95" x14ac:dyDescent="0.35">
      <c r="A286">
        <v>50</v>
      </c>
      <c r="B286" s="1" t="s">
        <v>88</v>
      </c>
      <c r="C286">
        <v>156689</v>
      </c>
      <c r="D286" s="1" t="s">
        <v>88</v>
      </c>
      <c r="E286" s="1" t="s">
        <v>88</v>
      </c>
      <c r="F286" s="1">
        <v>0</v>
      </c>
      <c r="G286" s="1" t="s">
        <v>88</v>
      </c>
      <c r="H286" s="1" t="s">
        <v>88</v>
      </c>
      <c r="I286">
        <v>3</v>
      </c>
      <c r="J286">
        <v>2</v>
      </c>
      <c r="K286" s="1" t="s">
        <v>88</v>
      </c>
      <c r="L286" s="1" t="s">
        <v>88</v>
      </c>
      <c r="M286" s="1" t="s">
        <v>995</v>
      </c>
      <c r="N286">
        <v>0</v>
      </c>
      <c r="O286">
        <v>267</v>
      </c>
      <c r="P286" s="1" t="s">
        <v>88</v>
      </c>
      <c r="Q286" s="1" t="s">
        <v>337</v>
      </c>
      <c r="R286" s="2">
        <v>45145.020905277779</v>
      </c>
      <c r="S286" s="4">
        <v>55</v>
      </c>
      <c r="T286" s="1" t="s">
        <v>996</v>
      </c>
      <c r="U286">
        <v>3.7</v>
      </c>
      <c r="V286" s="1" t="s">
        <v>997</v>
      </c>
      <c r="W286">
        <v>2.9</v>
      </c>
      <c r="X286" s="1" t="s">
        <v>88</v>
      </c>
      <c r="Y286" s="1" t="s">
        <v>88</v>
      </c>
      <c r="Z286" s="1" t="s">
        <v>97</v>
      </c>
      <c r="AA286">
        <v>10</v>
      </c>
      <c r="AB286">
        <v>54</v>
      </c>
      <c r="AC286">
        <v>123</v>
      </c>
      <c r="AD286" s="5">
        <v>0</v>
      </c>
      <c r="AE286" s="5">
        <v>0</v>
      </c>
      <c r="AF286" s="5">
        <v>0</v>
      </c>
      <c r="AG286" s="5">
        <v>0</v>
      </c>
      <c r="AH286">
        <v>0</v>
      </c>
      <c r="AI286">
        <v>22.4</v>
      </c>
      <c r="AJ286" s="1" t="s">
        <v>995</v>
      </c>
      <c r="AK286">
        <v>2696</v>
      </c>
      <c r="AL286">
        <v>4</v>
      </c>
      <c r="AM286">
        <v>10</v>
      </c>
      <c r="AN286">
        <v>8</v>
      </c>
      <c r="AO286">
        <v>40</v>
      </c>
      <c r="AP286">
        <v>1</v>
      </c>
      <c r="AQ286">
        <v>1</v>
      </c>
      <c r="AR286">
        <v>1</v>
      </c>
      <c r="AS286">
        <v>8</v>
      </c>
      <c r="AT286">
        <v>1</v>
      </c>
      <c r="AU286">
        <v>124</v>
      </c>
      <c r="AV286">
        <v>9</v>
      </c>
      <c r="AW286">
        <v>360</v>
      </c>
      <c r="AX286">
        <v>440.6</v>
      </c>
      <c r="AY286">
        <v>965</v>
      </c>
      <c r="AZ286">
        <v>495</v>
      </c>
      <c r="BA286">
        <v>189.3</v>
      </c>
      <c r="BB286">
        <v>33</v>
      </c>
      <c r="BC286">
        <v>7.16</v>
      </c>
      <c r="BD286">
        <v>4.26</v>
      </c>
      <c r="BE286">
        <v>11.42</v>
      </c>
      <c r="BF286">
        <v>47.49</v>
      </c>
      <c r="BG286">
        <v>123</v>
      </c>
      <c r="BH286">
        <v>57</v>
      </c>
      <c r="BI286">
        <v>12</v>
      </c>
      <c r="BJ286">
        <v>10</v>
      </c>
      <c r="BK286">
        <v>56</v>
      </c>
      <c r="BL286">
        <v>39</v>
      </c>
      <c r="BM286">
        <v>36</v>
      </c>
      <c r="BN286">
        <v>27</v>
      </c>
      <c r="BO286">
        <v>1</v>
      </c>
      <c r="BP286" s="1" t="s">
        <v>88</v>
      </c>
      <c r="BQ286">
        <v>1</v>
      </c>
      <c r="BR286" s="1" t="s">
        <v>88</v>
      </c>
      <c r="BS286">
        <v>2</v>
      </c>
      <c r="BT286" s="1" t="s">
        <v>88</v>
      </c>
      <c r="BU286">
        <v>0.24</v>
      </c>
      <c r="BV286">
        <v>3.35</v>
      </c>
      <c r="BW286">
        <v>0.14000000000000001</v>
      </c>
      <c r="BX286">
        <v>0.38</v>
      </c>
      <c r="BY286">
        <v>1.59</v>
      </c>
      <c r="BZ286">
        <v>1.34</v>
      </c>
      <c r="CA286">
        <v>102</v>
      </c>
      <c r="CB286">
        <v>63</v>
      </c>
      <c r="CC286">
        <v>491</v>
      </c>
      <c r="CD286">
        <v>182</v>
      </c>
      <c r="CE286">
        <v>76</v>
      </c>
      <c r="CF286">
        <v>32</v>
      </c>
      <c r="CG286">
        <v>107</v>
      </c>
      <c r="CH286">
        <v>38</v>
      </c>
      <c r="CI286">
        <v>1.1000000000000001</v>
      </c>
      <c r="CJ286">
        <v>0.27</v>
      </c>
      <c r="CK286" t="str">
        <f>IF(O286=" "," ",VLOOKUP(AA286,Mapping!$A:$C,2,FALSE))</f>
        <v>FUL</v>
      </c>
      <c r="CL286" t="str">
        <f>IF(O286=" "," ",VLOOKUP(AA286,Mapping!$A:$C,3,FALSE))</f>
        <v>Fulham</v>
      </c>
      <c r="CM286" s="5">
        <f t="shared" si="20"/>
        <v>0</v>
      </c>
      <c r="CN286" s="5">
        <f t="shared" si="21"/>
        <v>0</v>
      </c>
      <c r="CO286">
        <f t="shared" si="22"/>
        <v>5.5</v>
      </c>
      <c r="CP286" s="4">
        <f t="shared" si="23"/>
        <v>22.363636363636363</v>
      </c>
      <c r="CQ286">
        <f t="shared" si="24"/>
        <v>0</v>
      </c>
    </row>
    <row r="287" spans="1:95" x14ac:dyDescent="0.35">
      <c r="A287">
        <v>75</v>
      </c>
      <c r="B287" s="1" t="s">
        <v>88</v>
      </c>
      <c r="C287">
        <v>76357</v>
      </c>
      <c r="D287" s="1" t="s">
        <v>88</v>
      </c>
      <c r="E287" s="1" t="s">
        <v>88</v>
      </c>
      <c r="F287" s="1">
        <v>0</v>
      </c>
      <c r="G287" s="1" t="s">
        <v>88</v>
      </c>
      <c r="H287" s="1" t="s">
        <v>88</v>
      </c>
      <c r="I287">
        <v>3</v>
      </c>
      <c r="J287">
        <v>1.2</v>
      </c>
      <c r="K287" s="1" t="s">
        <v>88</v>
      </c>
      <c r="L287" s="1" t="s">
        <v>88</v>
      </c>
      <c r="M287" s="1" t="s">
        <v>569</v>
      </c>
      <c r="N287">
        <v>0</v>
      </c>
      <c r="O287">
        <v>268</v>
      </c>
      <c r="P287" s="1" t="s">
        <v>88</v>
      </c>
      <c r="Q287" s="1" t="s">
        <v>120</v>
      </c>
      <c r="R287" s="2">
        <v>45145.020900023148</v>
      </c>
      <c r="S287" s="4">
        <v>50</v>
      </c>
      <c r="T287" s="1" t="s">
        <v>998</v>
      </c>
      <c r="U287">
        <v>1.6</v>
      </c>
      <c r="V287" s="1" t="s">
        <v>999</v>
      </c>
      <c r="W287">
        <v>0</v>
      </c>
      <c r="X287" s="1" t="s">
        <v>88</v>
      </c>
      <c r="Y287" s="1" t="s">
        <v>88</v>
      </c>
      <c r="Z287" s="1" t="s">
        <v>93</v>
      </c>
      <c r="AA287">
        <v>10</v>
      </c>
      <c r="AB287">
        <v>54</v>
      </c>
      <c r="AC287">
        <v>53</v>
      </c>
      <c r="AD287" s="5">
        <v>0</v>
      </c>
      <c r="AE287" s="5">
        <v>0</v>
      </c>
      <c r="AF287" s="5">
        <v>0</v>
      </c>
      <c r="AG287" s="5">
        <v>0</v>
      </c>
      <c r="AH287">
        <v>0</v>
      </c>
      <c r="AI287">
        <v>10.6</v>
      </c>
      <c r="AJ287" s="1" t="s">
        <v>999</v>
      </c>
      <c r="AK287">
        <v>968</v>
      </c>
      <c r="AL287">
        <v>2</v>
      </c>
      <c r="AM287">
        <v>1</v>
      </c>
      <c r="AN287">
        <v>1</v>
      </c>
      <c r="AO287">
        <v>13</v>
      </c>
      <c r="AP287">
        <v>1</v>
      </c>
      <c r="AQ287">
        <v>1</v>
      </c>
      <c r="AR287">
        <v>1</v>
      </c>
      <c r="AS287">
        <v>2</v>
      </c>
      <c r="AT287">
        <v>1</v>
      </c>
      <c r="AU287">
        <v>124</v>
      </c>
      <c r="AV287">
        <v>2</v>
      </c>
      <c r="AW287">
        <v>217</v>
      </c>
      <c r="AX287">
        <v>190.4</v>
      </c>
      <c r="AY287">
        <v>232.1</v>
      </c>
      <c r="AZ287">
        <v>217</v>
      </c>
      <c r="BA287">
        <v>64.2</v>
      </c>
      <c r="BB287">
        <v>6</v>
      </c>
      <c r="BC287">
        <v>1.44</v>
      </c>
      <c r="BD287">
        <v>1.51</v>
      </c>
      <c r="BE287">
        <v>2.95</v>
      </c>
      <c r="BF287">
        <v>19.690000000000001</v>
      </c>
      <c r="BG287">
        <v>252</v>
      </c>
      <c r="BH287">
        <v>111</v>
      </c>
      <c r="BI287">
        <v>132</v>
      </c>
      <c r="BJ287">
        <v>90</v>
      </c>
      <c r="BK287">
        <v>141</v>
      </c>
      <c r="BL287">
        <v>93</v>
      </c>
      <c r="BM287">
        <v>196</v>
      </c>
      <c r="BN287">
        <v>99</v>
      </c>
      <c r="BO287">
        <v>1</v>
      </c>
      <c r="BP287" s="1" t="s">
        <v>88</v>
      </c>
      <c r="BQ287">
        <v>1</v>
      </c>
      <c r="BR287" s="1" t="s">
        <v>88</v>
      </c>
      <c r="BS287">
        <v>2</v>
      </c>
      <c r="BT287" s="1" t="s">
        <v>88</v>
      </c>
      <c r="BU287">
        <v>0.13</v>
      </c>
      <c r="BV287">
        <v>3.35</v>
      </c>
      <c r="BW287">
        <v>0.14000000000000001</v>
      </c>
      <c r="BX287">
        <v>0.27</v>
      </c>
      <c r="BY287">
        <v>1.83</v>
      </c>
      <c r="BZ287">
        <v>1.21</v>
      </c>
      <c r="CA287">
        <v>165</v>
      </c>
      <c r="CB287">
        <v>104</v>
      </c>
      <c r="CC287">
        <v>337</v>
      </c>
      <c r="CD287">
        <v>79</v>
      </c>
      <c r="CE287">
        <v>307</v>
      </c>
      <c r="CF287">
        <v>131</v>
      </c>
      <c r="CG287">
        <v>579</v>
      </c>
      <c r="CH287">
        <v>231</v>
      </c>
      <c r="CI287">
        <v>0.56000000000000005</v>
      </c>
      <c r="CJ287">
        <v>0.09</v>
      </c>
      <c r="CK287" t="str">
        <f>IF(O287=" "," ",VLOOKUP(AA287,Mapping!$A:$C,2,FALSE))</f>
        <v>FUL</v>
      </c>
      <c r="CL287" t="str">
        <f>IF(O287=" "," ",VLOOKUP(AA287,Mapping!$A:$C,3,FALSE))</f>
        <v>Fulham</v>
      </c>
      <c r="CM287" s="5">
        <f t="shared" si="20"/>
        <v>0</v>
      </c>
      <c r="CN287" s="5">
        <f t="shared" si="21"/>
        <v>0</v>
      </c>
      <c r="CO287">
        <f t="shared" si="22"/>
        <v>5</v>
      </c>
      <c r="CP287" s="4">
        <f t="shared" si="23"/>
        <v>10.6</v>
      </c>
      <c r="CQ287">
        <f t="shared" si="24"/>
        <v>0</v>
      </c>
    </row>
    <row r="288" spans="1:95" x14ac:dyDescent="0.35">
      <c r="A288">
        <v>75</v>
      </c>
      <c r="B288" s="1" t="s">
        <v>88</v>
      </c>
      <c r="C288">
        <v>166324</v>
      </c>
      <c r="D288" s="1" t="s">
        <v>88</v>
      </c>
      <c r="E288" s="1" t="s">
        <v>88</v>
      </c>
      <c r="F288" s="1">
        <v>0</v>
      </c>
      <c r="G288" s="1" t="s">
        <v>88</v>
      </c>
      <c r="H288" s="1" t="s">
        <v>88</v>
      </c>
      <c r="I288">
        <v>3</v>
      </c>
      <c r="J288">
        <v>1.6</v>
      </c>
      <c r="K288" s="1" t="s">
        <v>88</v>
      </c>
      <c r="L288" s="1" t="s">
        <v>88</v>
      </c>
      <c r="M288" s="1" t="s">
        <v>492</v>
      </c>
      <c r="N288">
        <v>0</v>
      </c>
      <c r="O288">
        <v>269</v>
      </c>
      <c r="P288" s="1" t="s">
        <v>88</v>
      </c>
      <c r="Q288" s="1" t="s">
        <v>120</v>
      </c>
      <c r="R288" s="2">
        <v>45145.020900023148</v>
      </c>
      <c r="S288" s="4">
        <v>50</v>
      </c>
      <c r="T288" s="1" t="s">
        <v>1000</v>
      </c>
      <c r="U288">
        <v>0</v>
      </c>
      <c r="V288" s="1" t="s">
        <v>1001</v>
      </c>
      <c r="W288">
        <v>0</v>
      </c>
      <c r="X288" s="1" t="s">
        <v>88</v>
      </c>
      <c r="Y288" s="1" t="s">
        <v>88</v>
      </c>
      <c r="Z288" s="1" t="s">
        <v>97</v>
      </c>
      <c r="AA288">
        <v>10</v>
      </c>
      <c r="AB288">
        <v>54</v>
      </c>
      <c r="AC288">
        <v>53</v>
      </c>
      <c r="AD288" s="5">
        <v>0</v>
      </c>
      <c r="AE288" s="5">
        <v>0</v>
      </c>
      <c r="AF288" s="5">
        <v>0</v>
      </c>
      <c r="AG288" s="5">
        <v>0</v>
      </c>
      <c r="AH288">
        <v>0</v>
      </c>
      <c r="AI288">
        <v>0</v>
      </c>
      <c r="AJ288" s="1" t="s">
        <v>1002</v>
      </c>
      <c r="AK288">
        <v>968</v>
      </c>
      <c r="AL288">
        <v>2</v>
      </c>
      <c r="AM288">
        <v>1</v>
      </c>
      <c r="AN288">
        <v>1</v>
      </c>
      <c r="AO288">
        <v>13</v>
      </c>
      <c r="AP288">
        <v>1</v>
      </c>
      <c r="AQ288">
        <v>1</v>
      </c>
      <c r="AR288">
        <v>1</v>
      </c>
      <c r="AS288">
        <v>2</v>
      </c>
      <c r="AT288">
        <v>1</v>
      </c>
      <c r="AU288">
        <v>124</v>
      </c>
      <c r="AV288">
        <v>2</v>
      </c>
      <c r="AW288">
        <v>217</v>
      </c>
      <c r="AX288">
        <v>0</v>
      </c>
      <c r="AY288">
        <v>0</v>
      </c>
      <c r="AZ288">
        <v>0</v>
      </c>
      <c r="BA288">
        <v>0</v>
      </c>
      <c r="BB288">
        <v>6</v>
      </c>
      <c r="BC288">
        <v>0</v>
      </c>
      <c r="BD288">
        <v>0</v>
      </c>
      <c r="BE288">
        <v>0</v>
      </c>
      <c r="BF288">
        <v>0</v>
      </c>
      <c r="BG288">
        <v>564</v>
      </c>
      <c r="BH288">
        <v>235</v>
      </c>
      <c r="BI288">
        <v>563</v>
      </c>
      <c r="BJ288">
        <v>235</v>
      </c>
      <c r="BK288">
        <v>561</v>
      </c>
      <c r="BL288">
        <v>235</v>
      </c>
      <c r="BM288">
        <v>565</v>
      </c>
      <c r="BN288">
        <v>235</v>
      </c>
      <c r="BO288">
        <v>1</v>
      </c>
      <c r="BP288" s="1" t="s">
        <v>88</v>
      </c>
      <c r="BQ288">
        <v>1</v>
      </c>
      <c r="BR288" s="1" t="s">
        <v>88</v>
      </c>
      <c r="BS288">
        <v>2</v>
      </c>
      <c r="BT288" s="1" t="s">
        <v>88</v>
      </c>
      <c r="BU288">
        <v>0.13</v>
      </c>
      <c r="BV288">
        <v>3.35</v>
      </c>
      <c r="BW288">
        <v>0.14000000000000001</v>
      </c>
      <c r="BX288">
        <v>0.27</v>
      </c>
      <c r="BY288">
        <v>1.83</v>
      </c>
      <c r="BZ288">
        <v>1.21</v>
      </c>
      <c r="CA288">
        <v>206</v>
      </c>
      <c r="CB288">
        <v>133</v>
      </c>
      <c r="CC288">
        <v>378</v>
      </c>
      <c r="CD288">
        <v>108</v>
      </c>
      <c r="CE288">
        <v>565</v>
      </c>
      <c r="CF288">
        <v>235</v>
      </c>
      <c r="CG288">
        <v>585</v>
      </c>
      <c r="CH288">
        <v>236</v>
      </c>
      <c r="CI288">
        <v>0.56000000000000005</v>
      </c>
      <c r="CJ288">
        <v>0.09</v>
      </c>
      <c r="CK288" t="str">
        <f>IF(O288=" "," ",VLOOKUP(AA288,Mapping!$A:$C,2,FALSE))</f>
        <v>FUL</v>
      </c>
      <c r="CL288" t="str">
        <f>IF(O288=" "," ",VLOOKUP(AA288,Mapping!$A:$C,3,FALSE))</f>
        <v>Fulham</v>
      </c>
      <c r="CM288" s="5">
        <f t="shared" si="20"/>
        <v>0</v>
      </c>
      <c r="CN288" s="5">
        <f t="shared" si="21"/>
        <v>0</v>
      </c>
      <c r="CO288">
        <f t="shared" si="22"/>
        <v>5</v>
      </c>
      <c r="CP288" s="4">
        <f t="shared" si="23"/>
        <v>10.6</v>
      </c>
      <c r="CQ288">
        <f t="shared" si="24"/>
        <v>0</v>
      </c>
    </row>
    <row r="289" spans="1:95" x14ac:dyDescent="0.35">
      <c r="A289">
        <v>75</v>
      </c>
      <c r="B289" s="1" t="s">
        <v>88</v>
      </c>
      <c r="C289">
        <v>96994</v>
      </c>
      <c r="D289" s="1" t="s">
        <v>88</v>
      </c>
      <c r="E289" s="1" t="s">
        <v>88</v>
      </c>
      <c r="F289" s="1">
        <v>0</v>
      </c>
      <c r="G289" s="1" t="s">
        <v>88</v>
      </c>
      <c r="H289" s="1" t="s">
        <v>88</v>
      </c>
      <c r="I289">
        <v>3</v>
      </c>
      <c r="J289">
        <v>2</v>
      </c>
      <c r="K289" s="1" t="s">
        <v>88</v>
      </c>
      <c r="L289" s="1" t="s">
        <v>88</v>
      </c>
      <c r="M289" s="1" t="s">
        <v>685</v>
      </c>
      <c r="N289">
        <v>0</v>
      </c>
      <c r="O289">
        <v>270</v>
      </c>
      <c r="P289" s="1" t="s">
        <v>88</v>
      </c>
      <c r="Q289" s="1" t="s">
        <v>120</v>
      </c>
      <c r="R289" s="2">
        <v>45145.020900023148</v>
      </c>
      <c r="S289" s="4">
        <v>55</v>
      </c>
      <c r="T289" s="1" t="s">
        <v>1003</v>
      </c>
      <c r="U289">
        <v>2.5</v>
      </c>
      <c r="V289" s="1" t="s">
        <v>1004</v>
      </c>
      <c r="W289">
        <v>0.1</v>
      </c>
      <c r="X289" s="1" t="s">
        <v>88</v>
      </c>
      <c r="Y289" s="1" t="s">
        <v>88</v>
      </c>
      <c r="Z289" s="1" t="s">
        <v>97</v>
      </c>
      <c r="AA289">
        <v>10</v>
      </c>
      <c r="AB289">
        <v>54</v>
      </c>
      <c r="AC289">
        <v>90</v>
      </c>
      <c r="AD289" s="5">
        <v>0</v>
      </c>
      <c r="AE289" s="5">
        <v>0</v>
      </c>
      <c r="AF289" s="5">
        <v>0</v>
      </c>
      <c r="AG289" s="5">
        <v>0</v>
      </c>
      <c r="AH289">
        <v>0</v>
      </c>
      <c r="AI289">
        <v>16.399999999999999</v>
      </c>
      <c r="AJ289" s="1" t="s">
        <v>1004</v>
      </c>
      <c r="AK289">
        <v>2473</v>
      </c>
      <c r="AL289">
        <v>4</v>
      </c>
      <c r="AM289">
        <v>1</v>
      </c>
      <c r="AN289">
        <v>8</v>
      </c>
      <c r="AO289">
        <v>40</v>
      </c>
      <c r="AP289">
        <v>1</v>
      </c>
      <c r="AQ289">
        <v>1</v>
      </c>
      <c r="AR289">
        <v>1</v>
      </c>
      <c r="AS289">
        <v>8</v>
      </c>
      <c r="AT289">
        <v>1</v>
      </c>
      <c r="AU289">
        <v>124</v>
      </c>
      <c r="AV289">
        <v>3</v>
      </c>
      <c r="AW289">
        <v>289</v>
      </c>
      <c r="AX289">
        <v>365.2</v>
      </c>
      <c r="AY289">
        <v>326.60000000000002</v>
      </c>
      <c r="AZ289">
        <v>508</v>
      </c>
      <c r="BA289">
        <v>119.7</v>
      </c>
      <c r="BB289">
        <v>29</v>
      </c>
      <c r="BC289">
        <v>3.91</v>
      </c>
      <c r="BD289">
        <v>1.49</v>
      </c>
      <c r="BE289">
        <v>5.4</v>
      </c>
      <c r="BF289">
        <v>46.78</v>
      </c>
      <c r="BG289">
        <v>169</v>
      </c>
      <c r="BH289">
        <v>75</v>
      </c>
      <c r="BI289">
        <v>98</v>
      </c>
      <c r="BJ289">
        <v>74</v>
      </c>
      <c r="BK289">
        <v>55</v>
      </c>
      <c r="BL289">
        <v>38</v>
      </c>
      <c r="BM289">
        <v>90</v>
      </c>
      <c r="BN289">
        <v>63</v>
      </c>
      <c r="BO289">
        <v>1</v>
      </c>
      <c r="BP289" s="1" t="s">
        <v>88</v>
      </c>
      <c r="BQ289">
        <v>1</v>
      </c>
      <c r="BR289" s="1" t="s">
        <v>88</v>
      </c>
      <c r="BS289">
        <v>2</v>
      </c>
      <c r="BT289" s="1" t="s">
        <v>88</v>
      </c>
      <c r="BU289">
        <v>0.14000000000000001</v>
      </c>
      <c r="BV289">
        <v>3.35</v>
      </c>
      <c r="BW289">
        <v>0.05</v>
      </c>
      <c r="BX289">
        <v>0.19</v>
      </c>
      <c r="BY289">
        <v>1.7</v>
      </c>
      <c r="BZ289">
        <v>1.46</v>
      </c>
      <c r="CA289">
        <v>86</v>
      </c>
      <c r="CB289">
        <v>54</v>
      </c>
      <c r="CC289">
        <v>475</v>
      </c>
      <c r="CD289">
        <v>173</v>
      </c>
      <c r="CE289">
        <v>202</v>
      </c>
      <c r="CF289">
        <v>80</v>
      </c>
      <c r="CG289">
        <v>441</v>
      </c>
      <c r="CH289">
        <v>145</v>
      </c>
      <c r="CI289">
        <v>1.06</v>
      </c>
      <c r="CJ289">
        <v>0.28999999999999998</v>
      </c>
      <c r="CK289" t="str">
        <f>IF(O289=" "," ",VLOOKUP(AA289,Mapping!$A:$C,2,FALSE))</f>
        <v>FUL</v>
      </c>
      <c r="CL289" t="str">
        <f>IF(O289=" "," ",VLOOKUP(AA289,Mapping!$A:$C,3,FALSE))</f>
        <v>Fulham</v>
      </c>
      <c r="CM289" s="5">
        <f t="shared" si="20"/>
        <v>0</v>
      </c>
      <c r="CN289" s="5">
        <f t="shared" si="21"/>
        <v>0</v>
      </c>
      <c r="CO289">
        <f t="shared" si="22"/>
        <v>5.5</v>
      </c>
      <c r="CP289" s="4">
        <f t="shared" si="23"/>
        <v>16.363636363636363</v>
      </c>
      <c r="CQ289">
        <f t="shared" si="24"/>
        <v>0</v>
      </c>
    </row>
    <row r="290" spans="1:95" x14ac:dyDescent="0.35">
      <c r="A290">
        <v>75</v>
      </c>
      <c r="B290" s="1" t="s">
        <v>88</v>
      </c>
      <c r="C290">
        <v>219924</v>
      </c>
      <c r="D290" s="1" t="s">
        <v>88</v>
      </c>
      <c r="E290" s="1" t="s">
        <v>88</v>
      </c>
      <c r="F290" s="1">
        <v>0</v>
      </c>
      <c r="G290" s="1" t="s">
        <v>88</v>
      </c>
      <c r="H290" s="1" t="s">
        <v>88</v>
      </c>
      <c r="I290">
        <v>2</v>
      </c>
      <c r="J290">
        <v>2</v>
      </c>
      <c r="K290" s="1" t="s">
        <v>88</v>
      </c>
      <c r="L290" s="1" t="s">
        <v>88</v>
      </c>
      <c r="M290" s="1" t="s">
        <v>1005</v>
      </c>
      <c r="N290">
        <v>0</v>
      </c>
      <c r="O290">
        <v>271</v>
      </c>
      <c r="P290" s="1" t="s">
        <v>88</v>
      </c>
      <c r="Q290" s="1" t="s">
        <v>120</v>
      </c>
      <c r="R290" s="2">
        <v>45145.020900023148</v>
      </c>
      <c r="S290" s="4">
        <v>45</v>
      </c>
      <c r="T290" s="1" t="s">
        <v>1006</v>
      </c>
      <c r="U290">
        <v>3.2</v>
      </c>
      <c r="V290" s="1" t="s">
        <v>1007</v>
      </c>
      <c r="W290">
        <v>0.2</v>
      </c>
      <c r="X290" s="1" t="s">
        <v>88</v>
      </c>
      <c r="Y290" s="1" t="s">
        <v>88</v>
      </c>
      <c r="Z290" s="1" t="s">
        <v>97</v>
      </c>
      <c r="AA290">
        <v>10</v>
      </c>
      <c r="AB290">
        <v>54</v>
      </c>
      <c r="AC290">
        <v>79</v>
      </c>
      <c r="AD290" s="5">
        <v>0</v>
      </c>
      <c r="AE290" s="5">
        <v>0</v>
      </c>
      <c r="AF290" s="5">
        <v>0</v>
      </c>
      <c r="AG290" s="5">
        <v>0</v>
      </c>
      <c r="AH290">
        <v>0</v>
      </c>
      <c r="AI290">
        <v>17.600000000000001</v>
      </c>
      <c r="AJ290" s="1" t="s">
        <v>1007</v>
      </c>
      <c r="AK290">
        <v>2008</v>
      </c>
      <c r="AL290">
        <v>1</v>
      </c>
      <c r="AM290">
        <v>1</v>
      </c>
      <c r="AN290">
        <v>7</v>
      </c>
      <c r="AO290">
        <v>26</v>
      </c>
      <c r="AP290">
        <v>1</v>
      </c>
      <c r="AQ290">
        <v>1</v>
      </c>
      <c r="AR290">
        <v>1</v>
      </c>
      <c r="AS290">
        <v>2</v>
      </c>
      <c r="AT290">
        <v>1</v>
      </c>
      <c r="AU290">
        <v>124</v>
      </c>
      <c r="AV290">
        <v>8</v>
      </c>
      <c r="AW290">
        <v>422</v>
      </c>
      <c r="AX290">
        <v>462.2</v>
      </c>
      <c r="AY290">
        <v>38.799999999999997</v>
      </c>
      <c r="AZ290">
        <v>80</v>
      </c>
      <c r="BA290">
        <v>58.1</v>
      </c>
      <c r="BB290">
        <v>21</v>
      </c>
      <c r="BC290">
        <v>0.28999999999999998</v>
      </c>
      <c r="BD290">
        <v>0.49</v>
      </c>
      <c r="BE290">
        <v>0.78</v>
      </c>
      <c r="BF290">
        <v>35.86</v>
      </c>
      <c r="BG290">
        <v>114</v>
      </c>
      <c r="BH290">
        <v>37</v>
      </c>
      <c r="BI290">
        <v>300</v>
      </c>
      <c r="BJ290">
        <v>112</v>
      </c>
      <c r="BK290">
        <v>243</v>
      </c>
      <c r="BL290">
        <v>81</v>
      </c>
      <c r="BM290">
        <v>212</v>
      </c>
      <c r="BN290">
        <v>71</v>
      </c>
      <c r="BO290">
        <v>1</v>
      </c>
      <c r="BP290" s="1" t="s">
        <v>88</v>
      </c>
      <c r="BQ290">
        <v>1</v>
      </c>
      <c r="BR290" s="1" t="s">
        <v>88</v>
      </c>
      <c r="BS290">
        <v>2</v>
      </c>
      <c r="BT290" s="1" t="s">
        <v>88</v>
      </c>
      <c r="BU290">
        <v>0.01</v>
      </c>
      <c r="BV290">
        <v>3.35</v>
      </c>
      <c r="BW290">
        <v>0.02</v>
      </c>
      <c r="BX290">
        <v>0.03</v>
      </c>
      <c r="BY290">
        <v>1.61</v>
      </c>
      <c r="BZ290">
        <v>1.17</v>
      </c>
      <c r="CA290">
        <v>411</v>
      </c>
      <c r="CB290">
        <v>110</v>
      </c>
      <c r="CC290">
        <v>215</v>
      </c>
      <c r="CD290">
        <v>133</v>
      </c>
      <c r="CE290">
        <v>120</v>
      </c>
      <c r="CF290">
        <v>35</v>
      </c>
      <c r="CG290">
        <v>349</v>
      </c>
      <c r="CH290">
        <v>129</v>
      </c>
      <c r="CI290">
        <v>0.94</v>
      </c>
      <c r="CJ290">
        <v>0.31</v>
      </c>
      <c r="CK290" t="str">
        <f>IF(O290=" "," ",VLOOKUP(AA290,Mapping!$A:$C,2,FALSE))</f>
        <v>FUL</v>
      </c>
      <c r="CL290" t="str">
        <f>IF(O290=" "," ",VLOOKUP(AA290,Mapping!$A:$C,3,FALSE))</f>
        <v>Fulham</v>
      </c>
      <c r="CM290" s="5">
        <f t="shared" si="20"/>
        <v>0</v>
      </c>
      <c r="CN290" s="5">
        <f t="shared" si="21"/>
        <v>0</v>
      </c>
      <c r="CO290">
        <f t="shared" si="22"/>
        <v>4.5</v>
      </c>
      <c r="CP290" s="4">
        <f t="shared" si="23"/>
        <v>17.555555555555557</v>
      </c>
      <c r="CQ290">
        <f t="shared" si="24"/>
        <v>0</v>
      </c>
    </row>
    <row r="291" spans="1:95" x14ac:dyDescent="0.35">
      <c r="A291">
        <v>75</v>
      </c>
      <c r="B291" s="1" t="s">
        <v>88</v>
      </c>
      <c r="C291">
        <v>432931</v>
      </c>
      <c r="D291" s="1" t="s">
        <v>88</v>
      </c>
      <c r="E291" s="1" t="s">
        <v>88</v>
      </c>
      <c r="F291" s="1">
        <v>0</v>
      </c>
      <c r="G291" s="1" t="s">
        <v>88</v>
      </c>
      <c r="H291" s="1" t="s">
        <v>88</v>
      </c>
      <c r="I291">
        <v>3</v>
      </c>
      <c r="J291">
        <v>1</v>
      </c>
      <c r="K291" s="1" t="s">
        <v>88</v>
      </c>
      <c r="L291" s="1" t="s">
        <v>88</v>
      </c>
      <c r="M291" s="1" t="s">
        <v>1008</v>
      </c>
      <c r="N291">
        <v>0</v>
      </c>
      <c r="O291">
        <v>272</v>
      </c>
      <c r="P291" s="1" t="s">
        <v>88</v>
      </c>
      <c r="Q291" s="1" t="s">
        <v>120</v>
      </c>
      <c r="R291" s="2">
        <v>45145.020900023148</v>
      </c>
      <c r="S291" s="4">
        <v>45</v>
      </c>
      <c r="T291" s="1" t="s">
        <v>1009</v>
      </c>
      <c r="U291">
        <v>1</v>
      </c>
      <c r="V291" s="1" t="s">
        <v>1010</v>
      </c>
      <c r="W291">
        <v>0</v>
      </c>
      <c r="X291" s="1" t="s">
        <v>88</v>
      </c>
      <c r="Y291" s="1" t="s">
        <v>88</v>
      </c>
      <c r="Z291" s="1" t="s">
        <v>97</v>
      </c>
      <c r="AA291">
        <v>10</v>
      </c>
      <c r="AB291">
        <v>54</v>
      </c>
      <c r="AC291">
        <v>1</v>
      </c>
      <c r="AD291" s="5">
        <v>0</v>
      </c>
      <c r="AE291" s="5">
        <v>0</v>
      </c>
      <c r="AF291" s="5">
        <v>0</v>
      </c>
      <c r="AG291" s="5">
        <v>0</v>
      </c>
      <c r="AH291">
        <v>0</v>
      </c>
      <c r="AI291">
        <v>0.2</v>
      </c>
      <c r="AJ291" s="1" t="s">
        <v>1010</v>
      </c>
      <c r="AK291">
        <v>1</v>
      </c>
      <c r="AL291">
        <v>1</v>
      </c>
      <c r="AM291">
        <v>1</v>
      </c>
      <c r="AN291">
        <v>7</v>
      </c>
      <c r="AO291">
        <v>26</v>
      </c>
      <c r="AP291">
        <v>1</v>
      </c>
      <c r="AQ291">
        <v>1</v>
      </c>
      <c r="AR291">
        <v>1</v>
      </c>
      <c r="AS291">
        <v>2</v>
      </c>
      <c r="AT291">
        <v>1</v>
      </c>
      <c r="AU291">
        <v>124</v>
      </c>
      <c r="AV291">
        <v>8</v>
      </c>
      <c r="AW291">
        <v>3</v>
      </c>
      <c r="AX291">
        <v>1</v>
      </c>
      <c r="AY291">
        <v>0.3</v>
      </c>
      <c r="AZ291">
        <v>0</v>
      </c>
      <c r="BA291">
        <v>0.1</v>
      </c>
      <c r="BB291">
        <v>21</v>
      </c>
      <c r="BC291">
        <v>0</v>
      </c>
      <c r="BD291">
        <v>0</v>
      </c>
      <c r="BE291">
        <v>0</v>
      </c>
      <c r="BF291">
        <v>0</v>
      </c>
      <c r="BG291">
        <v>384</v>
      </c>
      <c r="BH291">
        <v>178</v>
      </c>
      <c r="BI291">
        <v>364</v>
      </c>
      <c r="BJ291">
        <v>180</v>
      </c>
      <c r="BK291">
        <v>513</v>
      </c>
      <c r="BL291">
        <v>202</v>
      </c>
      <c r="BM291">
        <v>389</v>
      </c>
      <c r="BN291">
        <v>180</v>
      </c>
      <c r="BO291">
        <v>1</v>
      </c>
      <c r="BP291" s="1" t="s">
        <v>88</v>
      </c>
      <c r="BQ291">
        <v>1</v>
      </c>
      <c r="BR291" s="1" t="s">
        <v>88</v>
      </c>
      <c r="BS291">
        <v>2</v>
      </c>
      <c r="BT291" s="1" t="s">
        <v>88</v>
      </c>
      <c r="BU291">
        <v>0.01</v>
      </c>
      <c r="BV291">
        <v>3.35</v>
      </c>
      <c r="BW291">
        <v>0.02</v>
      </c>
      <c r="BX291">
        <v>0.03</v>
      </c>
      <c r="BY291">
        <v>1.61</v>
      </c>
      <c r="BZ291">
        <v>1.17</v>
      </c>
      <c r="CA291">
        <v>460</v>
      </c>
      <c r="CB291">
        <v>229</v>
      </c>
      <c r="CC291">
        <v>264</v>
      </c>
      <c r="CD291">
        <v>36</v>
      </c>
      <c r="CE291">
        <v>372</v>
      </c>
      <c r="CF291">
        <v>169</v>
      </c>
      <c r="CG291">
        <v>572</v>
      </c>
      <c r="CH291">
        <v>224</v>
      </c>
      <c r="CI291">
        <v>0.94</v>
      </c>
      <c r="CJ291">
        <v>0.31</v>
      </c>
      <c r="CK291" t="str">
        <f>IF(O291=" "," ",VLOOKUP(AA291,Mapping!$A:$C,2,FALSE))</f>
        <v>FUL</v>
      </c>
      <c r="CL291" t="str">
        <f>IF(O291=" "," ",VLOOKUP(AA291,Mapping!$A:$C,3,FALSE))</f>
        <v>Fulham</v>
      </c>
      <c r="CM291" s="5">
        <f t="shared" si="20"/>
        <v>0</v>
      </c>
      <c r="CN291" s="5">
        <f t="shared" si="21"/>
        <v>0</v>
      </c>
      <c r="CO291">
        <f t="shared" si="22"/>
        <v>4.5</v>
      </c>
      <c r="CP291" s="4">
        <f t="shared" si="23"/>
        <v>0.22222222222222221</v>
      </c>
      <c r="CQ291">
        <f t="shared" si="24"/>
        <v>0</v>
      </c>
    </row>
    <row r="292" spans="1:95" x14ac:dyDescent="0.35">
      <c r="A292">
        <v>75</v>
      </c>
      <c r="B292" s="1" t="s">
        <v>88</v>
      </c>
      <c r="C292">
        <v>83543</v>
      </c>
      <c r="D292" s="1" t="s">
        <v>88</v>
      </c>
      <c r="E292" s="1" t="s">
        <v>88</v>
      </c>
      <c r="F292" s="1">
        <v>0</v>
      </c>
      <c r="G292" s="1" t="s">
        <v>88</v>
      </c>
      <c r="H292" s="1" t="s">
        <v>88</v>
      </c>
      <c r="I292">
        <v>3</v>
      </c>
      <c r="J292">
        <v>1</v>
      </c>
      <c r="K292" s="1" t="s">
        <v>88</v>
      </c>
      <c r="L292" s="1" t="s">
        <v>88</v>
      </c>
      <c r="M292" s="1" t="s">
        <v>312</v>
      </c>
      <c r="N292">
        <v>0</v>
      </c>
      <c r="O292">
        <v>273</v>
      </c>
      <c r="P292" s="1" t="s">
        <v>88</v>
      </c>
      <c r="Q292" s="1" t="s">
        <v>120</v>
      </c>
      <c r="R292" s="2">
        <v>45145.020900023148</v>
      </c>
      <c r="S292" s="4">
        <v>45</v>
      </c>
      <c r="T292" s="1" t="s">
        <v>1011</v>
      </c>
      <c r="U292">
        <v>0</v>
      </c>
      <c r="V292" s="1" t="s">
        <v>1012</v>
      </c>
      <c r="W292">
        <v>0.1</v>
      </c>
      <c r="X292" s="1" t="s">
        <v>88</v>
      </c>
      <c r="Y292" s="1" t="s">
        <v>88</v>
      </c>
      <c r="Z292" s="1" t="s">
        <v>97</v>
      </c>
      <c r="AA292">
        <v>10</v>
      </c>
      <c r="AB292">
        <v>54</v>
      </c>
      <c r="AC292">
        <v>1</v>
      </c>
      <c r="AD292" s="5">
        <v>0</v>
      </c>
      <c r="AE292" s="5">
        <v>0</v>
      </c>
      <c r="AF292" s="5">
        <v>0</v>
      </c>
      <c r="AG292" s="5">
        <v>0</v>
      </c>
      <c r="AH292">
        <v>0</v>
      </c>
      <c r="AI292">
        <v>0</v>
      </c>
      <c r="AJ292" s="1" t="s">
        <v>1012</v>
      </c>
      <c r="AK292">
        <v>1</v>
      </c>
      <c r="AL292">
        <v>1</v>
      </c>
      <c r="AM292">
        <v>1</v>
      </c>
      <c r="AN292">
        <v>7</v>
      </c>
      <c r="AO292">
        <v>26</v>
      </c>
      <c r="AP292">
        <v>1</v>
      </c>
      <c r="AQ292">
        <v>1</v>
      </c>
      <c r="AR292">
        <v>1</v>
      </c>
      <c r="AS292">
        <v>2</v>
      </c>
      <c r="AT292">
        <v>1</v>
      </c>
      <c r="AU292">
        <v>124</v>
      </c>
      <c r="AV292">
        <v>8</v>
      </c>
      <c r="AW292">
        <v>3</v>
      </c>
      <c r="AX292">
        <v>0</v>
      </c>
      <c r="AY292">
        <v>0</v>
      </c>
      <c r="AZ292">
        <v>0</v>
      </c>
      <c r="BA292">
        <v>0</v>
      </c>
      <c r="BB292">
        <v>21</v>
      </c>
      <c r="BC292">
        <v>0</v>
      </c>
      <c r="BD292">
        <v>0</v>
      </c>
      <c r="BE292">
        <v>0</v>
      </c>
      <c r="BF292">
        <v>0</v>
      </c>
      <c r="BG292">
        <v>468</v>
      </c>
      <c r="BH292">
        <v>184</v>
      </c>
      <c r="BI292">
        <v>464</v>
      </c>
      <c r="BJ292">
        <v>185</v>
      </c>
      <c r="BK292">
        <v>451</v>
      </c>
      <c r="BL292">
        <v>178</v>
      </c>
      <c r="BM292">
        <v>470</v>
      </c>
      <c r="BN292">
        <v>184</v>
      </c>
      <c r="BO292">
        <v>1</v>
      </c>
      <c r="BP292" s="1" t="s">
        <v>88</v>
      </c>
      <c r="BQ292">
        <v>1</v>
      </c>
      <c r="BR292" s="1" t="s">
        <v>88</v>
      </c>
      <c r="BS292">
        <v>2</v>
      </c>
      <c r="BT292" s="1" t="s">
        <v>88</v>
      </c>
      <c r="BU292">
        <v>0.01</v>
      </c>
      <c r="BV292">
        <v>3.35</v>
      </c>
      <c r="BW292">
        <v>0.02</v>
      </c>
      <c r="BX292">
        <v>0.03</v>
      </c>
      <c r="BY292">
        <v>1.61</v>
      </c>
      <c r="BZ292">
        <v>1.17</v>
      </c>
      <c r="CA292">
        <v>326</v>
      </c>
      <c r="CB292">
        <v>197</v>
      </c>
      <c r="CC292">
        <v>130</v>
      </c>
      <c r="CD292">
        <v>4</v>
      </c>
      <c r="CE292">
        <v>475</v>
      </c>
      <c r="CF292">
        <v>188</v>
      </c>
      <c r="CG292">
        <v>443</v>
      </c>
      <c r="CH292">
        <v>147</v>
      </c>
      <c r="CI292">
        <v>0.94</v>
      </c>
      <c r="CJ292">
        <v>0.31</v>
      </c>
      <c r="CK292" t="str">
        <f>IF(O292=" "," ",VLOOKUP(AA292,Mapping!$A:$C,2,FALSE))</f>
        <v>FUL</v>
      </c>
      <c r="CL292" t="str">
        <f>IF(O292=" "," ",VLOOKUP(AA292,Mapping!$A:$C,3,FALSE))</f>
        <v>Fulham</v>
      </c>
      <c r="CM292" s="5">
        <f t="shared" si="20"/>
        <v>0</v>
      </c>
      <c r="CN292" s="5">
        <f t="shared" si="21"/>
        <v>0</v>
      </c>
      <c r="CO292">
        <f t="shared" si="22"/>
        <v>4.5</v>
      </c>
      <c r="CP292" s="4">
        <f t="shared" si="23"/>
        <v>0.22222222222222221</v>
      </c>
      <c r="CQ292">
        <f t="shared" si="24"/>
        <v>0</v>
      </c>
    </row>
    <row r="293" spans="1:95" x14ac:dyDescent="0.35">
      <c r="A293">
        <v>75</v>
      </c>
      <c r="B293" s="1" t="s">
        <v>88</v>
      </c>
      <c r="C293">
        <v>109434</v>
      </c>
      <c r="D293" s="1" t="s">
        <v>88</v>
      </c>
      <c r="E293" s="1" t="s">
        <v>88</v>
      </c>
      <c r="F293" s="1">
        <v>0</v>
      </c>
      <c r="G293" s="1" t="s">
        <v>88</v>
      </c>
      <c r="H293" s="1" t="s">
        <v>88</v>
      </c>
      <c r="I293">
        <v>2</v>
      </c>
      <c r="J293">
        <v>1</v>
      </c>
      <c r="K293" s="1" t="s">
        <v>88</v>
      </c>
      <c r="L293" s="1" t="s">
        <v>88</v>
      </c>
      <c r="M293" s="1" t="s">
        <v>1013</v>
      </c>
      <c r="N293">
        <v>0</v>
      </c>
      <c r="O293">
        <v>274</v>
      </c>
      <c r="P293" s="1" t="s">
        <v>88</v>
      </c>
      <c r="Q293" s="1" t="s">
        <v>120</v>
      </c>
      <c r="R293" s="2">
        <v>45145.020900023148</v>
      </c>
      <c r="S293" s="4">
        <v>40</v>
      </c>
      <c r="T293" s="1" t="s">
        <v>1014</v>
      </c>
      <c r="U293">
        <v>0</v>
      </c>
      <c r="V293" s="1" t="s">
        <v>1015</v>
      </c>
      <c r="W293">
        <v>0.2</v>
      </c>
      <c r="X293" s="1" t="s">
        <v>88</v>
      </c>
      <c r="Y293" s="1" t="s">
        <v>88</v>
      </c>
      <c r="Z293" s="1" t="s">
        <v>97</v>
      </c>
      <c r="AA293">
        <v>10</v>
      </c>
      <c r="AB293">
        <v>54</v>
      </c>
      <c r="AC293">
        <v>1</v>
      </c>
      <c r="AD293" s="5">
        <v>0</v>
      </c>
      <c r="AE293" s="5">
        <v>0</v>
      </c>
      <c r="AF293" s="5">
        <v>0</v>
      </c>
      <c r="AG293" s="5">
        <v>0</v>
      </c>
      <c r="AH293">
        <v>0</v>
      </c>
      <c r="AI293">
        <v>0</v>
      </c>
      <c r="AJ293" s="1" t="s">
        <v>1015</v>
      </c>
      <c r="AK293">
        <v>1</v>
      </c>
      <c r="AL293">
        <v>1</v>
      </c>
      <c r="AM293">
        <v>1</v>
      </c>
      <c r="AN293">
        <v>7</v>
      </c>
      <c r="AO293">
        <v>26</v>
      </c>
      <c r="AP293">
        <v>1</v>
      </c>
      <c r="AQ293">
        <v>1</v>
      </c>
      <c r="AR293">
        <v>1</v>
      </c>
      <c r="AS293">
        <v>2</v>
      </c>
      <c r="AT293">
        <v>1</v>
      </c>
      <c r="AU293">
        <v>124</v>
      </c>
      <c r="AV293">
        <v>8</v>
      </c>
      <c r="AW293">
        <v>3</v>
      </c>
      <c r="AX293">
        <v>0</v>
      </c>
      <c r="AY293">
        <v>0</v>
      </c>
      <c r="AZ293">
        <v>0</v>
      </c>
      <c r="BA293">
        <v>0</v>
      </c>
      <c r="BB293">
        <v>21</v>
      </c>
      <c r="BC293">
        <v>0</v>
      </c>
      <c r="BD293">
        <v>0</v>
      </c>
      <c r="BE293">
        <v>0</v>
      </c>
      <c r="BF293">
        <v>0</v>
      </c>
      <c r="BG293">
        <v>403</v>
      </c>
      <c r="BH293">
        <v>143</v>
      </c>
      <c r="BI293">
        <v>390</v>
      </c>
      <c r="BJ293">
        <v>142</v>
      </c>
      <c r="BK293">
        <v>372</v>
      </c>
      <c r="BL293">
        <v>138</v>
      </c>
      <c r="BM293">
        <v>405</v>
      </c>
      <c r="BN293">
        <v>143</v>
      </c>
      <c r="BO293">
        <v>1</v>
      </c>
      <c r="BP293" s="1" t="s">
        <v>88</v>
      </c>
      <c r="BQ293">
        <v>1</v>
      </c>
      <c r="BR293" s="1" t="s">
        <v>88</v>
      </c>
      <c r="BS293">
        <v>2</v>
      </c>
      <c r="BT293" s="1" t="s">
        <v>88</v>
      </c>
      <c r="BU293">
        <v>0.01</v>
      </c>
      <c r="BV293">
        <v>3.35</v>
      </c>
      <c r="BW293">
        <v>0.02</v>
      </c>
      <c r="BX293">
        <v>0.03</v>
      </c>
      <c r="BY293">
        <v>1.61</v>
      </c>
      <c r="BZ293">
        <v>1.17</v>
      </c>
      <c r="CA293">
        <v>540</v>
      </c>
      <c r="CB293">
        <v>158</v>
      </c>
      <c r="CC293">
        <v>25</v>
      </c>
      <c r="CD293">
        <v>10</v>
      </c>
      <c r="CE293">
        <v>410</v>
      </c>
      <c r="CF293">
        <v>144</v>
      </c>
      <c r="CG293">
        <v>403</v>
      </c>
      <c r="CH293">
        <v>155</v>
      </c>
      <c r="CI293">
        <v>0.94</v>
      </c>
      <c r="CJ293">
        <v>0.31</v>
      </c>
      <c r="CK293" t="str">
        <f>IF(O293=" "," ",VLOOKUP(AA293,Mapping!$A:$C,2,FALSE))</f>
        <v>FUL</v>
      </c>
      <c r="CL293" t="str">
        <f>IF(O293=" "," ",VLOOKUP(AA293,Mapping!$A:$C,3,FALSE))</f>
        <v>Fulham</v>
      </c>
      <c r="CM293" s="5">
        <f t="shared" si="20"/>
        <v>0</v>
      </c>
      <c r="CN293" s="5">
        <f t="shared" si="21"/>
        <v>0</v>
      </c>
      <c r="CO293">
        <f t="shared" si="22"/>
        <v>4</v>
      </c>
      <c r="CP293" s="4">
        <f t="shared" si="23"/>
        <v>0.25</v>
      </c>
      <c r="CQ293">
        <f t="shared" si="24"/>
        <v>0</v>
      </c>
    </row>
    <row r="294" spans="1:95" x14ac:dyDescent="0.35">
      <c r="A294">
        <v>75</v>
      </c>
      <c r="B294" s="1" t="s">
        <v>88</v>
      </c>
      <c r="C294">
        <v>80201</v>
      </c>
      <c r="D294" s="1" t="s">
        <v>88</v>
      </c>
      <c r="E294" s="1" t="s">
        <v>88</v>
      </c>
      <c r="F294" s="1">
        <v>0</v>
      </c>
      <c r="G294" s="1" t="s">
        <v>88</v>
      </c>
      <c r="H294" s="1" t="s">
        <v>88</v>
      </c>
      <c r="I294">
        <v>1</v>
      </c>
      <c r="J294">
        <v>2.2999999999999998</v>
      </c>
      <c r="K294" s="1" t="s">
        <v>88</v>
      </c>
      <c r="L294" s="1" t="s">
        <v>88</v>
      </c>
      <c r="M294" s="1" t="s">
        <v>1016</v>
      </c>
      <c r="N294">
        <v>0</v>
      </c>
      <c r="O294">
        <v>275</v>
      </c>
      <c r="P294" s="1" t="s">
        <v>88</v>
      </c>
      <c r="Q294" s="1" t="s">
        <v>120</v>
      </c>
      <c r="R294" s="2">
        <v>45145.020900023148</v>
      </c>
      <c r="S294" s="4">
        <v>45</v>
      </c>
      <c r="T294" s="1" t="s">
        <v>1017</v>
      </c>
      <c r="U294">
        <v>3.9</v>
      </c>
      <c r="V294" s="1" t="s">
        <v>1018</v>
      </c>
      <c r="W294">
        <v>8</v>
      </c>
      <c r="X294" s="1" t="s">
        <v>88</v>
      </c>
      <c r="Y294" s="1" t="s">
        <v>88</v>
      </c>
      <c r="Z294" s="1" t="s">
        <v>97</v>
      </c>
      <c r="AA294">
        <v>10</v>
      </c>
      <c r="AB294">
        <v>54</v>
      </c>
      <c r="AC294">
        <v>142</v>
      </c>
      <c r="AD294" s="5">
        <v>0</v>
      </c>
      <c r="AE294" s="5">
        <v>0</v>
      </c>
      <c r="AF294" s="5">
        <v>0</v>
      </c>
      <c r="AG294" s="5">
        <v>0</v>
      </c>
      <c r="AH294">
        <v>0</v>
      </c>
      <c r="AI294">
        <v>31.6</v>
      </c>
      <c r="AJ294" s="1" t="s">
        <v>1018</v>
      </c>
      <c r="AK294">
        <v>3240</v>
      </c>
      <c r="AL294">
        <v>1</v>
      </c>
      <c r="AM294">
        <v>1</v>
      </c>
      <c r="AN294">
        <v>8</v>
      </c>
      <c r="AO294">
        <v>51</v>
      </c>
      <c r="AP294">
        <v>1</v>
      </c>
      <c r="AQ294">
        <v>1</v>
      </c>
      <c r="AR294">
        <v>1</v>
      </c>
      <c r="AS294">
        <v>3</v>
      </c>
      <c r="AT294">
        <v>1</v>
      </c>
      <c r="AU294">
        <v>144</v>
      </c>
      <c r="AV294">
        <v>17</v>
      </c>
      <c r="AW294">
        <v>766</v>
      </c>
      <c r="AX294">
        <v>1154.8</v>
      </c>
      <c r="AY294">
        <v>10</v>
      </c>
      <c r="AZ294">
        <v>0</v>
      </c>
      <c r="BA294">
        <v>116.6</v>
      </c>
      <c r="BB294">
        <v>36</v>
      </c>
      <c r="BC294">
        <v>0</v>
      </c>
      <c r="BD294">
        <v>0</v>
      </c>
      <c r="BE294">
        <v>0</v>
      </c>
      <c r="BF294">
        <v>62.75</v>
      </c>
      <c r="BG294">
        <v>3</v>
      </c>
      <c r="BH294">
        <v>1</v>
      </c>
      <c r="BI294">
        <v>342</v>
      </c>
      <c r="BJ294">
        <v>8</v>
      </c>
      <c r="BK294">
        <v>447</v>
      </c>
      <c r="BL294">
        <v>51</v>
      </c>
      <c r="BM294">
        <v>95</v>
      </c>
      <c r="BN294">
        <v>2</v>
      </c>
      <c r="BO294">
        <v>1</v>
      </c>
      <c r="BP294" s="1" t="s">
        <v>88</v>
      </c>
      <c r="BQ294">
        <v>1</v>
      </c>
      <c r="BR294" s="1" t="s">
        <v>88</v>
      </c>
      <c r="BS294">
        <v>2</v>
      </c>
      <c r="BT294" s="1" t="s">
        <v>88</v>
      </c>
      <c r="BU294">
        <v>0.01</v>
      </c>
      <c r="BV294">
        <v>4</v>
      </c>
      <c r="BW294">
        <v>0.02</v>
      </c>
      <c r="BX294">
        <v>0.03</v>
      </c>
      <c r="BY294">
        <v>1.74</v>
      </c>
      <c r="BZ294">
        <v>1.42</v>
      </c>
      <c r="CA294">
        <v>319</v>
      </c>
      <c r="CB294">
        <v>18</v>
      </c>
      <c r="CC294">
        <v>123</v>
      </c>
      <c r="CD294">
        <v>50</v>
      </c>
      <c r="CE294">
        <v>53</v>
      </c>
      <c r="CF294">
        <v>11</v>
      </c>
      <c r="CG294">
        <v>48</v>
      </c>
      <c r="CH294">
        <v>8</v>
      </c>
      <c r="CI294">
        <v>1</v>
      </c>
      <c r="CJ294">
        <v>0.22</v>
      </c>
      <c r="CK294" t="str">
        <f>IF(O294=" "," ",VLOOKUP(AA294,Mapping!$A:$C,2,FALSE))</f>
        <v>FUL</v>
      </c>
      <c r="CL294" t="str">
        <f>IF(O294=" "," ",VLOOKUP(AA294,Mapping!$A:$C,3,FALSE))</f>
        <v>Fulham</v>
      </c>
      <c r="CM294" s="5">
        <f t="shared" si="20"/>
        <v>0</v>
      </c>
      <c r="CN294" s="5">
        <f t="shared" si="21"/>
        <v>0</v>
      </c>
      <c r="CO294">
        <f t="shared" si="22"/>
        <v>4.5</v>
      </c>
      <c r="CP294" s="4">
        <f t="shared" si="23"/>
        <v>31.555555555555557</v>
      </c>
      <c r="CQ294">
        <f t="shared" si="24"/>
        <v>0</v>
      </c>
    </row>
    <row r="295" spans="1:95" x14ac:dyDescent="0.35">
      <c r="A295">
        <v>75</v>
      </c>
      <c r="B295" s="1" t="s">
        <v>88</v>
      </c>
      <c r="C295">
        <v>212314</v>
      </c>
      <c r="D295" s="1" t="s">
        <v>88</v>
      </c>
      <c r="E295" s="1" t="s">
        <v>88</v>
      </c>
      <c r="F295" s="1">
        <v>0</v>
      </c>
      <c r="G295" s="1" t="s">
        <v>88</v>
      </c>
      <c r="H295" s="1" t="s">
        <v>88</v>
      </c>
      <c r="I295">
        <v>3</v>
      </c>
      <c r="J295">
        <v>1</v>
      </c>
      <c r="K295" s="1" t="s">
        <v>88</v>
      </c>
      <c r="L295" s="1" t="s">
        <v>88</v>
      </c>
      <c r="M295" s="1" t="s">
        <v>1019</v>
      </c>
      <c r="N295">
        <v>0</v>
      </c>
      <c r="O295">
        <v>276</v>
      </c>
      <c r="P295" s="1" t="s">
        <v>88</v>
      </c>
      <c r="Q295" s="1" t="s">
        <v>120</v>
      </c>
      <c r="R295" s="2">
        <v>45145.020900023148</v>
      </c>
      <c r="S295" s="4">
        <v>45</v>
      </c>
      <c r="T295" s="1" t="s">
        <v>1020</v>
      </c>
      <c r="U295">
        <v>1.2</v>
      </c>
      <c r="V295" s="1" t="s">
        <v>1021</v>
      </c>
      <c r="W295">
        <v>0.3</v>
      </c>
      <c r="X295" s="1" t="s">
        <v>88</v>
      </c>
      <c r="Y295" s="1" t="s">
        <v>88</v>
      </c>
      <c r="Z295" s="1" t="s">
        <v>97</v>
      </c>
      <c r="AA295">
        <v>10</v>
      </c>
      <c r="AB295">
        <v>54</v>
      </c>
      <c r="AC295">
        <v>15</v>
      </c>
      <c r="AD295" s="5">
        <v>0</v>
      </c>
      <c r="AE295" s="5">
        <v>0</v>
      </c>
      <c r="AF295" s="5">
        <v>0</v>
      </c>
      <c r="AG295" s="5">
        <v>0</v>
      </c>
      <c r="AH295">
        <v>0</v>
      </c>
      <c r="AI295">
        <v>3.3</v>
      </c>
      <c r="AJ295" s="1" t="s">
        <v>1021</v>
      </c>
      <c r="AK295">
        <v>406</v>
      </c>
      <c r="AL295">
        <v>1</v>
      </c>
      <c r="AM295">
        <v>1</v>
      </c>
      <c r="AN295">
        <v>8</v>
      </c>
      <c r="AO295">
        <v>10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144</v>
      </c>
      <c r="AV295">
        <v>17</v>
      </c>
      <c r="AW295">
        <v>58</v>
      </c>
      <c r="AX295">
        <v>40.799999999999997</v>
      </c>
      <c r="AY295">
        <v>21.9</v>
      </c>
      <c r="AZ295">
        <v>19</v>
      </c>
      <c r="BA295">
        <v>8.1999999999999993</v>
      </c>
      <c r="BB295">
        <v>4</v>
      </c>
      <c r="BC295">
        <v>0.13</v>
      </c>
      <c r="BD295">
        <v>0.16</v>
      </c>
      <c r="BE295">
        <v>0.28999999999999998</v>
      </c>
      <c r="BF295">
        <v>9.68</v>
      </c>
      <c r="BG295">
        <v>348</v>
      </c>
      <c r="BH295">
        <v>156</v>
      </c>
      <c r="BI295">
        <v>319</v>
      </c>
      <c r="BJ295">
        <v>162</v>
      </c>
      <c r="BK295">
        <v>323</v>
      </c>
      <c r="BL295">
        <v>161</v>
      </c>
      <c r="BM295">
        <v>347</v>
      </c>
      <c r="BN295">
        <v>161</v>
      </c>
      <c r="BO295">
        <v>1</v>
      </c>
      <c r="BP295" s="1" t="s">
        <v>88</v>
      </c>
      <c r="BQ295">
        <v>1</v>
      </c>
      <c r="BR295" s="1" t="s">
        <v>88</v>
      </c>
      <c r="BS295">
        <v>2</v>
      </c>
      <c r="BT295" s="1" t="s">
        <v>88</v>
      </c>
      <c r="BU295">
        <v>0.03</v>
      </c>
      <c r="BV295">
        <v>4</v>
      </c>
      <c r="BW295">
        <v>0.04</v>
      </c>
      <c r="BX295">
        <v>7.0000000000000007E-2</v>
      </c>
      <c r="BY295">
        <v>2.15</v>
      </c>
      <c r="BZ295">
        <v>2.2200000000000002</v>
      </c>
      <c r="CA295">
        <v>400</v>
      </c>
      <c r="CB295">
        <v>210</v>
      </c>
      <c r="CC295">
        <v>204</v>
      </c>
      <c r="CD295">
        <v>17</v>
      </c>
      <c r="CE295">
        <v>352</v>
      </c>
      <c r="CF295">
        <v>158</v>
      </c>
      <c r="CG295">
        <v>285</v>
      </c>
      <c r="CH295">
        <v>91</v>
      </c>
      <c r="CI295">
        <v>0.89</v>
      </c>
      <c r="CJ295">
        <v>0.22</v>
      </c>
      <c r="CK295" t="str">
        <f>IF(O295=" "," ",VLOOKUP(AA295,Mapping!$A:$C,2,FALSE))</f>
        <v>FUL</v>
      </c>
      <c r="CL295" t="str">
        <f>IF(O295=" "," ",VLOOKUP(AA295,Mapping!$A:$C,3,FALSE))</f>
        <v>Fulham</v>
      </c>
      <c r="CM295" s="5">
        <f t="shared" si="20"/>
        <v>0</v>
      </c>
      <c r="CN295" s="5">
        <f t="shared" si="21"/>
        <v>0</v>
      </c>
      <c r="CO295">
        <f t="shared" si="22"/>
        <v>4.5</v>
      </c>
      <c r="CP295" s="4">
        <f t="shared" si="23"/>
        <v>3.3333333333333335</v>
      </c>
      <c r="CQ295">
        <f t="shared" si="24"/>
        <v>0</v>
      </c>
    </row>
    <row r="296" spans="1:95" x14ac:dyDescent="0.35">
      <c r="A296">
        <v>75</v>
      </c>
      <c r="B296" s="1" t="s">
        <v>88</v>
      </c>
      <c r="C296">
        <v>120721</v>
      </c>
      <c r="D296" s="1" t="s">
        <v>88</v>
      </c>
      <c r="E296" s="1" t="s">
        <v>88</v>
      </c>
      <c r="F296" s="1">
        <v>0</v>
      </c>
      <c r="G296" s="1" t="s">
        <v>88</v>
      </c>
      <c r="H296" s="1" t="s">
        <v>88</v>
      </c>
      <c r="I296">
        <v>2</v>
      </c>
      <c r="J296">
        <v>1</v>
      </c>
      <c r="K296" s="1" t="s">
        <v>88</v>
      </c>
      <c r="L296" s="1" t="s">
        <v>88</v>
      </c>
      <c r="M296" s="1" t="s">
        <v>487</v>
      </c>
      <c r="N296">
        <v>0</v>
      </c>
      <c r="O296">
        <v>277</v>
      </c>
      <c r="P296" s="1" t="s">
        <v>88</v>
      </c>
      <c r="Q296" s="1" t="s">
        <v>120</v>
      </c>
      <c r="R296" s="2">
        <v>45145.020900023148</v>
      </c>
      <c r="S296" s="4">
        <v>40</v>
      </c>
      <c r="T296" s="1" t="s">
        <v>1022</v>
      </c>
      <c r="U296">
        <v>1.2</v>
      </c>
      <c r="V296" s="1" t="s">
        <v>1023</v>
      </c>
      <c r="W296">
        <v>0.6</v>
      </c>
      <c r="X296" s="1" t="s">
        <v>88</v>
      </c>
      <c r="Y296" s="1" t="s">
        <v>88</v>
      </c>
      <c r="Z296" s="1" t="s">
        <v>97</v>
      </c>
      <c r="AA296">
        <v>10</v>
      </c>
      <c r="AB296">
        <v>54</v>
      </c>
      <c r="AC296">
        <v>7</v>
      </c>
      <c r="AD296" s="5">
        <v>0</v>
      </c>
      <c r="AE296" s="5">
        <v>0</v>
      </c>
      <c r="AF296" s="5">
        <v>0</v>
      </c>
      <c r="AG296" s="5">
        <v>0</v>
      </c>
      <c r="AH296">
        <v>0</v>
      </c>
      <c r="AI296">
        <v>1.8</v>
      </c>
      <c r="AJ296" s="1" t="s">
        <v>1023</v>
      </c>
      <c r="AK296">
        <v>141</v>
      </c>
      <c r="AL296">
        <v>1</v>
      </c>
      <c r="AM296">
        <v>1</v>
      </c>
      <c r="AN296">
        <v>8</v>
      </c>
      <c r="AO296">
        <v>7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144</v>
      </c>
      <c r="AV296">
        <v>17</v>
      </c>
      <c r="AW296">
        <v>39</v>
      </c>
      <c r="AX296">
        <v>39.799999999999997</v>
      </c>
      <c r="AY296">
        <v>37.700000000000003</v>
      </c>
      <c r="AZ296">
        <v>0</v>
      </c>
      <c r="BA296">
        <v>7.8</v>
      </c>
      <c r="BB296">
        <v>1</v>
      </c>
      <c r="BC296">
        <v>0</v>
      </c>
      <c r="BD296">
        <v>0.42</v>
      </c>
      <c r="BE296">
        <v>0.42</v>
      </c>
      <c r="BF296">
        <v>7.18</v>
      </c>
      <c r="BG296">
        <v>350</v>
      </c>
      <c r="BH296">
        <v>129</v>
      </c>
      <c r="BI296">
        <v>302</v>
      </c>
      <c r="BJ296">
        <v>113</v>
      </c>
      <c r="BK296">
        <v>377</v>
      </c>
      <c r="BL296">
        <v>140</v>
      </c>
      <c r="BM296">
        <v>351</v>
      </c>
      <c r="BN296">
        <v>127</v>
      </c>
      <c r="BO296">
        <v>1</v>
      </c>
      <c r="BP296" s="1" t="s">
        <v>88</v>
      </c>
      <c r="BQ296">
        <v>1</v>
      </c>
      <c r="BR296" s="1" t="s">
        <v>88</v>
      </c>
      <c r="BS296">
        <v>2</v>
      </c>
      <c r="BT296" s="1" t="s">
        <v>88</v>
      </c>
      <c r="BU296">
        <v>0.03</v>
      </c>
      <c r="BV296">
        <v>4</v>
      </c>
      <c r="BW296">
        <v>0.27</v>
      </c>
      <c r="BX296">
        <v>0.27</v>
      </c>
      <c r="BY296">
        <v>4.58</v>
      </c>
      <c r="BZ296">
        <v>4.47</v>
      </c>
      <c r="CA296">
        <v>546</v>
      </c>
      <c r="CB296">
        <v>161</v>
      </c>
      <c r="CC296">
        <v>31</v>
      </c>
      <c r="CD296">
        <v>13</v>
      </c>
      <c r="CE296">
        <v>350</v>
      </c>
      <c r="CF296">
        <v>126</v>
      </c>
      <c r="CG296">
        <v>218</v>
      </c>
      <c r="CH296">
        <v>74</v>
      </c>
      <c r="CI296">
        <v>0.64</v>
      </c>
      <c r="CJ296">
        <v>0.22</v>
      </c>
      <c r="CK296" t="str">
        <f>IF(O296=" "," ",VLOOKUP(AA296,Mapping!$A:$C,2,FALSE))</f>
        <v>FUL</v>
      </c>
      <c r="CL296" t="str">
        <f>IF(O296=" "," ",VLOOKUP(AA296,Mapping!$A:$C,3,FALSE))</f>
        <v>Fulham</v>
      </c>
      <c r="CM296" s="5">
        <f t="shared" si="20"/>
        <v>0</v>
      </c>
      <c r="CN296" s="5">
        <f t="shared" si="21"/>
        <v>0</v>
      </c>
      <c r="CO296">
        <f t="shared" si="22"/>
        <v>4</v>
      </c>
      <c r="CP296" s="4">
        <f t="shared" si="23"/>
        <v>1.75</v>
      </c>
      <c r="CQ296">
        <f t="shared" si="24"/>
        <v>0</v>
      </c>
    </row>
    <row r="297" spans="1:95" x14ac:dyDescent="0.35">
      <c r="A297">
        <v>75</v>
      </c>
      <c r="B297" s="1" t="s">
        <v>88</v>
      </c>
      <c r="C297">
        <v>128389</v>
      </c>
      <c r="D297" s="1" t="s">
        <v>88</v>
      </c>
      <c r="E297" s="1" t="s">
        <v>88</v>
      </c>
      <c r="F297" s="1">
        <v>0</v>
      </c>
      <c r="G297" s="1" t="s">
        <v>88</v>
      </c>
      <c r="H297" s="1" t="s">
        <v>88</v>
      </c>
      <c r="I297">
        <v>4</v>
      </c>
      <c r="J297">
        <v>2.4</v>
      </c>
      <c r="K297" s="1" t="s">
        <v>88</v>
      </c>
      <c r="L297" s="1" t="s">
        <v>88</v>
      </c>
      <c r="M297" s="1" t="s">
        <v>1024</v>
      </c>
      <c r="N297">
        <v>0</v>
      </c>
      <c r="O297">
        <v>278</v>
      </c>
      <c r="P297" s="1" t="s">
        <v>88</v>
      </c>
      <c r="Q297" s="1" t="s">
        <v>120</v>
      </c>
      <c r="R297" s="2">
        <v>45145.020900023148</v>
      </c>
      <c r="S297" s="4">
        <v>75</v>
      </c>
      <c r="T297" s="1" t="s">
        <v>1025</v>
      </c>
      <c r="U297">
        <v>4.5</v>
      </c>
      <c r="V297" s="1" t="s">
        <v>1026</v>
      </c>
      <c r="W297">
        <v>4</v>
      </c>
      <c r="X297" s="1" t="s">
        <v>88</v>
      </c>
      <c r="Y297" s="1" t="s">
        <v>88</v>
      </c>
      <c r="Z297" s="1" t="s">
        <v>97</v>
      </c>
      <c r="AA297">
        <v>10</v>
      </c>
      <c r="AB297">
        <v>54</v>
      </c>
      <c r="AC297">
        <v>107</v>
      </c>
      <c r="AD297" s="5">
        <v>0</v>
      </c>
      <c r="AE297" s="5">
        <v>0</v>
      </c>
      <c r="AF297" s="5">
        <v>0</v>
      </c>
      <c r="AG297" s="5">
        <v>0</v>
      </c>
      <c r="AH297">
        <v>0</v>
      </c>
      <c r="AI297">
        <v>14.3</v>
      </c>
      <c r="AJ297" s="1" t="s">
        <v>1026</v>
      </c>
      <c r="AK297">
        <v>2010</v>
      </c>
      <c r="AL297">
        <v>14</v>
      </c>
      <c r="AM297">
        <v>2</v>
      </c>
      <c r="AN297">
        <v>7</v>
      </c>
      <c r="AO297">
        <v>30</v>
      </c>
      <c r="AP297">
        <v>1</v>
      </c>
      <c r="AQ297">
        <v>1</v>
      </c>
      <c r="AR297">
        <v>4</v>
      </c>
      <c r="AS297">
        <v>7</v>
      </c>
      <c r="AT297">
        <v>1</v>
      </c>
      <c r="AU297">
        <v>144</v>
      </c>
      <c r="AV297">
        <v>14</v>
      </c>
      <c r="AW297">
        <v>324</v>
      </c>
      <c r="AX297">
        <v>584.79999999999995</v>
      </c>
      <c r="AY297">
        <v>228.3</v>
      </c>
      <c r="AZ297">
        <v>1171</v>
      </c>
      <c r="BA297">
        <v>197.1</v>
      </c>
      <c r="BB297">
        <v>23</v>
      </c>
      <c r="BC297">
        <v>15.31</v>
      </c>
      <c r="BD297">
        <v>1.31</v>
      </c>
      <c r="BE297">
        <v>16.62</v>
      </c>
      <c r="BF297">
        <v>35.700000000000003</v>
      </c>
      <c r="BG297">
        <v>74</v>
      </c>
      <c r="BH297">
        <v>7</v>
      </c>
      <c r="BI297">
        <v>137</v>
      </c>
      <c r="BJ297">
        <v>14</v>
      </c>
      <c r="BK297">
        <v>10</v>
      </c>
      <c r="BL297">
        <v>6</v>
      </c>
      <c r="BM297">
        <v>31</v>
      </c>
      <c r="BN297">
        <v>7</v>
      </c>
      <c r="BO297">
        <v>1</v>
      </c>
      <c r="BP297" s="1" t="s">
        <v>88</v>
      </c>
      <c r="BQ297">
        <v>1</v>
      </c>
      <c r="BR297" s="1" t="s">
        <v>88</v>
      </c>
      <c r="BS297">
        <v>1</v>
      </c>
      <c r="BT297" s="1" t="s">
        <v>88</v>
      </c>
      <c r="BU297">
        <v>0.69</v>
      </c>
      <c r="BV297">
        <v>4</v>
      </c>
      <c r="BW297">
        <v>0.06</v>
      </c>
      <c r="BX297">
        <v>0.75</v>
      </c>
      <c r="BY297">
        <v>1.6</v>
      </c>
      <c r="BZ297">
        <v>1.34</v>
      </c>
      <c r="CA297">
        <v>19</v>
      </c>
      <c r="CB297">
        <v>7</v>
      </c>
      <c r="CC297">
        <v>592</v>
      </c>
      <c r="CD297">
        <v>67</v>
      </c>
      <c r="CE297">
        <v>20</v>
      </c>
      <c r="CF297">
        <v>7</v>
      </c>
      <c r="CG297">
        <v>90</v>
      </c>
      <c r="CH297">
        <v>18</v>
      </c>
      <c r="CI297">
        <v>1.03</v>
      </c>
      <c r="CJ297">
        <v>0.31</v>
      </c>
      <c r="CK297" t="str">
        <f>IF(O297=" "," ",VLOOKUP(AA297,Mapping!$A:$C,2,FALSE))</f>
        <v>FUL</v>
      </c>
      <c r="CL297" t="str">
        <f>IF(O297=" "," ",VLOOKUP(AA297,Mapping!$A:$C,3,FALSE))</f>
        <v>Fulham</v>
      </c>
      <c r="CM297" s="5">
        <f t="shared" si="20"/>
        <v>0</v>
      </c>
      <c r="CN297" s="5">
        <f t="shared" si="21"/>
        <v>0</v>
      </c>
      <c r="CO297">
        <f t="shared" si="22"/>
        <v>7.5</v>
      </c>
      <c r="CP297" s="4">
        <f t="shared" si="23"/>
        <v>14.266666666666667</v>
      </c>
      <c r="CQ297">
        <f t="shared" si="24"/>
        <v>0</v>
      </c>
    </row>
    <row r="298" spans="1:95" x14ac:dyDescent="0.35">
      <c r="A298">
        <v>75</v>
      </c>
      <c r="B298" s="1" t="s">
        <v>88</v>
      </c>
      <c r="C298">
        <v>244042</v>
      </c>
      <c r="D298" s="1" t="s">
        <v>88</v>
      </c>
      <c r="E298" s="1" t="s">
        <v>88</v>
      </c>
      <c r="F298" s="1">
        <v>0</v>
      </c>
      <c r="G298" s="1" t="s">
        <v>88</v>
      </c>
      <c r="H298" s="1" t="s">
        <v>88</v>
      </c>
      <c r="I298">
        <v>4</v>
      </c>
      <c r="J298">
        <v>1</v>
      </c>
      <c r="K298" s="1" t="s">
        <v>88</v>
      </c>
      <c r="L298" s="1" t="s">
        <v>88</v>
      </c>
      <c r="M298" s="1" t="s">
        <v>1027</v>
      </c>
      <c r="N298">
        <v>0</v>
      </c>
      <c r="O298">
        <v>279</v>
      </c>
      <c r="P298" s="1" t="s">
        <v>88</v>
      </c>
      <c r="Q298" s="1" t="s">
        <v>120</v>
      </c>
      <c r="R298" s="2">
        <v>45145.020900023148</v>
      </c>
      <c r="S298" s="4">
        <v>45</v>
      </c>
      <c r="T298" s="1" t="s">
        <v>1028</v>
      </c>
      <c r="U298">
        <v>0</v>
      </c>
      <c r="V298" s="1" t="s">
        <v>1029</v>
      </c>
      <c r="W298">
        <v>0.4</v>
      </c>
      <c r="X298" s="1" t="s">
        <v>88</v>
      </c>
      <c r="Y298" s="1" t="s">
        <v>88</v>
      </c>
      <c r="Z298" s="1" t="s">
        <v>97</v>
      </c>
      <c r="AA298">
        <v>10</v>
      </c>
      <c r="AB298">
        <v>54</v>
      </c>
      <c r="AC298">
        <v>107</v>
      </c>
      <c r="AD298" s="5">
        <v>0</v>
      </c>
      <c r="AE298" s="5">
        <v>0</v>
      </c>
      <c r="AF298" s="5">
        <v>0</v>
      </c>
      <c r="AG298" s="5">
        <v>0</v>
      </c>
      <c r="AH298">
        <v>0</v>
      </c>
      <c r="AI298">
        <v>0</v>
      </c>
      <c r="AJ298" s="1" t="s">
        <v>1030</v>
      </c>
      <c r="AK298">
        <v>2010</v>
      </c>
      <c r="AL298">
        <v>14</v>
      </c>
      <c r="AM298">
        <v>2</v>
      </c>
      <c r="AN298">
        <v>7</v>
      </c>
      <c r="AO298">
        <v>30</v>
      </c>
      <c r="AP298">
        <v>1</v>
      </c>
      <c r="AQ298">
        <v>1</v>
      </c>
      <c r="AR298">
        <v>4</v>
      </c>
      <c r="AS298">
        <v>7</v>
      </c>
      <c r="AT298">
        <v>1</v>
      </c>
      <c r="AU298">
        <v>144</v>
      </c>
      <c r="AV298">
        <v>14</v>
      </c>
      <c r="AW298">
        <v>324</v>
      </c>
      <c r="AX298">
        <v>0</v>
      </c>
      <c r="AY298">
        <v>0</v>
      </c>
      <c r="AZ298">
        <v>0</v>
      </c>
      <c r="BA298">
        <v>0</v>
      </c>
      <c r="BB298">
        <v>23</v>
      </c>
      <c r="BC298">
        <v>0</v>
      </c>
      <c r="BD298">
        <v>0</v>
      </c>
      <c r="BE298">
        <v>0</v>
      </c>
      <c r="BF298">
        <v>0</v>
      </c>
      <c r="BG298">
        <v>512</v>
      </c>
      <c r="BH298">
        <v>49</v>
      </c>
      <c r="BI298">
        <v>511</v>
      </c>
      <c r="BJ298">
        <v>49</v>
      </c>
      <c r="BK298">
        <v>502</v>
      </c>
      <c r="BL298">
        <v>51</v>
      </c>
      <c r="BM298">
        <v>514</v>
      </c>
      <c r="BN298">
        <v>51</v>
      </c>
      <c r="BO298">
        <v>1</v>
      </c>
      <c r="BP298" s="1" t="s">
        <v>88</v>
      </c>
      <c r="BQ298">
        <v>1</v>
      </c>
      <c r="BR298" s="1" t="s">
        <v>88</v>
      </c>
      <c r="BS298">
        <v>1</v>
      </c>
      <c r="BT298" s="1" t="s">
        <v>88</v>
      </c>
      <c r="BU298">
        <v>0.69</v>
      </c>
      <c r="BV298">
        <v>4</v>
      </c>
      <c r="BW298">
        <v>0.06</v>
      </c>
      <c r="BX298">
        <v>0.75</v>
      </c>
      <c r="BY298">
        <v>1.6</v>
      </c>
      <c r="BZ298">
        <v>1.34</v>
      </c>
      <c r="CA298">
        <v>445</v>
      </c>
      <c r="CB298">
        <v>68</v>
      </c>
      <c r="CC298">
        <v>249</v>
      </c>
      <c r="CD298">
        <v>10</v>
      </c>
      <c r="CE298">
        <v>517</v>
      </c>
      <c r="CF298">
        <v>51</v>
      </c>
      <c r="CG298">
        <v>249</v>
      </c>
      <c r="CH298">
        <v>47</v>
      </c>
      <c r="CI298">
        <v>1.03</v>
      </c>
      <c r="CJ298">
        <v>0.31</v>
      </c>
      <c r="CK298" t="str">
        <f>IF(O298=" "," ",VLOOKUP(AA298,Mapping!$A:$C,2,FALSE))</f>
        <v>FUL</v>
      </c>
      <c r="CL298" t="str">
        <f>IF(O298=" "," ",VLOOKUP(AA298,Mapping!$A:$C,3,FALSE))</f>
        <v>Fulham</v>
      </c>
      <c r="CM298" s="5">
        <f t="shared" si="20"/>
        <v>0</v>
      </c>
      <c r="CN298" s="5">
        <f t="shared" si="21"/>
        <v>0</v>
      </c>
      <c r="CO298">
        <f t="shared" si="22"/>
        <v>4.5</v>
      </c>
      <c r="CP298" s="4">
        <f t="shared" si="23"/>
        <v>23.777777777777779</v>
      </c>
      <c r="CQ298">
        <f t="shared" si="24"/>
        <v>0</v>
      </c>
    </row>
    <row r="299" spans="1:95" x14ac:dyDescent="0.35">
      <c r="A299">
        <v>25</v>
      </c>
      <c r="B299" s="1" t="s">
        <v>88</v>
      </c>
      <c r="C299">
        <v>154296</v>
      </c>
      <c r="D299" s="1" t="s">
        <v>88</v>
      </c>
      <c r="E299" s="1" t="s">
        <v>88</v>
      </c>
      <c r="F299" s="1">
        <v>0</v>
      </c>
      <c r="G299" s="1" t="s">
        <v>88</v>
      </c>
      <c r="H299" s="1" t="s">
        <v>88</v>
      </c>
      <c r="I299">
        <v>3</v>
      </c>
      <c r="J299">
        <v>0.4</v>
      </c>
      <c r="K299" s="1" t="s">
        <v>88</v>
      </c>
      <c r="L299" s="1" t="s">
        <v>88</v>
      </c>
      <c r="M299" s="1" t="s">
        <v>981</v>
      </c>
      <c r="N299">
        <v>0</v>
      </c>
      <c r="O299">
        <v>280</v>
      </c>
      <c r="P299" s="1" t="s">
        <v>88</v>
      </c>
      <c r="Q299" s="1" t="s">
        <v>1031</v>
      </c>
      <c r="R299" s="2">
        <v>45145.02090019676</v>
      </c>
      <c r="S299" s="4">
        <v>50</v>
      </c>
      <c r="T299" s="1" t="s">
        <v>1032</v>
      </c>
      <c r="U299">
        <v>2.4</v>
      </c>
      <c r="V299" s="1" t="s">
        <v>1033</v>
      </c>
      <c r="W299">
        <v>0.4</v>
      </c>
      <c r="X299" s="1" t="s">
        <v>88</v>
      </c>
      <c r="Y299" s="1" t="s">
        <v>88</v>
      </c>
      <c r="Z299" s="1" t="s">
        <v>93</v>
      </c>
      <c r="AA299">
        <v>10</v>
      </c>
      <c r="AB299">
        <v>54</v>
      </c>
      <c r="AC299">
        <v>83</v>
      </c>
      <c r="AD299" s="5">
        <v>0</v>
      </c>
      <c r="AE299" s="5">
        <v>0</v>
      </c>
      <c r="AF299" s="5">
        <v>0</v>
      </c>
      <c r="AG299" s="5">
        <v>0</v>
      </c>
      <c r="AH299">
        <v>0</v>
      </c>
      <c r="AI299">
        <v>16.600000000000001</v>
      </c>
      <c r="AJ299" s="1" t="s">
        <v>1034</v>
      </c>
      <c r="AK299">
        <v>3108</v>
      </c>
      <c r="AL299">
        <v>3</v>
      </c>
      <c r="AM299">
        <v>2</v>
      </c>
      <c r="AN299">
        <v>9</v>
      </c>
      <c r="AO299">
        <v>43</v>
      </c>
      <c r="AP299">
        <v>1</v>
      </c>
      <c r="AQ299">
        <v>1</v>
      </c>
      <c r="AR299">
        <v>4</v>
      </c>
      <c r="AS299">
        <v>14</v>
      </c>
      <c r="AT299">
        <v>1</v>
      </c>
      <c r="AU299">
        <v>144</v>
      </c>
      <c r="AV299">
        <v>5</v>
      </c>
      <c r="AW299">
        <v>379</v>
      </c>
      <c r="AX299">
        <v>570.20000000000005</v>
      </c>
      <c r="AY299">
        <v>142.80000000000001</v>
      </c>
      <c r="AZ299">
        <v>338</v>
      </c>
      <c r="BA299">
        <v>105.5</v>
      </c>
      <c r="BB299">
        <v>35</v>
      </c>
      <c r="BC299">
        <v>2.93</v>
      </c>
      <c r="BD299">
        <v>0.39</v>
      </c>
      <c r="BE299">
        <v>3.32</v>
      </c>
      <c r="BF299">
        <v>56.38</v>
      </c>
      <c r="BG299">
        <v>80</v>
      </c>
      <c r="BH299">
        <v>37</v>
      </c>
      <c r="BI299">
        <v>190</v>
      </c>
      <c r="BJ299">
        <v>118</v>
      </c>
      <c r="BK299">
        <v>95</v>
      </c>
      <c r="BL299">
        <v>65</v>
      </c>
      <c r="BM299">
        <v>110</v>
      </c>
      <c r="BN299">
        <v>72</v>
      </c>
      <c r="BO299">
        <v>1</v>
      </c>
      <c r="BP299" s="1" t="s">
        <v>88</v>
      </c>
      <c r="BQ299">
        <v>1</v>
      </c>
      <c r="BR299" s="1" t="s">
        <v>88</v>
      </c>
      <c r="BS299">
        <v>1</v>
      </c>
      <c r="BT299" s="1" t="s">
        <v>88</v>
      </c>
      <c r="BU299">
        <v>0.08</v>
      </c>
      <c r="BV299">
        <v>4</v>
      </c>
      <c r="BW299">
        <v>0.01</v>
      </c>
      <c r="BX299">
        <v>0.09</v>
      </c>
      <c r="BY299">
        <v>1.63</v>
      </c>
      <c r="BZ299">
        <v>1.25</v>
      </c>
      <c r="CA299">
        <v>200</v>
      </c>
      <c r="CB299">
        <v>128</v>
      </c>
      <c r="CC299">
        <v>372</v>
      </c>
      <c r="CD299">
        <v>103</v>
      </c>
      <c r="CE299">
        <v>209</v>
      </c>
      <c r="CF299">
        <v>81</v>
      </c>
      <c r="CG299">
        <v>254</v>
      </c>
      <c r="CH299">
        <v>81</v>
      </c>
      <c r="CI299">
        <v>1.01</v>
      </c>
      <c r="CJ299">
        <v>0.26</v>
      </c>
      <c r="CK299" t="str">
        <f>IF(O299=" "," ",VLOOKUP(AA299,Mapping!$A:$C,2,FALSE))</f>
        <v>FUL</v>
      </c>
      <c r="CL299" t="str">
        <f>IF(O299=" "," ",VLOOKUP(AA299,Mapping!$A:$C,3,FALSE))</f>
        <v>Fulham</v>
      </c>
      <c r="CM299" s="5">
        <f t="shared" si="20"/>
        <v>0</v>
      </c>
      <c r="CN299" s="5">
        <f t="shared" si="21"/>
        <v>0</v>
      </c>
      <c r="CO299">
        <f t="shared" si="22"/>
        <v>5</v>
      </c>
      <c r="CP299" s="4">
        <f t="shared" si="23"/>
        <v>16.600000000000001</v>
      </c>
      <c r="CQ299">
        <f t="shared" si="24"/>
        <v>0</v>
      </c>
    </row>
    <row r="300" spans="1:95" x14ac:dyDescent="0.35">
      <c r="A300">
        <v>25</v>
      </c>
      <c r="B300" s="1" t="s">
        <v>88</v>
      </c>
      <c r="C300">
        <v>82514</v>
      </c>
      <c r="D300" s="1" t="s">
        <v>88</v>
      </c>
      <c r="E300" s="1" t="s">
        <v>88</v>
      </c>
      <c r="F300" s="1">
        <v>0</v>
      </c>
      <c r="G300" s="1" t="s">
        <v>88</v>
      </c>
      <c r="H300" s="1" t="s">
        <v>88</v>
      </c>
      <c r="I300">
        <v>2</v>
      </c>
      <c r="J300">
        <v>2</v>
      </c>
      <c r="K300" s="1" t="s">
        <v>88</v>
      </c>
      <c r="L300" s="1" t="s">
        <v>88</v>
      </c>
      <c r="M300" s="1" t="s">
        <v>251</v>
      </c>
      <c r="N300">
        <v>0</v>
      </c>
      <c r="O300">
        <v>281</v>
      </c>
      <c r="P300" s="1" t="s">
        <v>88</v>
      </c>
      <c r="Q300" s="1" t="s">
        <v>1031</v>
      </c>
      <c r="R300" s="2">
        <v>45145.02090019676</v>
      </c>
      <c r="S300" s="4">
        <v>45</v>
      </c>
      <c r="T300" s="1" t="s">
        <v>1035</v>
      </c>
      <c r="U300">
        <v>3</v>
      </c>
      <c r="V300" s="1" t="s">
        <v>1036</v>
      </c>
      <c r="W300">
        <v>0.5</v>
      </c>
      <c r="X300" s="1" t="s">
        <v>88</v>
      </c>
      <c r="Y300" s="1" t="s">
        <v>88</v>
      </c>
      <c r="Z300" s="1" t="s">
        <v>97</v>
      </c>
      <c r="AA300">
        <v>10</v>
      </c>
      <c r="AB300">
        <v>54</v>
      </c>
      <c r="AC300">
        <v>98</v>
      </c>
      <c r="AD300" s="5">
        <v>0</v>
      </c>
      <c r="AE300" s="5">
        <v>0</v>
      </c>
      <c r="AF300" s="5">
        <v>0</v>
      </c>
      <c r="AG300" s="5">
        <v>0</v>
      </c>
      <c r="AH300">
        <v>0</v>
      </c>
      <c r="AI300">
        <v>21.8</v>
      </c>
      <c r="AJ300" s="1" t="s">
        <v>1036</v>
      </c>
      <c r="AK300">
        <v>2898</v>
      </c>
      <c r="AL300">
        <v>1</v>
      </c>
      <c r="AM300">
        <v>2</v>
      </c>
      <c r="AN300">
        <v>8</v>
      </c>
      <c r="AO300">
        <v>44</v>
      </c>
      <c r="AP300">
        <v>1</v>
      </c>
      <c r="AQ300">
        <v>1</v>
      </c>
      <c r="AR300">
        <v>4</v>
      </c>
      <c r="AS300">
        <v>2</v>
      </c>
      <c r="AT300">
        <v>1</v>
      </c>
      <c r="AU300">
        <v>144</v>
      </c>
      <c r="AV300">
        <v>12</v>
      </c>
      <c r="AW300">
        <v>560</v>
      </c>
      <c r="AX300">
        <v>604.20000000000005</v>
      </c>
      <c r="AY300">
        <v>65.2</v>
      </c>
      <c r="AZ300">
        <v>76</v>
      </c>
      <c r="BA300">
        <v>74.8</v>
      </c>
      <c r="BB300">
        <v>33</v>
      </c>
      <c r="BC300">
        <v>0.24</v>
      </c>
      <c r="BD300">
        <v>0.27</v>
      </c>
      <c r="BE300">
        <v>0.51</v>
      </c>
      <c r="BF300">
        <v>54.05</v>
      </c>
      <c r="BG300">
        <v>70</v>
      </c>
      <c r="BH300">
        <v>18</v>
      </c>
      <c r="BI300">
        <v>272</v>
      </c>
      <c r="BJ300">
        <v>97</v>
      </c>
      <c r="BK300">
        <v>249</v>
      </c>
      <c r="BL300">
        <v>83</v>
      </c>
      <c r="BM300">
        <v>169</v>
      </c>
      <c r="BN300">
        <v>46</v>
      </c>
      <c r="BO300">
        <v>1</v>
      </c>
      <c r="BP300" s="1" t="s">
        <v>88</v>
      </c>
      <c r="BQ300">
        <v>1</v>
      </c>
      <c r="BR300" s="1" t="s">
        <v>88</v>
      </c>
      <c r="BS300">
        <v>1</v>
      </c>
      <c r="BT300" s="1" t="s">
        <v>88</v>
      </c>
      <c r="BU300">
        <v>0.01</v>
      </c>
      <c r="BV300">
        <v>4</v>
      </c>
      <c r="BW300">
        <v>0.01</v>
      </c>
      <c r="BX300">
        <v>0.02</v>
      </c>
      <c r="BY300">
        <v>1.68</v>
      </c>
      <c r="BZ300">
        <v>1.37</v>
      </c>
      <c r="CA300">
        <v>323</v>
      </c>
      <c r="CB300">
        <v>51</v>
      </c>
      <c r="CC300">
        <v>127</v>
      </c>
      <c r="CD300">
        <v>74</v>
      </c>
      <c r="CE300">
        <v>136</v>
      </c>
      <c r="CF300">
        <v>42</v>
      </c>
      <c r="CG300">
        <v>229</v>
      </c>
      <c r="CH300">
        <v>79</v>
      </c>
      <c r="CI300">
        <v>1.02</v>
      </c>
      <c r="CJ300">
        <v>0.25</v>
      </c>
      <c r="CK300" t="str">
        <f>IF(O300=" "," ",VLOOKUP(AA300,Mapping!$A:$C,2,FALSE))</f>
        <v>FUL</v>
      </c>
      <c r="CL300" t="str">
        <f>IF(O300=" "," ",VLOOKUP(AA300,Mapping!$A:$C,3,FALSE))</f>
        <v>Fulham</v>
      </c>
      <c r="CM300" s="5">
        <f t="shared" si="20"/>
        <v>0</v>
      </c>
      <c r="CN300" s="5">
        <f t="shared" si="21"/>
        <v>0</v>
      </c>
      <c r="CO300">
        <f t="shared" si="22"/>
        <v>4.5</v>
      </c>
      <c r="CP300" s="4">
        <f t="shared" si="23"/>
        <v>21.777777777777779</v>
      </c>
      <c r="CQ300">
        <f t="shared" si="24"/>
        <v>0</v>
      </c>
    </row>
    <row r="301" spans="1:95" x14ac:dyDescent="0.35">
      <c r="A301">
        <v>25</v>
      </c>
      <c r="B301" s="1" t="s">
        <v>88</v>
      </c>
      <c r="C301">
        <v>153366</v>
      </c>
      <c r="D301" s="1" t="s">
        <v>88</v>
      </c>
      <c r="E301" s="1" t="s">
        <v>88</v>
      </c>
      <c r="F301" s="1">
        <v>0</v>
      </c>
      <c r="G301" s="1" t="s">
        <v>88</v>
      </c>
      <c r="H301" s="1" t="s">
        <v>88</v>
      </c>
      <c r="I301">
        <v>3</v>
      </c>
      <c r="J301">
        <v>1.6</v>
      </c>
      <c r="K301" s="1" t="s">
        <v>88</v>
      </c>
      <c r="L301" s="1" t="s">
        <v>88</v>
      </c>
      <c r="M301" s="1" t="s">
        <v>1037</v>
      </c>
      <c r="N301">
        <v>0</v>
      </c>
      <c r="O301">
        <v>282</v>
      </c>
      <c r="P301" s="1" t="s">
        <v>88</v>
      </c>
      <c r="Q301" s="1" t="s">
        <v>1031</v>
      </c>
      <c r="R301" s="2">
        <v>45145.02090019676</v>
      </c>
      <c r="S301" s="4">
        <v>50</v>
      </c>
      <c r="T301" s="1" t="s">
        <v>1038</v>
      </c>
      <c r="U301">
        <v>2.9</v>
      </c>
      <c r="V301" s="1" t="s">
        <v>1039</v>
      </c>
      <c r="W301">
        <v>1.2</v>
      </c>
      <c r="X301" s="1" t="s">
        <v>88</v>
      </c>
      <c r="Y301" s="1" t="s">
        <v>88</v>
      </c>
      <c r="Z301" s="1" t="s">
        <v>97</v>
      </c>
      <c r="AA301">
        <v>10</v>
      </c>
      <c r="AB301">
        <v>54</v>
      </c>
      <c r="AC301">
        <v>107</v>
      </c>
      <c r="AD301" s="5">
        <v>0</v>
      </c>
      <c r="AE301" s="5">
        <v>0</v>
      </c>
      <c r="AF301" s="5">
        <v>0</v>
      </c>
      <c r="AG301" s="5">
        <v>0</v>
      </c>
      <c r="AH301">
        <v>0</v>
      </c>
      <c r="AI301">
        <v>21.4</v>
      </c>
      <c r="AJ301" s="1" t="s">
        <v>1039</v>
      </c>
      <c r="AK301">
        <v>2868</v>
      </c>
      <c r="AL301">
        <v>3</v>
      </c>
      <c r="AM301">
        <v>4</v>
      </c>
      <c r="AN301">
        <v>9</v>
      </c>
      <c r="AO301">
        <v>44</v>
      </c>
      <c r="AP301">
        <v>1</v>
      </c>
      <c r="AQ301">
        <v>1</v>
      </c>
      <c r="AR301">
        <v>4</v>
      </c>
      <c r="AS301">
        <v>5</v>
      </c>
      <c r="AT301">
        <v>1</v>
      </c>
      <c r="AU301">
        <v>144</v>
      </c>
      <c r="AV301">
        <v>9</v>
      </c>
      <c r="AW301">
        <v>409</v>
      </c>
      <c r="AX301">
        <v>484.4</v>
      </c>
      <c r="AY301">
        <v>507.3</v>
      </c>
      <c r="AZ301">
        <v>266</v>
      </c>
      <c r="BA301">
        <v>125.8</v>
      </c>
      <c r="BB301">
        <v>35</v>
      </c>
      <c r="BC301">
        <v>1.95</v>
      </c>
      <c r="BD301">
        <v>2.04</v>
      </c>
      <c r="BE301">
        <v>3.99</v>
      </c>
      <c r="BF301">
        <v>53.81</v>
      </c>
      <c r="BG301">
        <v>107</v>
      </c>
      <c r="BH301">
        <v>50</v>
      </c>
      <c r="BI301">
        <v>53</v>
      </c>
      <c r="BJ301">
        <v>45</v>
      </c>
      <c r="BK301">
        <v>118</v>
      </c>
      <c r="BL301">
        <v>76</v>
      </c>
      <c r="BM301">
        <v>80</v>
      </c>
      <c r="BN301">
        <v>58</v>
      </c>
      <c r="BO301">
        <v>1</v>
      </c>
      <c r="BP301" s="1" t="s">
        <v>88</v>
      </c>
      <c r="BQ301">
        <v>1</v>
      </c>
      <c r="BR301" s="1" t="s">
        <v>88</v>
      </c>
      <c r="BS301">
        <v>1</v>
      </c>
      <c r="BT301" s="1" t="s">
        <v>88</v>
      </c>
      <c r="BU301">
        <v>0.06</v>
      </c>
      <c r="BV301">
        <v>4</v>
      </c>
      <c r="BW301">
        <v>0.06</v>
      </c>
      <c r="BX301">
        <v>0.12</v>
      </c>
      <c r="BY301">
        <v>1.69</v>
      </c>
      <c r="BZ301">
        <v>1.38</v>
      </c>
      <c r="CA301">
        <v>199</v>
      </c>
      <c r="CB301">
        <v>127</v>
      </c>
      <c r="CC301">
        <v>371</v>
      </c>
      <c r="CD301">
        <v>102</v>
      </c>
      <c r="CE301">
        <v>154</v>
      </c>
      <c r="CF301">
        <v>62</v>
      </c>
      <c r="CG301">
        <v>158</v>
      </c>
      <c r="CH301">
        <v>54</v>
      </c>
      <c r="CI301">
        <v>1.1000000000000001</v>
      </c>
      <c r="CJ301">
        <v>0.28000000000000003</v>
      </c>
      <c r="CK301" t="str">
        <f>IF(O301=" "," ",VLOOKUP(AA301,Mapping!$A:$C,2,FALSE))</f>
        <v>FUL</v>
      </c>
      <c r="CL301" t="str">
        <f>IF(O301=" "," ",VLOOKUP(AA301,Mapping!$A:$C,3,FALSE))</f>
        <v>Fulham</v>
      </c>
      <c r="CM301" s="5">
        <f t="shared" si="20"/>
        <v>0</v>
      </c>
      <c r="CN301" s="5">
        <f t="shared" si="21"/>
        <v>0</v>
      </c>
      <c r="CO301">
        <f t="shared" si="22"/>
        <v>5</v>
      </c>
      <c r="CP301" s="4">
        <f t="shared" si="23"/>
        <v>21.4</v>
      </c>
      <c r="CQ301">
        <f t="shared" si="24"/>
        <v>0</v>
      </c>
    </row>
    <row r="302" spans="1:95" x14ac:dyDescent="0.35">
      <c r="A302">
        <v>25</v>
      </c>
      <c r="B302" s="1" t="s">
        <v>88</v>
      </c>
      <c r="C302">
        <v>169528</v>
      </c>
      <c r="D302" s="1" t="s">
        <v>88</v>
      </c>
      <c r="E302" s="1" t="s">
        <v>88</v>
      </c>
      <c r="F302" s="1">
        <v>0</v>
      </c>
      <c r="G302" s="1" t="s">
        <v>88</v>
      </c>
      <c r="H302" s="1" t="s">
        <v>88</v>
      </c>
      <c r="I302">
        <v>2</v>
      </c>
      <c r="J302">
        <v>2</v>
      </c>
      <c r="K302" s="1" t="s">
        <v>88</v>
      </c>
      <c r="L302" s="1" t="s">
        <v>88</v>
      </c>
      <c r="M302" s="1" t="s">
        <v>1040</v>
      </c>
      <c r="N302">
        <v>0</v>
      </c>
      <c r="O302">
        <v>283</v>
      </c>
      <c r="P302" s="1" t="s">
        <v>88</v>
      </c>
      <c r="Q302" s="1" t="s">
        <v>1031</v>
      </c>
      <c r="R302" s="2">
        <v>45145.02090019676</v>
      </c>
      <c r="S302" s="4">
        <v>45</v>
      </c>
      <c r="T302" s="1" t="s">
        <v>1041</v>
      </c>
      <c r="U302">
        <v>2.7</v>
      </c>
      <c r="V302" s="1" t="s">
        <v>1042</v>
      </c>
      <c r="W302">
        <v>0.7</v>
      </c>
      <c r="X302" s="1" t="s">
        <v>88</v>
      </c>
      <c r="Y302" s="1" t="s">
        <v>88</v>
      </c>
      <c r="Z302" s="1" t="s">
        <v>97</v>
      </c>
      <c r="AA302">
        <v>10</v>
      </c>
      <c r="AB302">
        <v>54</v>
      </c>
      <c r="AC302">
        <v>93</v>
      </c>
      <c r="AD302" s="5">
        <v>0</v>
      </c>
      <c r="AE302" s="5">
        <v>0</v>
      </c>
      <c r="AF302" s="5">
        <v>0</v>
      </c>
      <c r="AG302" s="5">
        <v>0</v>
      </c>
      <c r="AH302">
        <v>0</v>
      </c>
      <c r="AI302">
        <v>20.7</v>
      </c>
      <c r="AJ302" s="1" t="s">
        <v>1042</v>
      </c>
      <c r="AK302">
        <v>3088</v>
      </c>
      <c r="AL302">
        <v>3</v>
      </c>
      <c r="AM302">
        <v>2</v>
      </c>
      <c r="AN302">
        <v>9</v>
      </c>
      <c r="AO302">
        <v>44</v>
      </c>
      <c r="AP302">
        <v>1</v>
      </c>
      <c r="AQ302">
        <v>1</v>
      </c>
      <c r="AR302">
        <v>4</v>
      </c>
      <c r="AS302">
        <v>8</v>
      </c>
      <c r="AT302">
        <v>1</v>
      </c>
      <c r="AU302">
        <v>144</v>
      </c>
      <c r="AV302">
        <v>5</v>
      </c>
      <c r="AW302">
        <v>558</v>
      </c>
      <c r="AX302">
        <v>573.20000000000005</v>
      </c>
      <c r="AY302">
        <v>427.4</v>
      </c>
      <c r="AZ302">
        <v>61</v>
      </c>
      <c r="BA302">
        <v>106.3</v>
      </c>
      <c r="BB302">
        <v>35</v>
      </c>
      <c r="BC302">
        <v>7.0000000000000007E-2</v>
      </c>
      <c r="BD302">
        <v>1.68</v>
      </c>
      <c r="BE302">
        <v>1.75</v>
      </c>
      <c r="BF302">
        <v>55.11</v>
      </c>
      <c r="BG302">
        <v>77</v>
      </c>
      <c r="BH302">
        <v>22</v>
      </c>
      <c r="BI302">
        <v>65</v>
      </c>
      <c r="BJ302">
        <v>9</v>
      </c>
      <c r="BK302">
        <v>265</v>
      </c>
      <c r="BL302">
        <v>92</v>
      </c>
      <c r="BM302">
        <v>109</v>
      </c>
      <c r="BN302">
        <v>20</v>
      </c>
      <c r="BO302">
        <v>1</v>
      </c>
      <c r="BP302" s="1" t="s">
        <v>88</v>
      </c>
      <c r="BQ302">
        <v>1</v>
      </c>
      <c r="BR302" s="1" t="s">
        <v>88</v>
      </c>
      <c r="BS302">
        <v>1</v>
      </c>
      <c r="BT302" s="1" t="s">
        <v>88</v>
      </c>
      <c r="BU302">
        <v>0.06</v>
      </c>
      <c r="BV302">
        <v>4</v>
      </c>
      <c r="BW302">
        <v>0.05</v>
      </c>
      <c r="BX302">
        <v>0.05</v>
      </c>
      <c r="BY302">
        <v>1.61</v>
      </c>
      <c r="BZ302">
        <v>1.28</v>
      </c>
      <c r="CA302">
        <v>368</v>
      </c>
      <c r="CB302">
        <v>81</v>
      </c>
      <c r="CC302">
        <v>172</v>
      </c>
      <c r="CD302">
        <v>104</v>
      </c>
      <c r="CE302">
        <v>175</v>
      </c>
      <c r="CF302">
        <v>63</v>
      </c>
      <c r="CG302">
        <v>210</v>
      </c>
      <c r="CH302">
        <v>72</v>
      </c>
      <c r="CI302">
        <v>1.02</v>
      </c>
      <c r="CJ302">
        <v>0.26</v>
      </c>
      <c r="CK302" t="str">
        <f>IF(O302=" "," ",VLOOKUP(AA302,Mapping!$A:$C,2,FALSE))</f>
        <v>FUL</v>
      </c>
      <c r="CL302" t="str">
        <f>IF(O302=" "," ",VLOOKUP(AA302,Mapping!$A:$C,3,FALSE))</f>
        <v>Fulham</v>
      </c>
      <c r="CM302" s="5">
        <f t="shared" si="20"/>
        <v>0</v>
      </c>
      <c r="CN302" s="5">
        <f t="shared" si="21"/>
        <v>0</v>
      </c>
      <c r="CO302">
        <f t="shared" si="22"/>
        <v>4.5</v>
      </c>
      <c r="CP302" s="4">
        <f t="shared" si="23"/>
        <v>20.666666666666668</v>
      </c>
      <c r="CQ302">
        <f t="shared" si="24"/>
        <v>0</v>
      </c>
    </row>
    <row r="303" spans="1:95" x14ac:dyDescent="0.35">
      <c r="A303">
        <v>25</v>
      </c>
      <c r="B303" s="1" t="s">
        <v>88</v>
      </c>
      <c r="C303">
        <v>155529</v>
      </c>
      <c r="D303" s="1" t="s">
        <v>88</v>
      </c>
      <c r="E303" s="1" t="s">
        <v>88</v>
      </c>
      <c r="F303" s="1">
        <v>0</v>
      </c>
      <c r="G303" s="1" t="s">
        <v>88</v>
      </c>
      <c r="H303" s="1" t="s">
        <v>88</v>
      </c>
      <c r="I303">
        <v>1</v>
      </c>
      <c r="J303">
        <v>1</v>
      </c>
      <c r="K303" s="1" t="s">
        <v>88</v>
      </c>
      <c r="L303" s="1" t="s">
        <v>88</v>
      </c>
      <c r="M303" s="1" t="s">
        <v>1043</v>
      </c>
      <c r="N303">
        <v>0</v>
      </c>
      <c r="O303">
        <v>284</v>
      </c>
      <c r="P303" s="1" t="s">
        <v>88</v>
      </c>
      <c r="Q303" s="1" t="s">
        <v>1031</v>
      </c>
      <c r="R303" s="2">
        <v>45145.02090019676</v>
      </c>
      <c r="S303" s="4">
        <v>40</v>
      </c>
      <c r="T303" s="1" t="s">
        <v>1044</v>
      </c>
      <c r="U303">
        <v>3.5</v>
      </c>
      <c r="V303" s="1" t="s">
        <v>1045</v>
      </c>
      <c r="W303">
        <v>0.5</v>
      </c>
      <c r="X303" s="1" t="s">
        <v>88</v>
      </c>
      <c r="Y303" s="1" t="s">
        <v>88</v>
      </c>
      <c r="Z303" s="1" t="s">
        <v>97</v>
      </c>
      <c r="AA303">
        <v>10</v>
      </c>
      <c r="AB303">
        <v>54</v>
      </c>
      <c r="AC303">
        <v>7</v>
      </c>
      <c r="AD303" s="5">
        <v>0</v>
      </c>
      <c r="AE303" s="5">
        <v>0</v>
      </c>
      <c r="AF303" s="5">
        <v>0</v>
      </c>
      <c r="AG303" s="5">
        <v>0</v>
      </c>
      <c r="AH303">
        <v>0</v>
      </c>
      <c r="AI303">
        <v>1.8</v>
      </c>
      <c r="AJ303" s="1" t="s">
        <v>1045</v>
      </c>
      <c r="AK303">
        <v>180</v>
      </c>
      <c r="AL303">
        <v>3</v>
      </c>
      <c r="AM303">
        <v>2</v>
      </c>
      <c r="AN303">
        <v>1</v>
      </c>
      <c r="AO303">
        <v>2</v>
      </c>
      <c r="AP303">
        <v>1</v>
      </c>
      <c r="AQ303">
        <v>1</v>
      </c>
      <c r="AR303">
        <v>4</v>
      </c>
      <c r="AS303">
        <v>8</v>
      </c>
      <c r="AT303">
        <v>1</v>
      </c>
      <c r="AU303">
        <v>2</v>
      </c>
      <c r="AV303">
        <v>5</v>
      </c>
      <c r="AW303">
        <v>33</v>
      </c>
      <c r="AX303">
        <v>19</v>
      </c>
      <c r="AY303">
        <v>0</v>
      </c>
      <c r="AZ303">
        <v>0</v>
      </c>
      <c r="BA303">
        <v>1.9</v>
      </c>
      <c r="BB303">
        <v>2</v>
      </c>
      <c r="BC303">
        <v>0</v>
      </c>
      <c r="BD303">
        <v>0</v>
      </c>
      <c r="BE303">
        <v>0</v>
      </c>
      <c r="BF303">
        <v>2.12</v>
      </c>
      <c r="BG303">
        <v>359</v>
      </c>
      <c r="BH303">
        <v>29</v>
      </c>
      <c r="BI303">
        <v>400</v>
      </c>
      <c r="BJ303">
        <v>33</v>
      </c>
      <c r="BK303">
        <v>383</v>
      </c>
      <c r="BL303">
        <v>24</v>
      </c>
      <c r="BM303">
        <v>372</v>
      </c>
      <c r="BN303">
        <v>29</v>
      </c>
      <c r="BO303">
        <v>1</v>
      </c>
      <c r="BP303" s="1" t="s">
        <v>88</v>
      </c>
      <c r="BQ303">
        <v>1</v>
      </c>
      <c r="BR303" s="1" t="s">
        <v>88</v>
      </c>
      <c r="BS303">
        <v>1</v>
      </c>
      <c r="BT303" s="1" t="s">
        <v>88</v>
      </c>
      <c r="BU303">
        <v>0.06</v>
      </c>
      <c r="BV303">
        <v>1</v>
      </c>
      <c r="BW303">
        <v>0.05</v>
      </c>
      <c r="BX303">
        <v>0.05</v>
      </c>
      <c r="BY303">
        <v>1.06</v>
      </c>
      <c r="BZ303">
        <v>1</v>
      </c>
      <c r="CA303">
        <v>552</v>
      </c>
      <c r="CB303">
        <v>52</v>
      </c>
      <c r="CC303">
        <v>37</v>
      </c>
      <c r="CD303">
        <v>23</v>
      </c>
      <c r="CE303">
        <v>91</v>
      </c>
      <c r="CF303">
        <v>17</v>
      </c>
      <c r="CG303">
        <v>241</v>
      </c>
      <c r="CH303">
        <v>37</v>
      </c>
      <c r="CI303">
        <v>1</v>
      </c>
      <c r="CJ303">
        <v>0.5</v>
      </c>
      <c r="CK303" t="str">
        <f>IF(O303=" "," ",VLOOKUP(AA303,Mapping!$A:$C,2,FALSE))</f>
        <v>FUL</v>
      </c>
      <c r="CL303" t="str">
        <f>IF(O303=" "," ",VLOOKUP(AA303,Mapping!$A:$C,3,FALSE))</f>
        <v>Fulham</v>
      </c>
      <c r="CM303" s="5">
        <f t="shared" si="20"/>
        <v>0</v>
      </c>
      <c r="CN303" s="5">
        <f t="shared" si="21"/>
        <v>0</v>
      </c>
      <c r="CO303">
        <f t="shared" si="22"/>
        <v>4</v>
      </c>
      <c r="CP303" s="4">
        <f t="shared" si="23"/>
        <v>1.75</v>
      </c>
      <c r="CQ303">
        <f t="shared" si="24"/>
        <v>0</v>
      </c>
    </row>
    <row r="304" spans="1:95" x14ac:dyDescent="0.35">
      <c r="A304">
        <v>25</v>
      </c>
      <c r="B304" s="1" t="s">
        <v>88</v>
      </c>
      <c r="C304">
        <v>167074</v>
      </c>
      <c r="D304" s="1" t="s">
        <v>88</v>
      </c>
      <c r="E304" s="1" t="s">
        <v>88</v>
      </c>
      <c r="F304" s="1">
        <v>0</v>
      </c>
      <c r="G304" s="1" t="s">
        <v>88</v>
      </c>
      <c r="H304" s="1" t="s">
        <v>88</v>
      </c>
      <c r="I304">
        <v>2</v>
      </c>
      <c r="J304">
        <v>2</v>
      </c>
      <c r="K304" s="1" t="s">
        <v>88</v>
      </c>
      <c r="L304" s="1" t="s">
        <v>88</v>
      </c>
      <c r="M304" s="1" t="s">
        <v>1046</v>
      </c>
      <c r="N304">
        <v>0</v>
      </c>
      <c r="O304">
        <v>285</v>
      </c>
      <c r="P304" s="1" t="s">
        <v>88</v>
      </c>
      <c r="Q304" s="1" t="s">
        <v>1031</v>
      </c>
      <c r="R304" s="2">
        <v>45145.02090019676</v>
      </c>
      <c r="S304" s="4">
        <v>45</v>
      </c>
      <c r="T304" s="1" t="s">
        <v>1047</v>
      </c>
      <c r="U304">
        <v>2.9</v>
      </c>
      <c r="V304" s="1" t="s">
        <v>1048</v>
      </c>
      <c r="W304">
        <v>0.7</v>
      </c>
      <c r="X304" s="1" t="s">
        <v>88</v>
      </c>
      <c r="Y304" s="1" t="s">
        <v>88</v>
      </c>
      <c r="Z304" s="1" t="s">
        <v>97</v>
      </c>
      <c r="AA304">
        <v>10</v>
      </c>
      <c r="AB304">
        <v>54</v>
      </c>
      <c r="AC304">
        <v>90</v>
      </c>
      <c r="AD304" s="5">
        <v>0</v>
      </c>
      <c r="AE304" s="5">
        <v>0</v>
      </c>
      <c r="AF304" s="5">
        <v>0</v>
      </c>
      <c r="AG304" s="5">
        <v>0</v>
      </c>
      <c r="AH304">
        <v>0</v>
      </c>
      <c r="AI304">
        <v>20</v>
      </c>
      <c r="AJ304" s="1" t="s">
        <v>1048</v>
      </c>
      <c r="AK304">
        <v>2569</v>
      </c>
      <c r="AL304">
        <v>1</v>
      </c>
      <c r="AM304">
        <v>5</v>
      </c>
      <c r="AN304">
        <v>7</v>
      </c>
      <c r="AO304">
        <v>36</v>
      </c>
      <c r="AP304">
        <v>1</v>
      </c>
      <c r="AQ304">
        <v>1</v>
      </c>
      <c r="AR304">
        <v>4</v>
      </c>
      <c r="AS304">
        <v>8</v>
      </c>
      <c r="AT304">
        <v>1</v>
      </c>
      <c r="AU304">
        <v>2</v>
      </c>
      <c r="AV304">
        <v>1</v>
      </c>
      <c r="AW304">
        <v>484</v>
      </c>
      <c r="AX304">
        <v>670.2</v>
      </c>
      <c r="AY304">
        <v>391.4</v>
      </c>
      <c r="AZ304">
        <v>145</v>
      </c>
      <c r="BA304">
        <v>120.9</v>
      </c>
      <c r="BB304">
        <v>29</v>
      </c>
      <c r="BC304">
        <v>0.74</v>
      </c>
      <c r="BD304">
        <v>1.9</v>
      </c>
      <c r="BE304">
        <v>2.64</v>
      </c>
      <c r="BF304">
        <v>46.78</v>
      </c>
      <c r="BG304">
        <v>50</v>
      </c>
      <c r="BH304">
        <v>12</v>
      </c>
      <c r="BI304">
        <v>81</v>
      </c>
      <c r="BJ304">
        <v>13</v>
      </c>
      <c r="BK304">
        <v>183</v>
      </c>
      <c r="BL304">
        <v>39</v>
      </c>
      <c r="BM304">
        <v>89</v>
      </c>
      <c r="BN304">
        <v>14</v>
      </c>
      <c r="BO304">
        <v>1</v>
      </c>
      <c r="BP304" s="1" t="s">
        <v>88</v>
      </c>
      <c r="BQ304">
        <v>1</v>
      </c>
      <c r="BR304" s="1" t="s">
        <v>88</v>
      </c>
      <c r="BS304">
        <v>1</v>
      </c>
      <c r="BT304" s="1" t="s">
        <v>88</v>
      </c>
      <c r="BU304">
        <v>0.03</v>
      </c>
      <c r="BV304">
        <v>1</v>
      </c>
      <c r="BW304">
        <v>7.0000000000000007E-2</v>
      </c>
      <c r="BX304">
        <v>0.1</v>
      </c>
      <c r="BY304">
        <v>1.64</v>
      </c>
      <c r="BZ304">
        <v>1.26</v>
      </c>
      <c r="CA304">
        <v>364</v>
      </c>
      <c r="CB304">
        <v>78</v>
      </c>
      <c r="CC304">
        <v>168</v>
      </c>
      <c r="CD304">
        <v>101</v>
      </c>
      <c r="CE304">
        <v>149</v>
      </c>
      <c r="CF304">
        <v>50</v>
      </c>
      <c r="CG304">
        <v>209</v>
      </c>
      <c r="CH304">
        <v>71</v>
      </c>
      <c r="CI304">
        <v>1.02</v>
      </c>
      <c r="CJ304">
        <v>0.25</v>
      </c>
      <c r="CK304" t="str">
        <f>IF(O304=" "," ",VLOOKUP(AA304,Mapping!$A:$C,2,FALSE))</f>
        <v>FUL</v>
      </c>
      <c r="CL304" t="str">
        <f>IF(O304=" "," ",VLOOKUP(AA304,Mapping!$A:$C,3,FALSE))</f>
        <v>Fulham</v>
      </c>
      <c r="CM304" s="5">
        <f t="shared" si="20"/>
        <v>0</v>
      </c>
      <c r="CN304" s="5">
        <f t="shared" si="21"/>
        <v>0</v>
      </c>
      <c r="CO304">
        <f t="shared" si="22"/>
        <v>4.5</v>
      </c>
      <c r="CP304" s="4">
        <f t="shared" si="23"/>
        <v>20</v>
      </c>
      <c r="CQ304">
        <f t="shared" si="24"/>
        <v>0</v>
      </c>
    </row>
    <row r="305" spans="1:95" x14ac:dyDescent="0.35">
      <c r="A305">
        <v>25</v>
      </c>
      <c r="B305" s="1" t="s">
        <v>88</v>
      </c>
      <c r="C305">
        <v>109646</v>
      </c>
      <c r="D305" s="1" t="s">
        <v>88</v>
      </c>
      <c r="E305" s="1" t="s">
        <v>88</v>
      </c>
      <c r="F305" s="1">
        <v>0</v>
      </c>
      <c r="G305" s="1" t="s">
        <v>88</v>
      </c>
      <c r="H305" s="1" t="s">
        <v>88</v>
      </c>
      <c r="I305">
        <v>2</v>
      </c>
      <c r="J305">
        <v>2</v>
      </c>
      <c r="K305" s="1" t="s">
        <v>88</v>
      </c>
      <c r="L305" s="1" t="s">
        <v>88</v>
      </c>
      <c r="M305" s="1" t="s">
        <v>1049</v>
      </c>
      <c r="N305">
        <v>0</v>
      </c>
      <c r="O305">
        <v>286</v>
      </c>
      <c r="P305" s="1" t="s">
        <v>88</v>
      </c>
      <c r="Q305" s="1" t="s">
        <v>1031</v>
      </c>
      <c r="R305" s="2">
        <v>45145.02090019676</v>
      </c>
      <c r="S305" s="4">
        <v>45</v>
      </c>
      <c r="T305" s="1" t="s">
        <v>1050</v>
      </c>
      <c r="U305">
        <v>2</v>
      </c>
      <c r="V305" s="1" t="s">
        <v>1051</v>
      </c>
      <c r="W305">
        <v>0.1</v>
      </c>
      <c r="X305" s="1" t="s">
        <v>88</v>
      </c>
      <c r="Y305" s="1" t="s">
        <v>88</v>
      </c>
      <c r="Z305" s="1" t="s">
        <v>97</v>
      </c>
      <c r="AA305">
        <v>10</v>
      </c>
      <c r="AB305">
        <v>54</v>
      </c>
      <c r="AC305">
        <v>49</v>
      </c>
      <c r="AD305" s="5">
        <v>0</v>
      </c>
      <c r="AE305" s="5">
        <v>0</v>
      </c>
      <c r="AF305" s="5">
        <v>0</v>
      </c>
      <c r="AG305" s="5">
        <v>0</v>
      </c>
      <c r="AH305">
        <v>0</v>
      </c>
      <c r="AI305">
        <v>10.9</v>
      </c>
      <c r="AJ305" s="1" t="s">
        <v>1049</v>
      </c>
      <c r="AK305">
        <v>2084</v>
      </c>
      <c r="AL305">
        <v>1</v>
      </c>
      <c r="AM305">
        <v>5</v>
      </c>
      <c r="AN305">
        <v>3</v>
      </c>
      <c r="AO305">
        <v>39</v>
      </c>
      <c r="AP305">
        <v>1</v>
      </c>
      <c r="AQ305">
        <v>1</v>
      </c>
      <c r="AR305">
        <v>4</v>
      </c>
      <c r="AS305">
        <v>4</v>
      </c>
      <c r="AT305">
        <v>1</v>
      </c>
      <c r="AU305">
        <v>2</v>
      </c>
      <c r="AV305">
        <v>1</v>
      </c>
      <c r="AW305">
        <v>353</v>
      </c>
      <c r="AX305">
        <v>514.4</v>
      </c>
      <c r="AY305">
        <v>90.1</v>
      </c>
      <c r="AZ305">
        <v>128</v>
      </c>
      <c r="BA305">
        <v>73.400000000000006</v>
      </c>
      <c r="BB305">
        <v>23</v>
      </c>
      <c r="BC305">
        <v>0.71</v>
      </c>
      <c r="BD305">
        <v>0.47</v>
      </c>
      <c r="BE305">
        <v>1.18</v>
      </c>
      <c r="BF305">
        <v>43.91</v>
      </c>
      <c r="BG305">
        <v>98</v>
      </c>
      <c r="BH305">
        <v>32</v>
      </c>
      <c r="BI305">
        <v>247</v>
      </c>
      <c r="BJ305">
        <v>81</v>
      </c>
      <c r="BK305">
        <v>193</v>
      </c>
      <c r="BL305">
        <v>47</v>
      </c>
      <c r="BM305">
        <v>173</v>
      </c>
      <c r="BN305">
        <v>50</v>
      </c>
      <c r="BO305">
        <v>1</v>
      </c>
      <c r="BP305" s="1" t="s">
        <v>88</v>
      </c>
      <c r="BQ305">
        <v>1</v>
      </c>
      <c r="BR305" s="1" t="s">
        <v>88</v>
      </c>
      <c r="BS305">
        <v>1</v>
      </c>
      <c r="BT305" s="1" t="s">
        <v>88</v>
      </c>
      <c r="BU305">
        <v>0.03</v>
      </c>
      <c r="BV305">
        <v>1</v>
      </c>
      <c r="BW305">
        <v>0.02</v>
      </c>
      <c r="BX305">
        <v>0.05</v>
      </c>
      <c r="BY305">
        <v>1.9</v>
      </c>
      <c r="BZ305">
        <v>1.68</v>
      </c>
      <c r="CA305">
        <v>339</v>
      </c>
      <c r="CB305">
        <v>63</v>
      </c>
      <c r="CC305">
        <v>143</v>
      </c>
      <c r="CD305">
        <v>86</v>
      </c>
      <c r="CE305">
        <v>253</v>
      </c>
      <c r="CF305">
        <v>96</v>
      </c>
      <c r="CG305">
        <v>451</v>
      </c>
      <c r="CH305">
        <v>172</v>
      </c>
      <c r="CI305">
        <v>0.99</v>
      </c>
      <c r="CJ305">
        <v>0.13</v>
      </c>
      <c r="CK305" t="str">
        <f>IF(O305=" "," ",VLOOKUP(AA305,Mapping!$A:$C,2,FALSE))</f>
        <v>FUL</v>
      </c>
      <c r="CL305" t="str">
        <f>IF(O305=" "," ",VLOOKUP(AA305,Mapping!$A:$C,3,FALSE))</f>
        <v>Fulham</v>
      </c>
      <c r="CM305" s="5">
        <f t="shared" si="20"/>
        <v>0</v>
      </c>
      <c r="CN305" s="5">
        <f t="shared" si="21"/>
        <v>0</v>
      </c>
      <c r="CO305">
        <f t="shared" si="22"/>
        <v>4.5</v>
      </c>
      <c r="CP305" s="4">
        <f t="shared" si="23"/>
        <v>10.888888888888889</v>
      </c>
      <c r="CQ305">
        <f t="shared" si="24"/>
        <v>0</v>
      </c>
    </row>
    <row r="306" spans="1:95" x14ac:dyDescent="0.35">
      <c r="A306">
        <v>25</v>
      </c>
      <c r="B306" s="1" t="s">
        <v>88</v>
      </c>
      <c r="C306">
        <v>245824</v>
      </c>
      <c r="D306" s="1" t="s">
        <v>88</v>
      </c>
      <c r="E306" s="1" t="s">
        <v>88</v>
      </c>
      <c r="F306" s="1">
        <v>0</v>
      </c>
      <c r="G306" s="1" t="s">
        <v>88</v>
      </c>
      <c r="H306" s="1" t="s">
        <v>88</v>
      </c>
      <c r="I306">
        <v>4</v>
      </c>
      <c r="J306">
        <v>1.4</v>
      </c>
      <c r="K306" s="1" t="s">
        <v>88</v>
      </c>
      <c r="L306" s="1" t="s">
        <v>88</v>
      </c>
      <c r="M306" s="1" t="s">
        <v>1052</v>
      </c>
      <c r="N306">
        <v>0</v>
      </c>
      <c r="O306">
        <v>287</v>
      </c>
      <c r="P306" s="1" t="s">
        <v>88</v>
      </c>
      <c r="Q306" s="1" t="s">
        <v>1031</v>
      </c>
      <c r="R306" s="2">
        <v>45145.02090019676</v>
      </c>
      <c r="S306" s="4">
        <v>50</v>
      </c>
      <c r="T306" s="1" t="s">
        <v>1053</v>
      </c>
      <c r="U306">
        <v>2.6</v>
      </c>
      <c r="V306" s="1" t="s">
        <v>1054</v>
      </c>
      <c r="W306">
        <v>4.8</v>
      </c>
      <c r="X306" s="1" t="s">
        <v>88</v>
      </c>
      <c r="Y306" s="1" t="s">
        <v>88</v>
      </c>
      <c r="Z306" s="1" t="s">
        <v>97</v>
      </c>
      <c r="AA306">
        <v>10</v>
      </c>
      <c r="AB306">
        <v>54</v>
      </c>
      <c r="AC306">
        <v>72</v>
      </c>
      <c r="AD306" s="5">
        <v>0</v>
      </c>
      <c r="AE306" s="5">
        <v>0</v>
      </c>
      <c r="AF306" s="5">
        <v>0</v>
      </c>
      <c r="AG306" s="5">
        <v>0</v>
      </c>
      <c r="AH306">
        <v>0</v>
      </c>
      <c r="AI306">
        <v>14.4</v>
      </c>
      <c r="AJ306" s="1" t="s">
        <v>1055</v>
      </c>
      <c r="AK306">
        <v>1098</v>
      </c>
      <c r="AL306">
        <v>5</v>
      </c>
      <c r="AM306">
        <v>2</v>
      </c>
      <c r="AN306">
        <v>1</v>
      </c>
      <c r="AO306">
        <v>20</v>
      </c>
      <c r="AP306">
        <v>1</v>
      </c>
      <c r="AQ306">
        <v>1</v>
      </c>
      <c r="AR306">
        <v>4</v>
      </c>
      <c r="AS306">
        <v>3</v>
      </c>
      <c r="AT306">
        <v>1</v>
      </c>
      <c r="AU306">
        <v>2</v>
      </c>
      <c r="AV306">
        <v>10</v>
      </c>
      <c r="AW306">
        <v>206</v>
      </c>
      <c r="AX306">
        <v>244</v>
      </c>
      <c r="AY306">
        <v>118.6</v>
      </c>
      <c r="AZ306">
        <v>374</v>
      </c>
      <c r="BA306">
        <v>73.099999999999994</v>
      </c>
      <c r="BB306">
        <v>11</v>
      </c>
      <c r="BC306">
        <v>3.04</v>
      </c>
      <c r="BD306">
        <v>0.72</v>
      </c>
      <c r="BE306">
        <v>3.76</v>
      </c>
      <c r="BF306">
        <v>24.8</v>
      </c>
      <c r="BG306">
        <v>222</v>
      </c>
      <c r="BH306">
        <v>21</v>
      </c>
      <c r="BI306">
        <v>211</v>
      </c>
      <c r="BJ306">
        <v>26</v>
      </c>
      <c r="BK306">
        <v>89</v>
      </c>
      <c r="BL306">
        <v>23</v>
      </c>
      <c r="BM306">
        <v>176</v>
      </c>
      <c r="BN306">
        <v>22</v>
      </c>
      <c r="BO306">
        <v>1</v>
      </c>
      <c r="BP306" s="1" t="s">
        <v>88</v>
      </c>
      <c r="BQ306">
        <v>1</v>
      </c>
      <c r="BR306" s="1" t="s">
        <v>88</v>
      </c>
      <c r="BS306">
        <v>1</v>
      </c>
      <c r="BT306" s="1" t="s">
        <v>88</v>
      </c>
      <c r="BU306">
        <v>0.25</v>
      </c>
      <c r="BV306">
        <v>1</v>
      </c>
      <c r="BW306">
        <v>0.06</v>
      </c>
      <c r="BX306">
        <v>0.31</v>
      </c>
      <c r="BY306">
        <v>2.0299999999999998</v>
      </c>
      <c r="BZ306">
        <v>1.64</v>
      </c>
      <c r="CA306">
        <v>262</v>
      </c>
      <c r="CB306">
        <v>52</v>
      </c>
      <c r="CC306">
        <v>434</v>
      </c>
      <c r="CD306">
        <v>31</v>
      </c>
      <c r="CE306">
        <v>189</v>
      </c>
      <c r="CF306">
        <v>20</v>
      </c>
      <c r="CG306">
        <v>78</v>
      </c>
      <c r="CH306">
        <v>15</v>
      </c>
      <c r="CI306">
        <v>0.9</v>
      </c>
      <c r="CJ306">
        <v>0.08</v>
      </c>
      <c r="CK306" t="str">
        <f>IF(O306=" "," ",VLOOKUP(AA306,Mapping!$A:$C,2,FALSE))</f>
        <v>FUL</v>
      </c>
      <c r="CL306" t="str">
        <f>IF(O306=" "," ",VLOOKUP(AA306,Mapping!$A:$C,3,FALSE))</f>
        <v>Fulham</v>
      </c>
      <c r="CM306" s="5">
        <f t="shared" si="20"/>
        <v>0</v>
      </c>
      <c r="CN306" s="5">
        <f t="shared" si="21"/>
        <v>0</v>
      </c>
      <c r="CO306">
        <f t="shared" si="22"/>
        <v>5</v>
      </c>
      <c r="CP306" s="4">
        <f t="shared" si="23"/>
        <v>14.4</v>
      </c>
      <c r="CQ306">
        <f t="shared" si="24"/>
        <v>0</v>
      </c>
    </row>
    <row r="307" spans="1:95" x14ac:dyDescent="0.35">
      <c r="A307">
        <v>25</v>
      </c>
      <c r="B307" s="1" t="s">
        <v>88</v>
      </c>
      <c r="C307">
        <v>153682</v>
      </c>
      <c r="D307" s="1" t="s">
        <v>88</v>
      </c>
      <c r="E307" s="1" t="s">
        <v>88</v>
      </c>
      <c r="F307" s="1">
        <v>0</v>
      </c>
      <c r="G307" s="1" t="s">
        <v>88</v>
      </c>
      <c r="H307" s="1" t="s">
        <v>88</v>
      </c>
      <c r="I307">
        <v>3</v>
      </c>
      <c r="J307">
        <v>2</v>
      </c>
      <c r="K307" s="1" t="s">
        <v>88</v>
      </c>
      <c r="L307" s="1" t="s">
        <v>88</v>
      </c>
      <c r="M307" s="1" t="s">
        <v>1056</v>
      </c>
      <c r="N307">
        <v>0</v>
      </c>
      <c r="O307">
        <v>288</v>
      </c>
      <c r="P307" s="1" t="s">
        <v>88</v>
      </c>
      <c r="Q307" s="1" t="s">
        <v>1031</v>
      </c>
      <c r="R307" s="2">
        <v>45145.02090019676</v>
      </c>
      <c r="S307" s="4">
        <v>55</v>
      </c>
      <c r="T307" s="1" t="s">
        <v>1057</v>
      </c>
      <c r="U307">
        <v>2.2999999999999998</v>
      </c>
      <c r="V307" s="1" t="s">
        <v>1058</v>
      </c>
      <c r="W307">
        <v>0.2</v>
      </c>
      <c r="X307" s="1" t="s">
        <v>88</v>
      </c>
      <c r="Y307" s="1" t="s">
        <v>88</v>
      </c>
      <c r="Z307" s="1" t="s">
        <v>97</v>
      </c>
      <c r="AA307">
        <v>10</v>
      </c>
      <c r="AB307">
        <v>54</v>
      </c>
      <c r="AC307">
        <v>68</v>
      </c>
      <c r="AD307" s="5">
        <v>0</v>
      </c>
      <c r="AE307" s="5">
        <v>0</v>
      </c>
      <c r="AF307" s="5">
        <v>0</v>
      </c>
      <c r="AG307" s="5">
        <v>0</v>
      </c>
      <c r="AH307">
        <v>0</v>
      </c>
      <c r="AI307">
        <v>12.4</v>
      </c>
      <c r="AJ307" s="1" t="s">
        <v>1058</v>
      </c>
      <c r="AK307">
        <v>1085</v>
      </c>
      <c r="AL307">
        <v>2</v>
      </c>
      <c r="AM307">
        <v>5</v>
      </c>
      <c r="AN307">
        <v>2</v>
      </c>
      <c r="AO307">
        <v>15</v>
      </c>
      <c r="AP307">
        <v>1</v>
      </c>
      <c r="AQ307">
        <v>1</v>
      </c>
      <c r="AR307">
        <v>4</v>
      </c>
      <c r="AS307">
        <v>1</v>
      </c>
      <c r="AT307">
        <v>1</v>
      </c>
      <c r="AU307">
        <v>2</v>
      </c>
      <c r="AV307">
        <v>2</v>
      </c>
      <c r="AW307">
        <v>215</v>
      </c>
      <c r="AX307">
        <v>215.2</v>
      </c>
      <c r="AY307">
        <v>184.1</v>
      </c>
      <c r="AZ307">
        <v>178</v>
      </c>
      <c r="BA307">
        <v>57.7</v>
      </c>
      <c r="BB307">
        <v>13</v>
      </c>
      <c r="BC307">
        <v>2.0299999999999998</v>
      </c>
      <c r="BD307">
        <v>1.03</v>
      </c>
      <c r="BE307">
        <v>3.06</v>
      </c>
      <c r="BF307">
        <v>21.44</v>
      </c>
      <c r="BG307">
        <v>239</v>
      </c>
      <c r="BH307">
        <v>106</v>
      </c>
      <c r="BI307">
        <v>160</v>
      </c>
      <c r="BJ307">
        <v>103</v>
      </c>
      <c r="BK307">
        <v>161</v>
      </c>
      <c r="BL307">
        <v>104</v>
      </c>
      <c r="BM307">
        <v>213</v>
      </c>
      <c r="BN307">
        <v>103</v>
      </c>
      <c r="BO307">
        <v>3</v>
      </c>
      <c r="BP307" s="1" t="s">
        <v>88</v>
      </c>
      <c r="BQ307">
        <v>1</v>
      </c>
      <c r="BR307" s="1" t="s">
        <v>88</v>
      </c>
      <c r="BS307">
        <v>3</v>
      </c>
      <c r="BT307" s="1" t="s">
        <v>88</v>
      </c>
      <c r="BU307">
        <v>0.17</v>
      </c>
      <c r="BV307">
        <v>1</v>
      </c>
      <c r="BW307">
        <v>0.09</v>
      </c>
      <c r="BX307">
        <v>0.26</v>
      </c>
      <c r="BY307">
        <v>1.78</v>
      </c>
      <c r="BZ307">
        <v>1.24</v>
      </c>
      <c r="CA307">
        <v>101</v>
      </c>
      <c r="CB307">
        <v>62</v>
      </c>
      <c r="CC307">
        <v>490</v>
      </c>
      <c r="CD307">
        <v>181</v>
      </c>
      <c r="CE307">
        <v>217</v>
      </c>
      <c r="CF307">
        <v>86</v>
      </c>
      <c r="CG307">
        <v>340</v>
      </c>
      <c r="CH307">
        <v>107</v>
      </c>
      <c r="CI307">
        <v>1.08</v>
      </c>
      <c r="CJ307">
        <v>0.17</v>
      </c>
      <c r="CK307" t="str">
        <f>IF(O307=" "," ",VLOOKUP(AA307,Mapping!$A:$C,2,FALSE))</f>
        <v>FUL</v>
      </c>
      <c r="CL307" t="str">
        <f>IF(O307=" "," ",VLOOKUP(AA307,Mapping!$A:$C,3,FALSE))</f>
        <v>Fulham</v>
      </c>
      <c r="CM307" s="5">
        <f t="shared" si="20"/>
        <v>0</v>
      </c>
      <c r="CN307" s="5">
        <f t="shared" si="21"/>
        <v>0</v>
      </c>
      <c r="CO307">
        <f t="shared" si="22"/>
        <v>5.5</v>
      </c>
      <c r="CP307" s="4">
        <f t="shared" si="23"/>
        <v>12.363636363636363</v>
      </c>
      <c r="CQ307">
        <f t="shared" si="24"/>
        <v>0</v>
      </c>
    </row>
    <row r="308" spans="1:95" x14ac:dyDescent="0.35">
      <c r="A308">
        <v>25</v>
      </c>
      <c r="B308" s="1" t="s">
        <v>88</v>
      </c>
      <c r="C308">
        <v>102057</v>
      </c>
      <c r="D308" s="1" t="s">
        <v>88</v>
      </c>
      <c r="E308" s="1" t="s">
        <v>88</v>
      </c>
      <c r="F308" s="1">
        <v>0</v>
      </c>
      <c r="G308" s="1" t="s">
        <v>88</v>
      </c>
      <c r="H308" s="1" t="s">
        <v>88</v>
      </c>
      <c r="I308">
        <v>4</v>
      </c>
      <c r="J308">
        <v>1.8</v>
      </c>
      <c r="K308" s="1" t="s">
        <v>88</v>
      </c>
      <c r="L308" s="1" t="s">
        <v>88</v>
      </c>
      <c r="M308" s="1" t="s">
        <v>1059</v>
      </c>
      <c r="N308">
        <v>0</v>
      </c>
      <c r="O308">
        <v>558</v>
      </c>
      <c r="P308" s="1" t="s">
        <v>88</v>
      </c>
      <c r="Q308" s="1" t="s">
        <v>1031</v>
      </c>
      <c r="R308" s="2">
        <v>45145.02090019676</v>
      </c>
      <c r="S308" s="4">
        <v>55</v>
      </c>
      <c r="T308" s="1" t="s">
        <v>1060</v>
      </c>
      <c r="U308">
        <v>1.9</v>
      </c>
      <c r="V308" s="1" t="s">
        <v>1061</v>
      </c>
      <c r="W308">
        <v>1.2</v>
      </c>
      <c r="X308" s="1" t="s">
        <v>88</v>
      </c>
      <c r="Y308" s="1" t="s">
        <v>88</v>
      </c>
      <c r="Z308" s="1" t="s">
        <v>97</v>
      </c>
      <c r="AA308">
        <v>10</v>
      </c>
      <c r="AB308">
        <v>54</v>
      </c>
      <c r="AC308">
        <v>29</v>
      </c>
      <c r="AD308" s="5">
        <v>0</v>
      </c>
      <c r="AE308" s="5">
        <v>0</v>
      </c>
      <c r="AF308" s="5">
        <v>0</v>
      </c>
      <c r="AG308" s="5">
        <v>0</v>
      </c>
      <c r="AH308">
        <v>0</v>
      </c>
      <c r="AI308">
        <v>5.3</v>
      </c>
      <c r="AJ308" s="1" t="s">
        <v>1059</v>
      </c>
      <c r="AK308">
        <v>839</v>
      </c>
      <c r="AL308">
        <v>2</v>
      </c>
      <c r="AM308">
        <v>2</v>
      </c>
      <c r="AN308">
        <v>2</v>
      </c>
      <c r="AO308">
        <v>18</v>
      </c>
      <c r="AP308">
        <v>1</v>
      </c>
      <c r="AQ308">
        <v>1</v>
      </c>
      <c r="AR308">
        <v>4</v>
      </c>
      <c r="AS308">
        <v>1</v>
      </c>
      <c r="AT308">
        <v>1</v>
      </c>
      <c r="AU308">
        <v>2</v>
      </c>
      <c r="AV308">
        <v>2</v>
      </c>
      <c r="AW308">
        <v>65</v>
      </c>
      <c r="AX308">
        <v>74.599999999999994</v>
      </c>
      <c r="AY308">
        <v>117.1</v>
      </c>
      <c r="AZ308">
        <v>277</v>
      </c>
      <c r="BA308">
        <v>46.7</v>
      </c>
      <c r="BB308">
        <v>8</v>
      </c>
      <c r="BC308">
        <v>2.5499999999999998</v>
      </c>
      <c r="BD308">
        <v>0.55000000000000004</v>
      </c>
      <c r="BE308">
        <v>3.1</v>
      </c>
      <c r="BF308">
        <v>16</v>
      </c>
      <c r="BG308">
        <v>318</v>
      </c>
      <c r="BH308">
        <v>33</v>
      </c>
      <c r="BI308">
        <v>213</v>
      </c>
      <c r="BJ308">
        <v>27</v>
      </c>
      <c r="BK308">
        <v>114</v>
      </c>
      <c r="BL308">
        <v>29</v>
      </c>
      <c r="BM308">
        <v>242</v>
      </c>
      <c r="BN308">
        <v>29</v>
      </c>
      <c r="BO308">
        <v>3</v>
      </c>
      <c r="BP308" s="1" t="s">
        <v>88</v>
      </c>
      <c r="BQ308">
        <v>1</v>
      </c>
      <c r="BR308" s="1" t="s">
        <v>88</v>
      </c>
      <c r="BS308">
        <v>3</v>
      </c>
      <c r="BT308" s="1" t="s">
        <v>88</v>
      </c>
      <c r="BU308">
        <v>0.27</v>
      </c>
      <c r="BV308">
        <v>1</v>
      </c>
      <c r="BW308">
        <v>0.06</v>
      </c>
      <c r="BX308">
        <v>0.33</v>
      </c>
      <c r="BY308">
        <v>1.72</v>
      </c>
      <c r="BZ308">
        <v>1.93</v>
      </c>
      <c r="CA308">
        <v>89</v>
      </c>
      <c r="CB308">
        <v>28</v>
      </c>
      <c r="CC308">
        <v>478</v>
      </c>
      <c r="CD308">
        <v>39</v>
      </c>
      <c r="CE308">
        <v>276</v>
      </c>
      <c r="CF308">
        <v>31</v>
      </c>
      <c r="CG308">
        <v>157</v>
      </c>
      <c r="CH308">
        <v>32</v>
      </c>
      <c r="CI308">
        <v>0.86</v>
      </c>
      <c r="CJ308">
        <v>0.21</v>
      </c>
      <c r="CK308" t="str">
        <f>IF(O308=" "," ",VLOOKUP(AA308,Mapping!$A:$C,2,FALSE))</f>
        <v>FUL</v>
      </c>
      <c r="CL308" t="str">
        <f>IF(O308=" "," ",VLOOKUP(AA308,Mapping!$A:$C,3,FALSE))</f>
        <v>Fulham</v>
      </c>
      <c r="CM308" s="5">
        <f t="shared" si="20"/>
        <v>0</v>
      </c>
      <c r="CN308" s="5">
        <f t="shared" si="21"/>
        <v>0</v>
      </c>
      <c r="CO308">
        <f t="shared" si="22"/>
        <v>5.5</v>
      </c>
      <c r="CP308" s="4">
        <f t="shared" si="23"/>
        <v>5.2727272727272725</v>
      </c>
      <c r="CQ308">
        <f t="shared" si="24"/>
        <v>0</v>
      </c>
    </row>
    <row r="309" spans="1:95" x14ac:dyDescent="0.35">
      <c r="A309">
        <v>25</v>
      </c>
      <c r="B309" s="1" t="s">
        <v>88</v>
      </c>
      <c r="C309">
        <v>47431</v>
      </c>
      <c r="D309" s="1" t="s">
        <v>88</v>
      </c>
      <c r="E309" s="1" t="s">
        <v>88</v>
      </c>
      <c r="F309" s="1">
        <v>0</v>
      </c>
      <c r="G309" s="1" t="s">
        <v>88</v>
      </c>
      <c r="H309" s="1" t="s">
        <v>88</v>
      </c>
      <c r="I309">
        <v>3</v>
      </c>
      <c r="J309">
        <v>2</v>
      </c>
      <c r="K309" s="1" t="s">
        <v>88</v>
      </c>
      <c r="L309" s="1" t="s">
        <v>88</v>
      </c>
      <c r="M309" s="1" t="s">
        <v>1062</v>
      </c>
      <c r="N309">
        <v>0</v>
      </c>
      <c r="O309">
        <v>591</v>
      </c>
      <c r="P309" s="1" t="s">
        <v>88</v>
      </c>
      <c r="Q309" s="1" t="s">
        <v>1031</v>
      </c>
      <c r="R309" s="2">
        <v>45145.02090019676</v>
      </c>
      <c r="S309" s="4">
        <v>55</v>
      </c>
      <c r="T309" s="1" t="s">
        <v>1063</v>
      </c>
      <c r="U309">
        <v>4.3</v>
      </c>
      <c r="V309" s="1" t="s">
        <v>1064</v>
      </c>
      <c r="W309">
        <v>0.6</v>
      </c>
      <c r="X309" s="1" t="s">
        <v>88</v>
      </c>
      <c r="Y309" s="1" t="s">
        <v>88</v>
      </c>
      <c r="Z309" s="1" t="s">
        <v>97</v>
      </c>
      <c r="AA309">
        <v>10</v>
      </c>
      <c r="AB309">
        <v>54</v>
      </c>
      <c r="AC309">
        <v>116</v>
      </c>
      <c r="AD309" s="5">
        <v>0</v>
      </c>
      <c r="AE309" s="5">
        <v>0</v>
      </c>
      <c r="AF309" s="5">
        <v>0</v>
      </c>
      <c r="AG309" s="5">
        <v>0</v>
      </c>
      <c r="AH309">
        <v>0</v>
      </c>
      <c r="AI309">
        <v>21.1</v>
      </c>
      <c r="AJ309" s="1" t="s">
        <v>1062</v>
      </c>
      <c r="AK309">
        <v>2127</v>
      </c>
      <c r="AL309">
        <v>5</v>
      </c>
      <c r="AM309">
        <v>7</v>
      </c>
      <c r="AN309">
        <v>9</v>
      </c>
      <c r="AO309">
        <v>22</v>
      </c>
      <c r="AP309">
        <v>1</v>
      </c>
      <c r="AQ309">
        <v>1</v>
      </c>
      <c r="AR309">
        <v>4</v>
      </c>
      <c r="AS309">
        <v>2</v>
      </c>
      <c r="AT309">
        <v>1</v>
      </c>
      <c r="AU309">
        <v>2</v>
      </c>
      <c r="AV309">
        <v>11</v>
      </c>
      <c r="AW309">
        <v>442</v>
      </c>
      <c r="AX309">
        <v>455.8</v>
      </c>
      <c r="AY309">
        <v>703.4</v>
      </c>
      <c r="AZ309">
        <v>449</v>
      </c>
      <c r="BA309">
        <v>160.80000000000001</v>
      </c>
      <c r="BB309">
        <v>25</v>
      </c>
      <c r="BC309">
        <v>3.46</v>
      </c>
      <c r="BD309">
        <v>2.99</v>
      </c>
      <c r="BE309">
        <v>6.45</v>
      </c>
      <c r="BF309">
        <v>34.39</v>
      </c>
      <c r="BG309">
        <v>118</v>
      </c>
      <c r="BH309">
        <v>55</v>
      </c>
      <c r="BI309">
        <v>30</v>
      </c>
      <c r="BJ309">
        <v>24</v>
      </c>
      <c r="BK309">
        <v>64</v>
      </c>
      <c r="BL309">
        <v>46</v>
      </c>
      <c r="BM309">
        <v>53</v>
      </c>
      <c r="BN309">
        <v>38</v>
      </c>
      <c r="BO309">
        <v>3</v>
      </c>
      <c r="BP309" s="1" t="s">
        <v>88</v>
      </c>
      <c r="BQ309">
        <v>1</v>
      </c>
      <c r="BR309" s="1" t="s">
        <v>88</v>
      </c>
      <c r="BS309">
        <v>3</v>
      </c>
      <c r="BT309" s="1" t="s">
        <v>88</v>
      </c>
      <c r="BU309">
        <v>0.15</v>
      </c>
      <c r="BV309">
        <v>1</v>
      </c>
      <c r="BW309">
        <v>0.13</v>
      </c>
      <c r="BX309">
        <v>0.28000000000000003</v>
      </c>
      <c r="BY309">
        <v>1.46</v>
      </c>
      <c r="BZ309">
        <v>0.93</v>
      </c>
      <c r="CA309">
        <v>82</v>
      </c>
      <c r="CB309">
        <v>50</v>
      </c>
      <c r="CC309">
        <v>471</v>
      </c>
      <c r="CD309">
        <v>169</v>
      </c>
      <c r="CE309">
        <v>28</v>
      </c>
      <c r="CF309">
        <v>12</v>
      </c>
      <c r="CG309">
        <v>223</v>
      </c>
      <c r="CH309">
        <v>71</v>
      </c>
      <c r="CI309">
        <v>1.06</v>
      </c>
      <c r="CJ309">
        <v>0.38</v>
      </c>
      <c r="CK309" t="str">
        <f>IF(O309=" "," ",VLOOKUP(AA309,Mapping!$A:$C,2,FALSE))</f>
        <v>FUL</v>
      </c>
      <c r="CL309" t="str">
        <f>IF(O309=" "," ",VLOOKUP(AA309,Mapping!$A:$C,3,FALSE))</f>
        <v>Fulham</v>
      </c>
      <c r="CM309" s="5">
        <f t="shared" si="20"/>
        <v>0</v>
      </c>
      <c r="CN309" s="5">
        <f t="shared" si="21"/>
        <v>0</v>
      </c>
      <c r="CO309">
        <f t="shared" si="22"/>
        <v>5.5</v>
      </c>
      <c r="CP309" s="4">
        <f t="shared" si="23"/>
        <v>21.09090909090909</v>
      </c>
      <c r="CQ309">
        <f t="shared" si="24"/>
        <v>0</v>
      </c>
    </row>
    <row r="310" spans="1:95" x14ac:dyDescent="0.35">
      <c r="A310">
        <v>25</v>
      </c>
      <c r="B310" s="1" t="s">
        <v>88</v>
      </c>
      <c r="C310">
        <v>232892</v>
      </c>
      <c r="D310" s="1" t="s">
        <v>88</v>
      </c>
      <c r="E310" s="1" t="s">
        <v>88</v>
      </c>
      <c r="F310" s="1">
        <v>0</v>
      </c>
      <c r="G310" s="1" t="s">
        <v>88</v>
      </c>
      <c r="H310" s="1" t="s">
        <v>88</v>
      </c>
      <c r="I310">
        <v>2</v>
      </c>
      <c r="J310">
        <v>2</v>
      </c>
      <c r="K310" s="1" t="s">
        <v>88</v>
      </c>
      <c r="L310" s="1" t="s">
        <v>88</v>
      </c>
      <c r="M310" s="1" t="s">
        <v>1065</v>
      </c>
      <c r="N310">
        <v>0</v>
      </c>
      <c r="O310">
        <v>610</v>
      </c>
      <c r="P310" s="1" t="s">
        <v>88</v>
      </c>
      <c r="Q310" s="1" t="s">
        <v>1031</v>
      </c>
      <c r="R310" s="2">
        <v>45145.02090019676</v>
      </c>
      <c r="S310" s="4">
        <v>45</v>
      </c>
      <c r="T310" s="1" t="s">
        <v>1066</v>
      </c>
      <c r="U310">
        <v>0</v>
      </c>
      <c r="V310" s="1" t="s">
        <v>1067</v>
      </c>
      <c r="W310">
        <v>0.3</v>
      </c>
      <c r="X310" s="1" t="s">
        <v>88</v>
      </c>
      <c r="Y310" s="1" t="s">
        <v>88</v>
      </c>
      <c r="Z310" s="1" t="s">
        <v>97</v>
      </c>
      <c r="AA310">
        <v>10</v>
      </c>
      <c r="AB310">
        <v>54</v>
      </c>
      <c r="AC310">
        <v>116</v>
      </c>
      <c r="AD310" s="5">
        <v>0</v>
      </c>
      <c r="AE310" s="5">
        <v>0</v>
      </c>
      <c r="AF310" s="5">
        <v>0</v>
      </c>
      <c r="AG310" s="5">
        <v>0</v>
      </c>
      <c r="AH310">
        <v>0</v>
      </c>
      <c r="AI310">
        <v>0</v>
      </c>
      <c r="AJ310" s="1" t="s">
        <v>1067</v>
      </c>
      <c r="AK310">
        <v>2127</v>
      </c>
      <c r="AL310">
        <v>5</v>
      </c>
      <c r="AM310">
        <v>7</v>
      </c>
      <c r="AN310">
        <v>9</v>
      </c>
      <c r="AO310">
        <v>22</v>
      </c>
      <c r="AP310">
        <v>1</v>
      </c>
      <c r="AQ310">
        <v>1</v>
      </c>
      <c r="AR310">
        <v>4</v>
      </c>
      <c r="AS310">
        <v>2</v>
      </c>
      <c r="AT310">
        <v>1</v>
      </c>
      <c r="AU310">
        <v>2</v>
      </c>
      <c r="AV310">
        <v>11</v>
      </c>
      <c r="AW310">
        <v>442</v>
      </c>
      <c r="AX310">
        <v>0</v>
      </c>
      <c r="AY310">
        <v>0</v>
      </c>
      <c r="AZ310">
        <v>0</v>
      </c>
      <c r="BA310">
        <v>0</v>
      </c>
      <c r="BB310">
        <v>25</v>
      </c>
      <c r="BC310">
        <v>0</v>
      </c>
      <c r="BD310">
        <v>0</v>
      </c>
      <c r="BE310">
        <v>0</v>
      </c>
      <c r="BF310">
        <v>0</v>
      </c>
      <c r="BG310">
        <v>504</v>
      </c>
      <c r="BH310">
        <v>196</v>
      </c>
      <c r="BI310">
        <v>503</v>
      </c>
      <c r="BJ310">
        <v>196</v>
      </c>
      <c r="BK310">
        <v>494</v>
      </c>
      <c r="BL310">
        <v>195</v>
      </c>
      <c r="BM310">
        <v>506</v>
      </c>
      <c r="BN310">
        <v>196</v>
      </c>
      <c r="BO310">
        <v>3</v>
      </c>
      <c r="BP310" s="1" t="s">
        <v>88</v>
      </c>
      <c r="BQ310">
        <v>1</v>
      </c>
      <c r="BR310" s="1" t="s">
        <v>88</v>
      </c>
      <c r="BS310">
        <v>3</v>
      </c>
      <c r="BT310" s="1" t="s">
        <v>88</v>
      </c>
      <c r="BU310">
        <v>0.15</v>
      </c>
      <c r="BV310">
        <v>1</v>
      </c>
      <c r="BW310">
        <v>0.13</v>
      </c>
      <c r="BX310">
        <v>0.28000000000000003</v>
      </c>
      <c r="BY310">
        <v>1.46</v>
      </c>
      <c r="BZ310">
        <v>0.93</v>
      </c>
      <c r="CA310">
        <v>432</v>
      </c>
      <c r="CB310">
        <v>125</v>
      </c>
      <c r="CC310">
        <v>236</v>
      </c>
      <c r="CD310">
        <v>148</v>
      </c>
      <c r="CE310">
        <v>509</v>
      </c>
      <c r="CF310">
        <v>196</v>
      </c>
      <c r="CG310">
        <v>277</v>
      </c>
      <c r="CH310">
        <v>98</v>
      </c>
      <c r="CI310">
        <v>1.06</v>
      </c>
      <c r="CJ310">
        <v>0.38</v>
      </c>
      <c r="CK310" t="str">
        <f>IF(O310=" "," ",VLOOKUP(AA310,Mapping!$A:$C,2,FALSE))</f>
        <v>FUL</v>
      </c>
      <c r="CL310" t="str">
        <f>IF(O310=" "," ",VLOOKUP(AA310,Mapping!$A:$C,3,FALSE))</f>
        <v>Fulham</v>
      </c>
      <c r="CM310" s="5">
        <f t="shared" si="20"/>
        <v>0</v>
      </c>
      <c r="CN310" s="5">
        <f t="shared" si="21"/>
        <v>0</v>
      </c>
      <c r="CO310">
        <f t="shared" si="22"/>
        <v>4.5</v>
      </c>
      <c r="CP310" s="4">
        <f t="shared" si="23"/>
        <v>25.777777777777779</v>
      </c>
      <c r="CQ310">
        <f t="shared" si="24"/>
        <v>0</v>
      </c>
    </row>
    <row r="311" spans="1:95" x14ac:dyDescent="0.35">
      <c r="A311">
        <v>25</v>
      </c>
      <c r="B311" s="1" t="s">
        <v>88</v>
      </c>
      <c r="C311">
        <v>60706</v>
      </c>
      <c r="D311" s="1" t="s">
        <v>88</v>
      </c>
      <c r="E311" s="1" t="s">
        <v>88</v>
      </c>
      <c r="F311" s="1">
        <v>0</v>
      </c>
      <c r="G311" s="1" t="s">
        <v>88</v>
      </c>
      <c r="H311" s="1" t="s">
        <v>88</v>
      </c>
      <c r="I311">
        <v>1</v>
      </c>
      <c r="J311">
        <v>1.5</v>
      </c>
      <c r="K311" s="1" t="s">
        <v>88</v>
      </c>
      <c r="L311" s="1" t="s">
        <v>88</v>
      </c>
      <c r="M311" s="1" t="s">
        <v>1068</v>
      </c>
      <c r="N311">
        <v>0</v>
      </c>
      <c r="O311">
        <v>289</v>
      </c>
      <c r="P311" s="1" t="s">
        <v>88</v>
      </c>
      <c r="Q311" s="1" t="s">
        <v>1031</v>
      </c>
      <c r="R311" s="2">
        <v>45145.02090019676</v>
      </c>
      <c r="S311" s="4">
        <v>40</v>
      </c>
      <c r="T311" s="1" t="s">
        <v>1069</v>
      </c>
      <c r="U311">
        <v>0</v>
      </c>
      <c r="V311" s="1" t="s">
        <v>1070</v>
      </c>
      <c r="W311">
        <v>0.3</v>
      </c>
      <c r="X311" s="1" t="s">
        <v>88</v>
      </c>
      <c r="Y311" s="1" t="s">
        <v>88</v>
      </c>
      <c r="Z311" s="1" t="s">
        <v>97</v>
      </c>
      <c r="AA311">
        <v>11</v>
      </c>
      <c r="AB311">
        <v>14</v>
      </c>
      <c r="AC311">
        <v>116</v>
      </c>
      <c r="AD311" s="5">
        <v>0</v>
      </c>
      <c r="AE311" s="5">
        <v>0</v>
      </c>
      <c r="AF311" s="5">
        <v>0</v>
      </c>
      <c r="AG311" s="5">
        <v>0</v>
      </c>
      <c r="AH311">
        <v>0</v>
      </c>
      <c r="AI311">
        <v>0</v>
      </c>
      <c r="AJ311" s="1" t="s">
        <v>1068</v>
      </c>
      <c r="AK311">
        <v>2127</v>
      </c>
      <c r="AL311">
        <v>5</v>
      </c>
      <c r="AM311">
        <v>7</v>
      </c>
      <c r="AN311">
        <v>9</v>
      </c>
      <c r="AO311">
        <v>22</v>
      </c>
      <c r="AP311">
        <v>1</v>
      </c>
      <c r="AQ311">
        <v>1</v>
      </c>
      <c r="AR311">
        <v>4</v>
      </c>
      <c r="AS311">
        <v>2</v>
      </c>
      <c r="AT311">
        <v>1</v>
      </c>
      <c r="AU311">
        <v>2</v>
      </c>
      <c r="AV311">
        <v>11</v>
      </c>
      <c r="AW311">
        <v>442</v>
      </c>
      <c r="AX311">
        <v>0</v>
      </c>
      <c r="AY311">
        <v>0</v>
      </c>
      <c r="AZ311">
        <v>0</v>
      </c>
      <c r="BA311">
        <v>0</v>
      </c>
      <c r="BB311">
        <v>25</v>
      </c>
      <c r="BC311">
        <v>0</v>
      </c>
      <c r="BD311">
        <v>0</v>
      </c>
      <c r="BE311">
        <v>0</v>
      </c>
      <c r="BF311">
        <v>0</v>
      </c>
      <c r="BG311">
        <v>395</v>
      </c>
      <c r="BH311">
        <v>35</v>
      </c>
      <c r="BI311">
        <v>378</v>
      </c>
      <c r="BJ311">
        <v>18</v>
      </c>
      <c r="BK311">
        <v>360</v>
      </c>
      <c r="BL311">
        <v>9</v>
      </c>
      <c r="BM311">
        <v>397</v>
      </c>
      <c r="BN311">
        <v>35</v>
      </c>
      <c r="BO311">
        <v>3</v>
      </c>
      <c r="BP311" s="1" t="s">
        <v>88</v>
      </c>
      <c r="BQ311">
        <v>1</v>
      </c>
      <c r="BR311" s="1" t="s">
        <v>88</v>
      </c>
      <c r="BS311">
        <v>3</v>
      </c>
      <c r="BT311" s="1" t="s">
        <v>88</v>
      </c>
      <c r="BU311">
        <v>0.15</v>
      </c>
      <c r="BV311">
        <v>1</v>
      </c>
      <c r="BW311">
        <v>0.13</v>
      </c>
      <c r="BX311">
        <v>0.28000000000000003</v>
      </c>
      <c r="BY311">
        <v>1.46</v>
      </c>
      <c r="BZ311">
        <v>0.93</v>
      </c>
      <c r="CA311">
        <v>526</v>
      </c>
      <c r="CB311">
        <v>37</v>
      </c>
      <c r="CC311">
        <v>11</v>
      </c>
      <c r="CD311">
        <v>8</v>
      </c>
      <c r="CE311">
        <v>402</v>
      </c>
      <c r="CF311">
        <v>35</v>
      </c>
      <c r="CG311">
        <v>286</v>
      </c>
      <c r="CH311">
        <v>46</v>
      </c>
      <c r="CI311">
        <v>1.06</v>
      </c>
      <c r="CJ311">
        <v>0.38</v>
      </c>
      <c r="CK311" t="str">
        <f>IF(O311=" "," ",VLOOKUP(AA311,Mapping!$A:$C,2,FALSE))</f>
        <v>LIV</v>
      </c>
      <c r="CL311" t="str">
        <f>IF(O311=" "," ",VLOOKUP(AA311,Mapping!$A:$C,3,FALSE))</f>
        <v>Liverpool</v>
      </c>
      <c r="CM311" s="5">
        <f t="shared" si="20"/>
        <v>0</v>
      </c>
      <c r="CN311" s="5">
        <f t="shared" si="21"/>
        <v>0</v>
      </c>
      <c r="CO311">
        <f t="shared" si="22"/>
        <v>4</v>
      </c>
      <c r="CP311" s="4">
        <f t="shared" si="23"/>
        <v>29</v>
      </c>
      <c r="CQ311">
        <f t="shared" si="24"/>
        <v>0</v>
      </c>
    </row>
    <row r="312" spans="1:95" x14ac:dyDescent="0.35">
      <c r="A312">
        <v>25</v>
      </c>
      <c r="B312" s="1" t="s">
        <v>88</v>
      </c>
      <c r="C312">
        <v>169187</v>
      </c>
      <c r="D312" s="1" t="s">
        <v>88</v>
      </c>
      <c r="E312" s="1" t="s">
        <v>88</v>
      </c>
      <c r="F312" s="1">
        <v>0</v>
      </c>
      <c r="G312" s="1" t="s">
        <v>88</v>
      </c>
      <c r="H312" s="1" t="s">
        <v>88</v>
      </c>
      <c r="I312">
        <v>2</v>
      </c>
      <c r="J312">
        <v>4.5</v>
      </c>
      <c r="K312" s="1" t="s">
        <v>88</v>
      </c>
      <c r="L312" s="1" t="s">
        <v>88</v>
      </c>
      <c r="M312" s="1" t="s">
        <v>1071</v>
      </c>
      <c r="N312">
        <v>0</v>
      </c>
      <c r="O312">
        <v>290</v>
      </c>
      <c r="P312" s="1" t="s">
        <v>88</v>
      </c>
      <c r="Q312" s="1" t="s">
        <v>1031</v>
      </c>
      <c r="R312" s="2">
        <v>45145.02090019676</v>
      </c>
      <c r="S312" s="4">
        <v>80</v>
      </c>
      <c r="T312" s="1" t="s">
        <v>1072</v>
      </c>
      <c r="U312">
        <v>4.2</v>
      </c>
      <c r="V312" s="1" t="s">
        <v>1073</v>
      </c>
      <c r="W312">
        <v>22.6</v>
      </c>
      <c r="X312" s="1" t="s">
        <v>88</v>
      </c>
      <c r="Y312" s="1" t="s">
        <v>88</v>
      </c>
      <c r="Z312" s="1" t="s">
        <v>97</v>
      </c>
      <c r="AA312">
        <v>11</v>
      </c>
      <c r="AB312">
        <v>14</v>
      </c>
      <c r="AC312">
        <v>156</v>
      </c>
      <c r="AD312" s="5">
        <v>0</v>
      </c>
      <c r="AE312" s="5">
        <v>0</v>
      </c>
      <c r="AF312" s="5">
        <v>0</v>
      </c>
      <c r="AG312" s="5">
        <v>0</v>
      </c>
      <c r="AH312">
        <v>0</v>
      </c>
      <c r="AI312">
        <v>19.5</v>
      </c>
      <c r="AJ312" s="1" t="s">
        <v>1073</v>
      </c>
      <c r="AK312">
        <v>2922</v>
      </c>
      <c r="AL312">
        <v>2</v>
      </c>
      <c r="AM312">
        <v>11</v>
      </c>
      <c r="AN312">
        <v>10</v>
      </c>
      <c r="AO312">
        <v>44</v>
      </c>
      <c r="AP312">
        <v>1</v>
      </c>
      <c r="AQ312">
        <v>1</v>
      </c>
      <c r="AR312">
        <v>4</v>
      </c>
      <c r="AS312">
        <v>5</v>
      </c>
      <c r="AT312">
        <v>1</v>
      </c>
      <c r="AU312">
        <v>2</v>
      </c>
      <c r="AV312">
        <v>21</v>
      </c>
      <c r="AW312">
        <v>824</v>
      </c>
      <c r="AX312">
        <v>821.4</v>
      </c>
      <c r="AY312">
        <v>1236.9000000000001</v>
      </c>
      <c r="AZ312">
        <v>262</v>
      </c>
      <c r="BA312">
        <v>232.2</v>
      </c>
      <c r="BB312">
        <v>34</v>
      </c>
      <c r="BC312">
        <v>2.36</v>
      </c>
      <c r="BD312">
        <v>9.26</v>
      </c>
      <c r="BE312">
        <v>11.62</v>
      </c>
      <c r="BF312">
        <v>43.1</v>
      </c>
      <c r="BG312">
        <v>22</v>
      </c>
      <c r="BH312">
        <v>4</v>
      </c>
      <c r="BI312">
        <v>4</v>
      </c>
      <c r="BJ312">
        <v>2</v>
      </c>
      <c r="BK312">
        <v>121</v>
      </c>
      <c r="BL312">
        <v>15</v>
      </c>
      <c r="BM312">
        <v>20</v>
      </c>
      <c r="BN312">
        <v>2</v>
      </c>
      <c r="BO312">
        <v>1</v>
      </c>
      <c r="BP312" s="1" t="s">
        <v>88</v>
      </c>
      <c r="BQ312">
        <v>1</v>
      </c>
      <c r="BR312" s="1" t="s">
        <v>88</v>
      </c>
      <c r="BS312">
        <v>3</v>
      </c>
      <c r="BT312" s="1" t="s">
        <v>88</v>
      </c>
      <c r="BU312">
        <v>7.0000000000000007E-2</v>
      </c>
      <c r="BV312">
        <v>1</v>
      </c>
      <c r="BW312">
        <v>0.28999999999999998</v>
      </c>
      <c r="BX312">
        <v>0.36</v>
      </c>
      <c r="BY312">
        <v>1.33</v>
      </c>
      <c r="BZ312">
        <v>1.36</v>
      </c>
      <c r="CA312">
        <v>12</v>
      </c>
      <c r="CB312">
        <v>1</v>
      </c>
      <c r="CC312">
        <v>603</v>
      </c>
      <c r="CD312">
        <v>206</v>
      </c>
      <c r="CE312">
        <v>38</v>
      </c>
      <c r="CF312">
        <v>4</v>
      </c>
      <c r="CG312">
        <v>15</v>
      </c>
      <c r="CH312">
        <v>6</v>
      </c>
      <c r="CI312">
        <v>1.05</v>
      </c>
      <c r="CJ312">
        <v>0.31</v>
      </c>
      <c r="CK312" t="str">
        <f>IF(O312=" "," ",VLOOKUP(AA312,Mapping!$A:$C,2,FALSE))</f>
        <v>LIV</v>
      </c>
      <c r="CL312" t="str">
        <f>IF(O312=" "," ",VLOOKUP(AA312,Mapping!$A:$C,3,FALSE))</f>
        <v>Liverpool</v>
      </c>
      <c r="CM312" s="5">
        <f t="shared" si="20"/>
        <v>0</v>
      </c>
      <c r="CN312" s="5">
        <f t="shared" si="21"/>
        <v>0</v>
      </c>
      <c r="CO312">
        <f t="shared" si="22"/>
        <v>8</v>
      </c>
      <c r="CP312" s="4">
        <f t="shared" si="23"/>
        <v>19.5</v>
      </c>
      <c r="CQ312">
        <f t="shared" si="24"/>
        <v>0</v>
      </c>
    </row>
    <row r="313" spans="1:95" x14ac:dyDescent="0.35">
      <c r="A313">
        <v>25</v>
      </c>
      <c r="B313" s="1" t="s">
        <v>88</v>
      </c>
      <c r="C313">
        <v>116535</v>
      </c>
      <c r="D313" s="1" t="s">
        <v>88</v>
      </c>
      <c r="E313" s="1" t="s">
        <v>88</v>
      </c>
      <c r="F313" s="1">
        <v>0</v>
      </c>
      <c r="G313" s="1" t="s">
        <v>88</v>
      </c>
      <c r="H313" s="1" t="s">
        <v>88</v>
      </c>
      <c r="I313">
        <v>1</v>
      </c>
      <c r="J313">
        <v>4.5</v>
      </c>
      <c r="K313" s="1" t="s">
        <v>88</v>
      </c>
      <c r="L313" s="1" t="s">
        <v>88</v>
      </c>
      <c r="M313" s="1" t="s">
        <v>1074</v>
      </c>
      <c r="N313">
        <v>0</v>
      </c>
      <c r="O313">
        <v>291</v>
      </c>
      <c r="P313" s="1" t="s">
        <v>88</v>
      </c>
      <c r="Q313" s="1" t="s">
        <v>1031</v>
      </c>
      <c r="R313" s="2">
        <v>45145.02090019676</v>
      </c>
      <c r="S313" s="4">
        <v>55</v>
      </c>
      <c r="T313" s="1" t="s">
        <v>1075</v>
      </c>
      <c r="U313">
        <v>4.4000000000000004</v>
      </c>
      <c r="V313" s="1" t="s">
        <v>1076</v>
      </c>
      <c r="W313">
        <v>9.1</v>
      </c>
      <c r="X313" s="1" t="s">
        <v>88</v>
      </c>
      <c r="Y313" s="1" t="s">
        <v>88</v>
      </c>
      <c r="Z313" s="1" t="s">
        <v>97</v>
      </c>
      <c r="AA313">
        <v>11</v>
      </c>
      <c r="AB313">
        <v>14</v>
      </c>
      <c r="AC313">
        <v>162</v>
      </c>
      <c r="AD313" s="5">
        <v>0</v>
      </c>
      <c r="AE313" s="5">
        <v>0</v>
      </c>
      <c r="AF313" s="5">
        <v>0</v>
      </c>
      <c r="AG313" s="5">
        <v>0</v>
      </c>
      <c r="AH313">
        <v>0</v>
      </c>
      <c r="AI313">
        <v>29.5</v>
      </c>
      <c r="AJ313" s="1" t="s">
        <v>1074</v>
      </c>
      <c r="AK313">
        <v>3330</v>
      </c>
      <c r="AL313">
        <v>2</v>
      </c>
      <c r="AM313">
        <v>1</v>
      </c>
      <c r="AN313">
        <v>14</v>
      </c>
      <c r="AO313">
        <v>43</v>
      </c>
      <c r="AP313">
        <v>1</v>
      </c>
      <c r="AQ313">
        <v>1</v>
      </c>
      <c r="AR313">
        <v>4</v>
      </c>
      <c r="AS313">
        <v>1</v>
      </c>
      <c r="AT313">
        <v>1</v>
      </c>
      <c r="AU313">
        <v>107</v>
      </c>
      <c r="AV313">
        <v>15</v>
      </c>
      <c r="AW313">
        <v>824</v>
      </c>
      <c r="AX313">
        <v>966.4</v>
      </c>
      <c r="AY313">
        <v>10.1</v>
      </c>
      <c r="AZ313">
        <v>0</v>
      </c>
      <c r="BA313">
        <v>97.6</v>
      </c>
      <c r="BB313">
        <v>37</v>
      </c>
      <c r="BC313">
        <v>0</v>
      </c>
      <c r="BD313">
        <v>0.02</v>
      </c>
      <c r="BE313">
        <v>0.02</v>
      </c>
      <c r="BF313">
        <v>50.02</v>
      </c>
      <c r="BG313">
        <v>11</v>
      </c>
      <c r="BH313">
        <v>4</v>
      </c>
      <c r="BI313">
        <v>341</v>
      </c>
      <c r="BJ313">
        <v>7</v>
      </c>
      <c r="BK313">
        <v>599</v>
      </c>
      <c r="BL313">
        <v>71</v>
      </c>
      <c r="BM313">
        <v>123</v>
      </c>
      <c r="BN313">
        <v>4</v>
      </c>
      <c r="BO313">
        <v>1</v>
      </c>
      <c r="BP313" s="1" t="s">
        <v>88</v>
      </c>
      <c r="BQ313">
        <v>1</v>
      </c>
      <c r="BR313" s="1" t="s">
        <v>88</v>
      </c>
      <c r="BS313">
        <v>3</v>
      </c>
      <c r="BT313" s="1" t="s">
        <v>88</v>
      </c>
      <c r="BU313">
        <v>7.0000000000000007E-2</v>
      </c>
      <c r="BV313">
        <v>2.89</v>
      </c>
      <c r="BW313">
        <v>0.28999999999999998</v>
      </c>
      <c r="BX313">
        <v>0.36</v>
      </c>
      <c r="BY313">
        <v>1.35</v>
      </c>
      <c r="BZ313">
        <v>1.1599999999999999</v>
      </c>
      <c r="CA313">
        <v>91</v>
      </c>
      <c r="CB313">
        <v>2</v>
      </c>
      <c r="CC313">
        <v>480</v>
      </c>
      <c r="CD313">
        <v>71</v>
      </c>
      <c r="CE313">
        <v>24</v>
      </c>
      <c r="CF313">
        <v>5</v>
      </c>
      <c r="CG313">
        <v>43</v>
      </c>
      <c r="CH313">
        <v>7</v>
      </c>
      <c r="CI313">
        <v>1</v>
      </c>
      <c r="CJ313">
        <v>0.38</v>
      </c>
      <c r="CK313" t="str">
        <f>IF(O313=" "," ",VLOOKUP(AA313,Mapping!$A:$C,2,FALSE))</f>
        <v>LIV</v>
      </c>
      <c r="CL313" t="str">
        <f>IF(O313=" "," ",VLOOKUP(AA313,Mapping!$A:$C,3,FALSE))</f>
        <v>Liverpool</v>
      </c>
      <c r="CM313" s="5">
        <f t="shared" si="20"/>
        <v>0</v>
      </c>
      <c r="CN313" s="5">
        <f t="shared" si="21"/>
        <v>0</v>
      </c>
      <c r="CO313">
        <f t="shared" si="22"/>
        <v>5.5</v>
      </c>
      <c r="CP313" s="4">
        <f t="shared" si="23"/>
        <v>29.454545454545453</v>
      </c>
      <c r="CQ313">
        <f t="shared" si="24"/>
        <v>0</v>
      </c>
    </row>
    <row r="314" spans="1:95" x14ac:dyDescent="0.35">
      <c r="A314">
        <v>25</v>
      </c>
      <c r="B314" s="1" t="s">
        <v>88</v>
      </c>
      <c r="C314">
        <v>535928</v>
      </c>
      <c r="D314" s="1" t="s">
        <v>88</v>
      </c>
      <c r="E314" s="1" t="s">
        <v>88</v>
      </c>
      <c r="F314" s="1">
        <v>0</v>
      </c>
      <c r="G314" s="1" t="s">
        <v>88</v>
      </c>
      <c r="H314" s="1" t="s">
        <v>88</v>
      </c>
      <c r="I314">
        <v>3</v>
      </c>
      <c r="J314">
        <v>2.1</v>
      </c>
      <c r="K314" s="1" t="s">
        <v>88</v>
      </c>
      <c r="L314" s="1" t="s">
        <v>88</v>
      </c>
      <c r="M314" s="1" t="s">
        <v>1077</v>
      </c>
      <c r="N314">
        <v>0</v>
      </c>
      <c r="O314">
        <v>292</v>
      </c>
      <c r="P314" s="1" t="s">
        <v>88</v>
      </c>
      <c r="Q314" s="1" t="s">
        <v>1031</v>
      </c>
      <c r="R314" s="2">
        <v>45145.02090019676</v>
      </c>
      <c r="S314" s="4">
        <v>50</v>
      </c>
      <c r="T314" s="1" t="s">
        <v>1078</v>
      </c>
      <c r="U314">
        <v>2</v>
      </c>
      <c r="V314" s="1" t="s">
        <v>1079</v>
      </c>
      <c r="W314">
        <v>0.1</v>
      </c>
      <c r="X314" s="1" t="s">
        <v>88</v>
      </c>
      <c r="Y314" s="1" t="s">
        <v>88</v>
      </c>
      <c r="Z314" s="1" t="s">
        <v>97</v>
      </c>
      <c r="AA314">
        <v>11</v>
      </c>
      <c r="AB314">
        <v>14</v>
      </c>
      <c r="AC314">
        <v>22</v>
      </c>
      <c r="AD314" s="5">
        <v>0</v>
      </c>
      <c r="AE314" s="5">
        <v>0</v>
      </c>
      <c r="AF314" s="5">
        <v>0</v>
      </c>
      <c r="AG314" s="5">
        <v>0</v>
      </c>
      <c r="AH314">
        <v>0</v>
      </c>
      <c r="AI314">
        <v>4.4000000000000004</v>
      </c>
      <c r="AJ314" s="1" t="s">
        <v>1079</v>
      </c>
      <c r="AK314">
        <v>522</v>
      </c>
      <c r="AL314">
        <v>1</v>
      </c>
      <c r="AM314">
        <v>1</v>
      </c>
      <c r="AN314">
        <v>3</v>
      </c>
      <c r="AO314">
        <v>4</v>
      </c>
      <c r="AP314">
        <v>1</v>
      </c>
      <c r="AQ314">
        <v>1</v>
      </c>
      <c r="AR314">
        <v>4</v>
      </c>
      <c r="AS314">
        <v>2</v>
      </c>
      <c r="AT314">
        <v>1</v>
      </c>
      <c r="AU314">
        <v>107</v>
      </c>
      <c r="AV314">
        <v>15</v>
      </c>
      <c r="AW314">
        <v>85</v>
      </c>
      <c r="AX314">
        <v>90.2</v>
      </c>
      <c r="AY314">
        <v>61.7</v>
      </c>
      <c r="AZ314">
        <v>77</v>
      </c>
      <c r="BA314">
        <v>22.8</v>
      </c>
      <c r="BB314">
        <v>6</v>
      </c>
      <c r="BC314">
        <v>0.79</v>
      </c>
      <c r="BD314">
        <v>0.47</v>
      </c>
      <c r="BE314">
        <v>1.26</v>
      </c>
      <c r="BF314">
        <v>6.8</v>
      </c>
      <c r="BG314">
        <v>308</v>
      </c>
      <c r="BH314">
        <v>137</v>
      </c>
      <c r="BI314">
        <v>277</v>
      </c>
      <c r="BJ314">
        <v>146</v>
      </c>
      <c r="BK314">
        <v>248</v>
      </c>
      <c r="BL314">
        <v>130</v>
      </c>
      <c r="BM314">
        <v>308</v>
      </c>
      <c r="BN314">
        <v>142</v>
      </c>
      <c r="BO314">
        <v>1</v>
      </c>
      <c r="BP314" s="1" t="s">
        <v>88</v>
      </c>
      <c r="BQ314">
        <v>1</v>
      </c>
      <c r="BR314" s="1" t="s">
        <v>88</v>
      </c>
      <c r="BS314">
        <v>3</v>
      </c>
      <c r="BT314" s="1" t="s">
        <v>88</v>
      </c>
      <c r="BU314">
        <v>0.14000000000000001</v>
      </c>
      <c r="BV314">
        <v>2.89</v>
      </c>
      <c r="BW314">
        <v>0.08</v>
      </c>
      <c r="BX314">
        <v>0.22</v>
      </c>
      <c r="BY314">
        <v>1.17</v>
      </c>
      <c r="BZ314">
        <v>0.69</v>
      </c>
      <c r="CA314">
        <v>295</v>
      </c>
      <c r="CB314">
        <v>191</v>
      </c>
      <c r="CC314">
        <v>467</v>
      </c>
      <c r="CD314">
        <v>166</v>
      </c>
      <c r="CE314">
        <v>266</v>
      </c>
      <c r="CF314">
        <v>108</v>
      </c>
      <c r="CG314">
        <v>510</v>
      </c>
      <c r="CH314">
        <v>177</v>
      </c>
      <c r="CI314">
        <v>1.03</v>
      </c>
      <c r="CJ314">
        <v>0.52</v>
      </c>
      <c r="CK314" t="str">
        <f>IF(O314=" "," ",VLOOKUP(AA314,Mapping!$A:$C,2,FALSE))</f>
        <v>LIV</v>
      </c>
      <c r="CL314" t="str">
        <f>IF(O314=" "," ",VLOOKUP(AA314,Mapping!$A:$C,3,FALSE))</f>
        <v>Liverpool</v>
      </c>
      <c r="CM314" s="5">
        <f t="shared" si="20"/>
        <v>0</v>
      </c>
      <c r="CN314" s="5">
        <f t="shared" si="21"/>
        <v>0</v>
      </c>
      <c r="CO314">
        <f t="shared" si="22"/>
        <v>5</v>
      </c>
      <c r="CP314" s="4">
        <f t="shared" si="23"/>
        <v>4.4000000000000004</v>
      </c>
      <c r="CQ314">
        <f t="shared" si="24"/>
        <v>0</v>
      </c>
    </row>
    <row r="315" spans="1:95" x14ac:dyDescent="0.35">
      <c r="A315">
        <v>25</v>
      </c>
      <c r="B315" s="1" t="s">
        <v>88</v>
      </c>
      <c r="C315">
        <v>447203</v>
      </c>
      <c r="D315" s="1" t="s">
        <v>88</v>
      </c>
      <c r="E315" s="1" t="s">
        <v>88</v>
      </c>
      <c r="F315" s="1">
        <v>0</v>
      </c>
      <c r="G315" s="1" t="s">
        <v>88</v>
      </c>
      <c r="H315" s="1" t="s">
        <v>88</v>
      </c>
      <c r="I315">
        <v>4</v>
      </c>
      <c r="J315">
        <v>2.9</v>
      </c>
      <c r="K315" s="1" t="s">
        <v>88</v>
      </c>
      <c r="L315" s="1" t="s">
        <v>88</v>
      </c>
      <c r="M315" s="1" t="s">
        <v>1080</v>
      </c>
      <c r="N315">
        <v>0</v>
      </c>
      <c r="O315">
        <v>293</v>
      </c>
      <c r="P315" s="1" t="s">
        <v>88</v>
      </c>
      <c r="Q315" s="1" t="s">
        <v>1031</v>
      </c>
      <c r="R315" s="2">
        <v>45145.02090019676</v>
      </c>
      <c r="S315" s="4">
        <v>75</v>
      </c>
      <c r="T315" s="1" t="s">
        <v>1081</v>
      </c>
      <c r="U315">
        <v>3.4</v>
      </c>
      <c r="V315" s="1" t="s">
        <v>1082</v>
      </c>
      <c r="W315">
        <v>16.399999999999999</v>
      </c>
      <c r="X315" s="1" t="s">
        <v>88</v>
      </c>
      <c r="Y315" s="1" t="s">
        <v>88</v>
      </c>
      <c r="Z315" s="1" t="s">
        <v>97</v>
      </c>
      <c r="AA315">
        <v>11</v>
      </c>
      <c r="AB315">
        <v>14</v>
      </c>
      <c r="AC315">
        <v>100</v>
      </c>
      <c r="AD315" s="5">
        <v>0</v>
      </c>
      <c r="AE315" s="5">
        <v>0</v>
      </c>
      <c r="AF315" s="5">
        <v>0</v>
      </c>
      <c r="AG315" s="5">
        <v>0</v>
      </c>
      <c r="AH315">
        <v>0</v>
      </c>
      <c r="AI315">
        <v>13.3</v>
      </c>
      <c r="AJ315" s="1" t="s">
        <v>1080</v>
      </c>
      <c r="AK315">
        <v>1684</v>
      </c>
      <c r="AL315">
        <v>9</v>
      </c>
      <c r="AM315">
        <v>5</v>
      </c>
      <c r="AN315">
        <v>7</v>
      </c>
      <c r="AO315">
        <v>22</v>
      </c>
      <c r="AP315">
        <v>1</v>
      </c>
      <c r="AQ315">
        <v>1</v>
      </c>
      <c r="AR315">
        <v>4</v>
      </c>
      <c r="AS315">
        <v>1</v>
      </c>
      <c r="AT315">
        <v>1</v>
      </c>
      <c r="AU315">
        <v>107</v>
      </c>
      <c r="AV315">
        <v>8</v>
      </c>
      <c r="AW315">
        <v>310</v>
      </c>
      <c r="AX315">
        <v>458.2</v>
      </c>
      <c r="AY315">
        <v>336.9</v>
      </c>
      <c r="AZ315">
        <v>1078</v>
      </c>
      <c r="BA315">
        <v>186</v>
      </c>
      <c r="BB315">
        <v>19</v>
      </c>
      <c r="BC315">
        <v>12.15</v>
      </c>
      <c r="BD315">
        <v>2.66</v>
      </c>
      <c r="BE315">
        <v>14.81</v>
      </c>
      <c r="BF315">
        <v>28.62</v>
      </c>
      <c r="BG315">
        <v>117</v>
      </c>
      <c r="BH315">
        <v>10</v>
      </c>
      <c r="BI315">
        <v>96</v>
      </c>
      <c r="BJ315">
        <v>7</v>
      </c>
      <c r="BK315">
        <v>12</v>
      </c>
      <c r="BL315">
        <v>7</v>
      </c>
      <c r="BM315">
        <v>39</v>
      </c>
      <c r="BN315">
        <v>8</v>
      </c>
      <c r="BO315">
        <v>1</v>
      </c>
      <c r="BP315" s="1" t="s">
        <v>88</v>
      </c>
      <c r="BQ315">
        <v>1</v>
      </c>
      <c r="BR315" s="1" t="s">
        <v>88</v>
      </c>
      <c r="BS315">
        <v>3</v>
      </c>
      <c r="BT315" s="1" t="s">
        <v>88</v>
      </c>
      <c r="BU315">
        <v>0.65</v>
      </c>
      <c r="BV315">
        <v>2.89</v>
      </c>
      <c r="BW315">
        <v>0.14000000000000001</v>
      </c>
      <c r="BX315">
        <v>0.79</v>
      </c>
      <c r="BY315">
        <v>1.53</v>
      </c>
      <c r="BZ315">
        <v>1.18</v>
      </c>
      <c r="CA315">
        <v>27</v>
      </c>
      <c r="CB315">
        <v>11</v>
      </c>
      <c r="CC315">
        <v>600</v>
      </c>
      <c r="CD315">
        <v>71</v>
      </c>
      <c r="CE315">
        <v>108</v>
      </c>
      <c r="CF315">
        <v>14</v>
      </c>
      <c r="CG315">
        <v>20</v>
      </c>
      <c r="CH315">
        <v>3</v>
      </c>
      <c r="CI315">
        <v>1.02</v>
      </c>
      <c r="CJ315">
        <v>0.37</v>
      </c>
      <c r="CK315" t="str">
        <f>IF(O315=" "," ",VLOOKUP(AA315,Mapping!$A:$C,2,FALSE))</f>
        <v>LIV</v>
      </c>
      <c r="CL315" t="str">
        <f>IF(O315=" "," ",VLOOKUP(AA315,Mapping!$A:$C,3,FALSE))</f>
        <v>Liverpool</v>
      </c>
      <c r="CM315" s="5">
        <f t="shared" si="20"/>
        <v>0</v>
      </c>
      <c r="CN315" s="5">
        <f t="shared" si="21"/>
        <v>0</v>
      </c>
      <c r="CO315">
        <f t="shared" si="22"/>
        <v>7.5</v>
      </c>
      <c r="CP315" s="4">
        <f t="shared" si="23"/>
        <v>13.333333333333334</v>
      </c>
      <c r="CQ315">
        <f t="shared" si="24"/>
        <v>0</v>
      </c>
    </row>
    <row r="316" spans="1:95" x14ac:dyDescent="0.35">
      <c r="A316">
        <v>25</v>
      </c>
      <c r="B316" s="1" t="s">
        <v>88</v>
      </c>
      <c r="C316">
        <v>194634</v>
      </c>
      <c r="D316" s="1" t="s">
        <v>88</v>
      </c>
      <c r="E316" s="1" t="s">
        <v>88</v>
      </c>
      <c r="F316" s="1">
        <v>0</v>
      </c>
      <c r="G316" s="1" t="s">
        <v>88</v>
      </c>
      <c r="H316" s="1" t="s">
        <v>88</v>
      </c>
      <c r="I316">
        <v>3</v>
      </c>
      <c r="J316">
        <v>3.2</v>
      </c>
      <c r="K316" s="1" t="s">
        <v>88</v>
      </c>
      <c r="L316" s="1" t="s">
        <v>88</v>
      </c>
      <c r="M316" s="1" t="s">
        <v>1083</v>
      </c>
      <c r="N316">
        <v>0</v>
      </c>
      <c r="O316">
        <v>294</v>
      </c>
      <c r="P316" s="1" t="s">
        <v>88</v>
      </c>
      <c r="Q316" s="1" t="s">
        <v>1031</v>
      </c>
      <c r="R316" s="2">
        <v>45145.02090019676</v>
      </c>
      <c r="S316" s="4">
        <v>80</v>
      </c>
      <c r="T316" s="1" t="s">
        <v>1084</v>
      </c>
      <c r="U316">
        <v>3.6</v>
      </c>
      <c r="V316" s="1" t="s">
        <v>1085</v>
      </c>
      <c r="W316">
        <v>3.3</v>
      </c>
      <c r="X316" s="1" t="s">
        <v>88</v>
      </c>
      <c r="Y316" s="1" t="s">
        <v>88</v>
      </c>
      <c r="Z316" s="1" t="s">
        <v>97</v>
      </c>
      <c r="AA316">
        <v>11</v>
      </c>
      <c r="AB316">
        <v>14</v>
      </c>
      <c r="AC316">
        <v>80</v>
      </c>
      <c r="AD316" s="5">
        <v>0</v>
      </c>
      <c r="AE316" s="5">
        <v>0</v>
      </c>
      <c r="AF316" s="5">
        <v>0</v>
      </c>
      <c r="AG316" s="5">
        <v>0</v>
      </c>
      <c r="AH316">
        <v>0</v>
      </c>
      <c r="AI316">
        <v>10</v>
      </c>
      <c r="AJ316" s="1" t="s">
        <v>1086</v>
      </c>
      <c r="AK316">
        <v>1125</v>
      </c>
      <c r="AL316">
        <v>7</v>
      </c>
      <c r="AM316">
        <v>4</v>
      </c>
      <c r="AN316">
        <v>5</v>
      </c>
      <c r="AO316">
        <v>19</v>
      </c>
      <c r="AP316">
        <v>1</v>
      </c>
      <c r="AQ316">
        <v>1</v>
      </c>
      <c r="AR316">
        <v>4</v>
      </c>
      <c r="AS316">
        <v>2</v>
      </c>
      <c r="AT316">
        <v>1</v>
      </c>
      <c r="AU316">
        <v>107</v>
      </c>
      <c r="AV316">
        <v>9</v>
      </c>
      <c r="AW316">
        <v>282</v>
      </c>
      <c r="AX316">
        <v>376.6</v>
      </c>
      <c r="AY316">
        <v>242.6</v>
      </c>
      <c r="AZ316">
        <v>391</v>
      </c>
      <c r="BA316">
        <v>100.6</v>
      </c>
      <c r="BB316">
        <v>12</v>
      </c>
      <c r="BC316">
        <v>6.38</v>
      </c>
      <c r="BD316">
        <v>1.7</v>
      </c>
      <c r="BE316">
        <v>8.08</v>
      </c>
      <c r="BF316">
        <v>17.760000000000002</v>
      </c>
      <c r="BG316">
        <v>163</v>
      </c>
      <c r="BH316">
        <v>72</v>
      </c>
      <c r="BI316">
        <v>128</v>
      </c>
      <c r="BJ316">
        <v>88</v>
      </c>
      <c r="BK316">
        <v>83</v>
      </c>
      <c r="BL316">
        <v>58</v>
      </c>
      <c r="BM316">
        <v>117</v>
      </c>
      <c r="BN316">
        <v>75</v>
      </c>
      <c r="BO316">
        <v>1</v>
      </c>
      <c r="BP316" s="1" t="s">
        <v>88</v>
      </c>
      <c r="BQ316">
        <v>1</v>
      </c>
      <c r="BR316" s="1" t="s">
        <v>88</v>
      </c>
      <c r="BS316">
        <v>3</v>
      </c>
      <c r="BT316" s="1" t="s">
        <v>88</v>
      </c>
      <c r="BU316">
        <v>0.51</v>
      </c>
      <c r="BV316">
        <v>2.89</v>
      </c>
      <c r="BW316">
        <v>0.14000000000000001</v>
      </c>
      <c r="BX316">
        <v>0.65</v>
      </c>
      <c r="BY316">
        <v>1.42</v>
      </c>
      <c r="BZ316">
        <v>1.52</v>
      </c>
      <c r="CA316">
        <v>14</v>
      </c>
      <c r="CB316">
        <v>8</v>
      </c>
      <c r="CC316">
        <v>605</v>
      </c>
      <c r="CD316">
        <v>253</v>
      </c>
      <c r="CE316">
        <v>90</v>
      </c>
      <c r="CF316">
        <v>40</v>
      </c>
      <c r="CG316">
        <v>99</v>
      </c>
      <c r="CH316">
        <v>33</v>
      </c>
      <c r="CI316">
        <v>0.96</v>
      </c>
      <c r="CJ316">
        <v>0.4</v>
      </c>
      <c r="CK316" t="str">
        <f>IF(O316=" "," ",VLOOKUP(AA316,Mapping!$A:$C,2,FALSE))</f>
        <v>LIV</v>
      </c>
      <c r="CL316" t="str">
        <f>IF(O316=" "," ",VLOOKUP(AA316,Mapping!$A:$C,3,FALSE))</f>
        <v>Liverpool</v>
      </c>
      <c r="CM316" s="5">
        <f t="shared" si="20"/>
        <v>0</v>
      </c>
      <c r="CN316" s="5">
        <f t="shared" si="21"/>
        <v>0</v>
      </c>
      <c r="CO316">
        <f t="shared" si="22"/>
        <v>8</v>
      </c>
      <c r="CP316" s="4">
        <f t="shared" si="23"/>
        <v>10</v>
      </c>
      <c r="CQ316">
        <f t="shared" si="24"/>
        <v>0</v>
      </c>
    </row>
    <row r="317" spans="1:95" x14ac:dyDescent="0.35">
      <c r="A317">
        <v>25</v>
      </c>
      <c r="B317" s="1" t="s">
        <v>88</v>
      </c>
      <c r="C317">
        <v>444884</v>
      </c>
      <c r="D317" s="1" t="s">
        <v>88</v>
      </c>
      <c r="E317" s="1" t="s">
        <v>88</v>
      </c>
      <c r="F317" s="1">
        <v>0</v>
      </c>
      <c r="G317" s="1" t="s">
        <v>88</v>
      </c>
      <c r="H317" s="1" t="s">
        <v>88</v>
      </c>
      <c r="I317">
        <v>3</v>
      </c>
      <c r="J317">
        <v>2.1</v>
      </c>
      <c r="K317" s="1" t="s">
        <v>88</v>
      </c>
      <c r="L317" s="1" t="s">
        <v>88</v>
      </c>
      <c r="M317" s="1" t="s">
        <v>1087</v>
      </c>
      <c r="N317">
        <v>0</v>
      </c>
      <c r="O317">
        <v>295</v>
      </c>
      <c r="P317" s="1" t="s">
        <v>88</v>
      </c>
      <c r="Q317" s="1" t="s">
        <v>1031</v>
      </c>
      <c r="R317" s="2">
        <v>45145.02090019676</v>
      </c>
      <c r="S317" s="4">
        <v>50</v>
      </c>
      <c r="T317" s="1" t="s">
        <v>1088</v>
      </c>
      <c r="U317">
        <v>1.9</v>
      </c>
      <c r="V317" s="1" t="s">
        <v>1089</v>
      </c>
      <c r="W317">
        <v>0.3</v>
      </c>
      <c r="X317" s="1" t="s">
        <v>88</v>
      </c>
      <c r="Y317" s="1" t="s">
        <v>88</v>
      </c>
      <c r="Z317" s="1" t="s">
        <v>97</v>
      </c>
      <c r="AA317">
        <v>11</v>
      </c>
      <c r="AB317">
        <v>14</v>
      </c>
      <c r="AC317">
        <v>62</v>
      </c>
      <c r="AD317" s="5">
        <v>0</v>
      </c>
      <c r="AE317" s="5">
        <v>0</v>
      </c>
      <c r="AF317" s="5">
        <v>0</v>
      </c>
      <c r="AG317" s="5">
        <v>0</v>
      </c>
      <c r="AH317">
        <v>0</v>
      </c>
      <c r="AI317">
        <v>12.4</v>
      </c>
      <c r="AJ317" s="1" t="s">
        <v>1089</v>
      </c>
      <c r="AK317">
        <v>1600</v>
      </c>
      <c r="AL317">
        <v>1</v>
      </c>
      <c r="AM317">
        <v>2</v>
      </c>
      <c r="AN317">
        <v>5</v>
      </c>
      <c r="AO317">
        <v>20</v>
      </c>
      <c r="AP317">
        <v>1</v>
      </c>
      <c r="AQ317">
        <v>1</v>
      </c>
      <c r="AR317">
        <v>4</v>
      </c>
      <c r="AS317">
        <v>2</v>
      </c>
      <c r="AT317">
        <v>1</v>
      </c>
      <c r="AU317">
        <v>107</v>
      </c>
      <c r="AV317">
        <v>2</v>
      </c>
      <c r="AW317">
        <v>286</v>
      </c>
      <c r="AX317">
        <v>269</v>
      </c>
      <c r="AY317">
        <v>406.1</v>
      </c>
      <c r="AZ317">
        <v>378</v>
      </c>
      <c r="BA317">
        <v>105.5</v>
      </c>
      <c r="BB317">
        <v>18</v>
      </c>
      <c r="BC317">
        <v>2.12</v>
      </c>
      <c r="BD317">
        <v>4.3099999999999996</v>
      </c>
      <c r="BE317">
        <v>6.43</v>
      </c>
      <c r="BF317">
        <v>26.07</v>
      </c>
      <c r="BG317">
        <v>214</v>
      </c>
      <c r="BH317">
        <v>97</v>
      </c>
      <c r="BI317">
        <v>76</v>
      </c>
      <c r="BJ317">
        <v>61</v>
      </c>
      <c r="BK317">
        <v>86</v>
      </c>
      <c r="BL317">
        <v>60</v>
      </c>
      <c r="BM317">
        <v>111</v>
      </c>
      <c r="BN317">
        <v>73</v>
      </c>
      <c r="BO317">
        <v>1</v>
      </c>
      <c r="BP317" s="1" t="s">
        <v>88</v>
      </c>
      <c r="BQ317">
        <v>1</v>
      </c>
      <c r="BR317" s="1" t="s">
        <v>88</v>
      </c>
      <c r="BS317">
        <v>3</v>
      </c>
      <c r="BT317" s="1" t="s">
        <v>88</v>
      </c>
      <c r="BU317">
        <v>0.12</v>
      </c>
      <c r="BV317">
        <v>2.89</v>
      </c>
      <c r="BW317">
        <v>0.24</v>
      </c>
      <c r="BX317">
        <v>0.36</v>
      </c>
      <c r="BY317">
        <v>1.47</v>
      </c>
      <c r="BZ317">
        <v>1.1200000000000001</v>
      </c>
      <c r="CA317">
        <v>275</v>
      </c>
      <c r="CB317">
        <v>177</v>
      </c>
      <c r="CC317">
        <v>447</v>
      </c>
      <c r="CD317">
        <v>152</v>
      </c>
      <c r="CE317">
        <v>274</v>
      </c>
      <c r="CF317">
        <v>115</v>
      </c>
      <c r="CG317">
        <v>321</v>
      </c>
      <c r="CH317">
        <v>99</v>
      </c>
      <c r="CI317">
        <v>1.01</v>
      </c>
      <c r="CJ317">
        <v>0.28000000000000003</v>
      </c>
      <c r="CK317" t="str">
        <f>IF(O317=" "," ",VLOOKUP(AA317,Mapping!$A:$C,2,FALSE))</f>
        <v>LIV</v>
      </c>
      <c r="CL317" t="str">
        <f>IF(O317=" "," ",VLOOKUP(AA317,Mapping!$A:$C,3,FALSE))</f>
        <v>Liverpool</v>
      </c>
      <c r="CM317" s="5">
        <f t="shared" si="20"/>
        <v>0</v>
      </c>
      <c r="CN317" s="5">
        <f t="shared" si="21"/>
        <v>0</v>
      </c>
      <c r="CO317">
        <f t="shared" si="22"/>
        <v>5</v>
      </c>
      <c r="CP317" s="4">
        <f t="shared" si="23"/>
        <v>12.4</v>
      </c>
      <c r="CQ317">
        <f t="shared" si="24"/>
        <v>0</v>
      </c>
    </row>
    <row r="318" spans="1:95" x14ac:dyDescent="0.35">
      <c r="A318">
        <v>25</v>
      </c>
      <c r="B318" s="1" t="s">
        <v>88</v>
      </c>
      <c r="C318">
        <v>116643</v>
      </c>
      <c r="D318" s="1" t="s">
        <v>88</v>
      </c>
      <c r="E318" s="1" t="s">
        <v>88</v>
      </c>
      <c r="F318" s="1">
        <v>0</v>
      </c>
      <c r="G318" s="1" t="s">
        <v>88</v>
      </c>
      <c r="H318" s="1" t="s">
        <v>88</v>
      </c>
      <c r="I318">
        <v>3</v>
      </c>
      <c r="J318">
        <v>0</v>
      </c>
      <c r="K318" s="1" t="s">
        <v>88</v>
      </c>
      <c r="L318" s="1" t="s">
        <v>88</v>
      </c>
      <c r="M318" s="1" t="s">
        <v>1090</v>
      </c>
      <c r="N318">
        <v>0</v>
      </c>
      <c r="O318">
        <v>296</v>
      </c>
      <c r="P318" s="1" t="s">
        <v>88</v>
      </c>
      <c r="Q318" s="1" t="s">
        <v>1091</v>
      </c>
      <c r="R318" s="2">
        <v>45139.45196583333</v>
      </c>
      <c r="S318" s="4">
        <v>50</v>
      </c>
      <c r="T318" s="1" t="s">
        <v>1092</v>
      </c>
      <c r="U318">
        <v>1.9</v>
      </c>
      <c r="V318" s="1" t="s">
        <v>169</v>
      </c>
      <c r="W318">
        <v>0.1</v>
      </c>
      <c r="X318" s="1" t="s">
        <v>88</v>
      </c>
      <c r="Y318" s="1" t="s">
        <v>88</v>
      </c>
      <c r="Z318" s="1" t="s">
        <v>189</v>
      </c>
      <c r="AA318">
        <v>11</v>
      </c>
      <c r="AB318">
        <v>14</v>
      </c>
      <c r="AC318">
        <v>70</v>
      </c>
      <c r="AD318" s="5">
        <v>0</v>
      </c>
      <c r="AE318" s="5">
        <v>0</v>
      </c>
      <c r="AF318" s="5">
        <v>0</v>
      </c>
      <c r="AG318" s="5">
        <v>0</v>
      </c>
      <c r="AH318">
        <v>0</v>
      </c>
      <c r="AI318">
        <v>14</v>
      </c>
      <c r="AJ318" s="1" t="s">
        <v>1093</v>
      </c>
      <c r="AK318">
        <v>2666</v>
      </c>
      <c r="AL318">
        <v>1</v>
      </c>
      <c r="AM318">
        <v>2</v>
      </c>
      <c r="AN318">
        <v>11</v>
      </c>
      <c r="AO318">
        <v>34</v>
      </c>
      <c r="AP318">
        <v>1</v>
      </c>
      <c r="AQ318">
        <v>1</v>
      </c>
      <c r="AR318">
        <v>4</v>
      </c>
      <c r="AS318">
        <v>11</v>
      </c>
      <c r="AT318">
        <v>1</v>
      </c>
      <c r="AU318">
        <v>107</v>
      </c>
      <c r="AV318">
        <v>2</v>
      </c>
      <c r="AW318">
        <v>394</v>
      </c>
      <c r="AX318">
        <v>400.2</v>
      </c>
      <c r="AY318">
        <v>316.39999999999998</v>
      </c>
      <c r="AZ318">
        <v>109</v>
      </c>
      <c r="BA318">
        <v>82.5</v>
      </c>
      <c r="BB318">
        <v>31</v>
      </c>
      <c r="BC318">
        <v>0.7</v>
      </c>
      <c r="BD318">
        <v>1.87</v>
      </c>
      <c r="BE318">
        <v>2.57</v>
      </c>
      <c r="BF318">
        <v>39.21</v>
      </c>
      <c r="BG318">
        <v>149</v>
      </c>
      <c r="BH318">
        <v>66</v>
      </c>
      <c r="BI318">
        <v>103</v>
      </c>
      <c r="BJ318">
        <v>78</v>
      </c>
      <c r="BK318">
        <v>218</v>
      </c>
      <c r="BL318">
        <v>120</v>
      </c>
      <c r="BM318">
        <v>147</v>
      </c>
      <c r="BN318">
        <v>87</v>
      </c>
      <c r="BO318">
        <v>1</v>
      </c>
      <c r="BP318" s="1" t="s">
        <v>88</v>
      </c>
      <c r="BQ318">
        <v>1</v>
      </c>
      <c r="BR318" s="1" t="s">
        <v>88</v>
      </c>
      <c r="BS318">
        <v>3</v>
      </c>
      <c r="BT318" s="1" t="s">
        <v>88</v>
      </c>
      <c r="BU318">
        <v>0.02</v>
      </c>
      <c r="BV318">
        <v>2.89</v>
      </c>
      <c r="BW318">
        <v>0.06</v>
      </c>
      <c r="BX318">
        <v>0.08</v>
      </c>
      <c r="BY318">
        <v>1.32</v>
      </c>
      <c r="BZ318">
        <v>1.1499999999999999</v>
      </c>
      <c r="CA318">
        <v>189</v>
      </c>
      <c r="CB318">
        <v>122</v>
      </c>
      <c r="CC318">
        <v>361</v>
      </c>
      <c r="CD318">
        <v>97</v>
      </c>
      <c r="CE318">
        <v>271</v>
      </c>
      <c r="CF318">
        <v>112</v>
      </c>
      <c r="CG318">
        <v>541</v>
      </c>
      <c r="CH318">
        <v>201</v>
      </c>
      <c r="CI318">
        <v>1.05</v>
      </c>
      <c r="CJ318">
        <v>0.37</v>
      </c>
      <c r="CK318" t="str">
        <f>IF(O318=" "," ",VLOOKUP(AA318,Mapping!$A:$C,2,FALSE))</f>
        <v>LIV</v>
      </c>
      <c r="CL318" t="str">
        <f>IF(O318=" "," ",VLOOKUP(AA318,Mapping!$A:$C,3,FALSE))</f>
        <v>Liverpool</v>
      </c>
      <c r="CM318" s="5">
        <f t="shared" si="20"/>
        <v>0</v>
      </c>
      <c r="CN318" s="5">
        <f t="shared" si="21"/>
        <v>0</v>
      </c>
      <c r="CO318">
        <f t="shared" si="22"/>
        <v>5</v>
      </c>
      <c r="CP318" s="4">
        <f t="shared" si="23"/>
        <v>14</v>
      </c>
      <c r="CQ318">
        <f t="shared" si="24"/>
        <v>0</v>
      </c>
    </row>
    <row r="319" spans="1:95" x14ac:dyDescent="0.35">
      <c r="A319">
        <v>25</v>
      </c>
      <c r="B319" s="1" t="s">
        <v>88</v>
      </c>
      <c r="C319">
        <v>243298</v>
      </c>
      <c r="D319" s="1" t="s">
        <v>88</v>
      </c>
      <c r="E319" s="1" t="s">
        <v>88</v>
      </c>
      <c r="F319" s="1">
        <v>0</v>
      </c>
      <c r="G319" s="1" t="s">
        <v>88</v>
      </c>
      <c r="H319" s="1" t="s">
        <v>88</v>
      </c>
      <c r="I319">
        <v>4</v>
      </c>
      <c r="J319">
        <v>2.9</v>
      </c>
      <c r="K319" s="1" t="s">
        <v>88</v>
      </c>
      <c r="L319" s="1" t="s">
        <v>88</v>
      </c>
      <c r="M319" s="1" t="s">
        <v>1094</v>
      </c>
      <c r="N319">
        <v>0</v>
      </c>
      <c r="O319">
        <v>297</v>
      </c>
      <c r="P319" s="1" t="s">
        <v>88</v>
      </c>
      <c r="Q319" s="1" t="s">
        <v>1091</v>
      </c>
      <c r="R319" s="2">
        <v>45139.45196583333</v>
      </c>
      <c r="S319" s="4">
        <v>75</v>
      </c>
      <c r="T319" s="1" t="s">
        <v>1095</v>
      </c>
      <c r="U319">
        <v>4.3</v>
      </c>
      <c r="V319" s="1" t="s">
        <v>1096</v>
      </c>
      <c r="W319">
        <v>6.1</v>
      </c>
      <c r="X319" s="1" t="s">
        <v>88</v>
      </c>
      <c r="Y319" s="1" t="s">
        <v>88</v>
      </c>
      <c r="Z319" s="1" t="s">
        <v>97</v>
      </c>
      <c r="AA319">
        <v>11</v>
      </c>
      <c r="AB319">
        <v>14</v>
      </c>
      <c r="AC319">
        <v>90</v>
      </c>
      <c r="AD319" s="5">
        <v>0</v>
      </c>
      <c r="AE319" s="5">
        <v>0</v>
      </c>
      <c r="AF319" s="5">
        <v>0</v>
      </c>
      <c r="AG319" s="5">
        <v>0</v>
      </c>
      <c r="AH319">
        <v>0</v>
      </c>
      <c r="AI319">
        <v>12</v>
      </c>
      <c r="AJ319" s="1" t="s">
        <v>1096</v>
      </c>
      <c r="AK319">
        <v>1455</v>
      </c>
      <c r="AL319">
        <v>7</v>
      </c>
      <c r="AM319">
        <v>3</v>
      </c>
      <c r="AN319">
        <v>6</v>
      </c>
      <c r="AO319">
        <v>19</v>
      </c>
      <c r="AP319">
        <v>1</v>
      </c>
      <c r="AQ319">
        <v>1</v>
      </c>
      <c r="AR319">
        <v>4</v>
      </c>
      <c r="AS319">
        <v>11</v>
      </c>
      <c r="AT319">
        <v>1</v>
      </c>
      <c r="AU319">
        <v>107</v>
      </c>
      <c r="AV319">
        <v>4</v>
      </c>
      <c r="AW319">
        <v>256</v>
      </c>
      <c r="AX319">
        <v>375.6</v>
      </c>
      <c r="AY319">
        <v>292.39999999999998</v>
      </c>
      <c r="AZ319">
        <v>460</v>
      </c>
      <c r="BA319">
        <v>112.3</v>
      </c>
      <c r="BB319">
        <v>17</v>
      </c>
      <c r="BC319">
        <v>6.43</v>
      </c>
      <c r="BD319">
        <v>1.87</v>
      </c>
      <c r="BE319">
        <v>8.3000000000000007</v>
      </c>
      <c r="BF319">
        <v>19.559999999999999</v>
      </c>
      <c r="BG319">
        <v>165</v>
      </c>
      <c r="BH319">
        <v>15</v>
      </c>
      <c r="BI319">
        <v>110</v>
      </c>
      <c r="BJ319">
        <v>8</v>
      </c>
      <c r="BK319">
        <v>62</v>
      </c>
      <c r="BL319">
        <v>17</v>
      </c>
      <c r="BM319">
        <v>98</v>
      </c>
      <c r="BN319">
        <v>15</v>
      </c>
      <c r="BO319">
        <v>1</v>
      </c>
      <c r="BP319" s="1" t="s">
        <v>88</v>
      </c>
      <c r="BQ319">
        <v>1</v>
      </c>
      <c r="BR319" s="1" t="s">
        <v>88</v>
      </c>
      <c r="BS319">
        <v>3</v>
      </c>
      <c r="BT319" s="1" t="s">
        <v>88</v>
      </c>
      <c r="BU319">
        <v>0.4</v>
      </c>
      <c r="BV319">
        <v>2.89</v>
      </c>
      <c r="BW319">
        <v>0.12</v>
      </c>
      <c r="BX319">
        <v>0.52</v>
      </c>
      <c r="BY319">
        <v>1.21</v>
      </c>
      <c r="BZ319">
        <v>1.18</v>
      </c>
      <c r="CA319">
        <v>25</v>
      </c>
      <c r="CB319">
        <v>10</v>
      </c>
      <c r="CC319">
        <v>598</v>
      </c>
      <c r="CD319">
        <v>70</v>
      </c>
      <c r="CE319">
        <v>33</v>
      </c>
      <c r="CF319">
        <v>9</v>
      </c>
      <c r="CG319">
        <v>64</v>
      </c>
      <c r="CH319">
        <v>14</v>
      </c>
      <c r="CI319">
        <v>1.05</v>
      </c>
      <c r="CJ319">
        <v>0.37</v>
      </c>
      <c r="CK319" t="str">
        <f>IF(O319=" "," ",VLOOKUP(AA319,Mapping!$A:$C,2,FALSE))</f>
        <v>LIV</v>
      </c>
      <c r="CL319" t="str">
        <f>IF(O319=" "," ",VLOOKUP(AA319,Mapping!$A:$C,3,FALSE))</f>
        <v>Liverpool</v>
      </c>
      <c r="CM319" s="5">
        <f t="shared" si="20"/>
        <v>0</v>
      </c>
      <c r="CN319" s="5">
        <f t="shared" si="21"/>
        <v>0</v>
      </c>
      <c r="CO319">
        <f t="shared" si="22"/>
        <v>7.5</v>
      </c>
      <c r="CP319" s="4">
        <f t="shared" si="23"/>
        <v>12</v>
      </c>
      <c r="CQ319">
        <f t="shared" si="24"/>
        <v>0</v>
      </c>
    </row>
    <row r="320" spans="1:95" x14ac:dyDescent="0.35">
      <c r="A320">
        <v>25</v>
      </c>
      <c r="B320" s="1" t="s">
        <v>88</v>
      </c>
      <c r="C320">
        <v>171287</v>
      </c>
      <c r="D320" s="1" t="s">
        <v>88</v>
      </c>
      <c r="E320" s="1" t="s">
        <v>88</v>
      </c>
      <c r="F320" s="1">
        <v>0</v>
      </c>
      <c r="G320" s="1" t="s">
        <v>88</v>
      </c>
      <c r="H320" s="1" t="s">
        <v>88</v>
      </c>
      <c r="I320">
        <v>2</v>
      </c>
      <c r="J320">
        <v>2.5</v>
      </c>
      <c r="K320" s="1" t="s">
        <v>88</v>
      </c>
      <c r="L320" s="1" t="s">
        <v>88</v>
      </c>
      <c r="M320" s="1" t="s">
        <v>372</v>
      </c>
      <c r="N320">
        <v>0</v>
      </c>
      <c r="O320">
        <v>298</v>
      </c>
      <c r="P320" s="1" t="s">
        <v>88</v>
      </c>
      <c r="Q320" s="1" t="s">
        <v>1091</v>
      </c>
      <c r="R320" s="2">
        <v>45139.45196583333</v>
      </c>
      <c r="S320" s="4">
        <v>45</v>
      </c>
      <c r="T320" s="1" t="s">
        <v>1097</v>
      </c>
      <c r="U320">
        <v>3.2</v>
      </c>
      <c r="V320" s="1" t="s">
        <v>1098</v>
      </c>
      <c r="W320">
        <v>0.3</v>
      </c>
      <c r="X320" s="1" t="s">
        <v>88</v>
      </c>
      <c r="Y320" s="1" t="s">
        <v>88</v>
      </c>
      <c r="Z320" s="1" t="s">
        <v>97</v>
      </c>
      <c r="AA320">
        <v>11</v>
      </c>
      <c r="AB320">
        <v>14</v>
      </c>
      <c r="AC320">
        <v>68</v>
      </c>
      <c r="AD320" s="5">
        <v>0</v>
      </c>
      <c r="AE320" s="5">
        <v>0</v>
      </c>
      <c r="AF320" s="5">
        <v>0</v>
      </c>
      <c r="AG320" s="5">
        <v>0</v>
      </c>
      <c r="AH320">
        <v>0</v>
      </c>
      <c r="AI320">
        <v>15.1</v>
      </c>
      <c r="AJ320" s="1" t="s">
        <v>1098</v>
      </c>
      <c r="AK320">
        <v>1461</v>
      </c>
      <c r="AL320">
        <v>7</v>
      </c>
      <c r="AM320">
        <v>3</v>
      </c>
      <c r="AN320">
        <v>8</v>
      </c>
      <c r="AO320">
        <v>16</v>
      </c>
      <c r="AP320">
        <v>1</v>
      </c>
      <c r="AQ320">
        <v>1</v>
      </c>
      <c r="AR320">
        <v>4</v>
      </c>
      <c r="AS320">
        <v>3</v>
      </c>
      <c r="AT320">
        <v>1</v>
      </c>
      <c r="AU320">
        <v>107</v>
      </c>
      <c r="AV320">
        <v>8</v>
      </c>
      <c r="AW320">
        <v>337</v>
      </c>
      <c r="AX320">
        <v>312.39999999999998</v>
      </c>
      <c r="AY320">
        <v>46.1</v>
      </c>
      <c r="AZ320">
        <v>38</v>
      </c>
      <c r="BA320">
        <v>39.700000000000003</v>
      </c>
      <c r="BB320">
        <v>15</v>
      </c>
      <c r="BC320">
        <v>0.2</v>
      </c>
      <c r="BD320">
        <v>0.67</v>
      </c>
      <c r="BE320">
        <v>0.87</v>
      </c>
      <c r="BF320">
        <v>25.28</v>
      </c>
      <c r="BG320">
        <v>184</v>
      </c>
      <c r="BH320">
        <v>66</v>
      </c>
      <c r="BI320">
        <v>289</v>
      </c>
      <c r="BJ320">
        <v>104</v>
      </c>
      <c r="BK320">
        <v>297</v>
      </c>
      <c r="BL320">
        <v>110</v>
      </c>
      <c r="BM320">
        <v>264</v>
      </c>
      <c r="BN320">
        <v>92</v>
      </c>
      <c r="BO320">
        <v>1</v>
      </c>
      <c r="BP320" s="1" t="s">
        <v>88</v>
      </c>
      <c r="BQ320">
        <v>1</v>
      </c>
      <c r="BR320" s="1" t="s">
        <v>88</v>
      </c>
      <c r="BS320">
        <v>3</v>
      </c>
      <c r="BT320" s="1" t="s">
        <v>88</v>
      </c>
      <c r="BU320">
        <v>0.01</v>
      </c>
      <c r="BV320">
        <v>2.89</v>
      </c>
      <c r="BW320">
        <v>0.04</v>
      </c>
      <c r="BX320">
        <v>0.05</v>
      </c>
      <c r="BY320">
        <v>1.56</v>
      </c>
      <c r="BZ320">
        <v>0.99</v>
      </c>
      <c r="CA320">
        <v>369</v>
      </c>
      <c r="CB320">
        <v>82</v>
      </c>
      <c r="CC320">
        <v>173</v>
      </c>
      <c r="CD320">
        <v>105</v>
      </c>
      <c r="CE320">
        <v>117</v>
      </c>
      <c r="CF320">
        <v>32</v>
      </c>
      <c r="CG320">
        <v>287</v>
      </c>
      <c r="CH320">
        <v>102</v>
      </c>
      <c r="CI320">
        <v>0.92</v>
      </c>
      <c r="CJ320">
        <v>0.49</v>
      </c>
      <c r="CK320" t="str">
        <f>IF(O320=" "," ",VLOOKUP(AA320,Mapping!$A:$C,2,FALSE))</f>
        <v>LIV</v>
      </c>
      <c r="CL320" t="str">
        <f>IF(O320=" "," ",VLOOKUP(AA320,Mapping!$A:$C,3,FALSE))</f>
        <v>Liverpool</v>
      </c>
      <c r="CM320" s="5">
        <f t="shared" si="20"/>
        <v>0</v>
      </c>
      <c r="CN320" s="5">
        <f t="shared" si="21"/>
        <v>0</v>
      </c>
      <c r="CO320">
        <f t="shared" si="22"/>
        <v>4.5</v>
      </c>
      <c r="CP320" s="4">
        <f t="shared" si="23"/>
        <v>15.111111111111111</v>
      </c>
      <c r="CQ320">
        <f t="shared" si="24"/>
        <v>0</v>
      </c>
    </row>
    <row r="321" spans="1:95" x14ac:dyDescent="0.35">
      <c r="A321">
        <v>25</v>
      </c>
      <c r="B321" s="1" t="s">
        <v>88</v>
      </c>
      <c r="C321">
        <v>56979</v>
      </c>
      <c r="D321" s="1" t="s">
        <v>88</v>
      </c>
      <c r="E321" s="1" t="s">
        <v>88</v>
      </c>
      <c r="F321" s="1">
        <v>0</v>
      </c>
      <c r="G321" s="1" t="s">
        <v>88</v>
      </c>
      <c r="H321" s="1" t="s">
        <v>88</v>
      </c>
      <c r="I321">
        <v>3</v>
      </c>
      <c r="J321">
        <v>0</v>
      </c>
      <c r="K321" s="1" t="s">
        <v>88</v>
      </c>
      <c r="L321" s="1" t="s">
        <v>88</v>
      </c>
      <c r="M321" s="1" t="s">
        <v>630</v>
      </c>
      <c r="N321">
        <v>0</v>
      </c>
      <c r="O321">
        <v>299</v>
      </c>
      <c r="P321" s="1" t="s">
        <v>88</v>
      </c>
      <c r="Q321" s="1" t="s">
        <v>1099</v>
      </c>
      <c r="R321" s="2">
        <v>45135.39496662037</v>
      </c>
      <c r="S321" s="4">
        <v>50</v>
      </c>
      <c r="T321" s="1" t="s">
        <v>1100</v>
      </c>
      <c r="U321">
        <v>2</v>
      </c>
      <c r="V321" s="1" t="s">
        <v>1101</v>
      </c>
      <c r="W321">
        <v>0</v>
      </c>
      <c r="X321" s="1" t="s">
        <v>88</v>
      </c>
      <c r="Y321" s="1" t="s">
        <v>88</v>
      </c>
      <c r="Z321" s="1" t="s">
        <v>189</v>
      </c>
      <c r="AA321">
        <v>11</v>
      </c>
      <c r="AB321">
        <v>14</v>
      </c>
      <c r="AC321">
        <v>69</v>
      </c>
      <c r="AD321" s="5">
        <v>0</v>
      </c>
      <c r="AE321" s="5">
        <v>0</v>
      </c>
      <c r="AF321" s="5">
        <v>0</v>
      </c>
      <c r="AG321" s="5">
        <v>0</v>
      </c>
      <c r="AH321">
        <v>0</v>
      </c>
      <c r="AI321">
        <v>13.8</v>
      </c>
      <c r="AJ321" s="1" t="s">
        <v>1101</v>
      </c>
      <c r="AK321">
        <v>2060</v>
      </c>
      <c r="AL321">
        <v>7</v>
      </c>
      <c r="AM321">
        <v>3</v>
      </c>
      <c r="AN321">
        <v>8</v>
      </c>
      <c r="AO321">
        <v>30</v>
      </c>
      <c r="AP321">
        <v>1</v>
      </c>
      <c r="AQ321">
        <v>1</v>
      </c>
      <c r="AR321">
        <v>4</v>
      </c>
      <c r="AS321">
        <v>2</v>
      </c>
      <c r="AT321">
        <v>1</v>
      </c>
      <c r="AU321">
        <v>107</v>
      </c>
      <c r="AV321">
        <v>8</v>
      </c>
      <c r="AW321">
        <v>401</v>
      </c>
      <c r="AX321">
        <v>315.2</v>
      </c>
      <c r="AY321">
        <v>525.79999999999995</v>
      </c>
      <c r="AZ321">
        <v>185</v>
      </c>
      <c r="BA321">
        <v>103</v>
      </c>
      <c r="BB321">
        <v>23</v>
      </c>
      <c r="BC321">
        <v>1.35</v>
      </c>
      <c r="BD321">
        <v>3.59</v>
      </c>
      <c r="BE321">
        <v>4.93</v>
      </c>
      <c r="BF321">
        <v>31.96</v>
      </c>
      <c r="BG321">
        <v>182</v>
      </c>
      <c r="BH321">
        <v>83</v>
      </c>
      <c r="BI321">
        <v>50</v>
      </c>
      <c r="BJ321">
        <v>42</v>
      </c>
      <c r="BK321">
        <v>156</v>
      </c>
      <c r="BL321">
        <v>101</v>
      </c>
      <c r="BM321">
        <v>113</v>
      </c>
      <c r="BN321">
        <v>74</v>
      </c>
      <c r="BO321">
        <v>1</v>
      </c>
      <c r="BP321" s="1" t="s">
        <v>88</v>
      </c>
      <c r="BQ321">
        <v>1</v>
      </c>
      <c r="BR321" s="1" t="s">
        <v>88</v>
      </c>
      <c r="BS321">
        <v>3</v>
      </c>
      <c r="BT321" s="1" t="s">
        <v>88</v>
      </c>
      <c r="BU321">
        <v>0.06</v>
      </c>
      <c r="BV321">
        <v>2.89</v>
      </c>
      <c r="BW321">
        <v>0.16</v>
      </c>
      <c r="BX321">
        <v>0.22</v>
      </c>
      <c r="BY321">
        <v>1.4</v>
      </c>
      <c r="BZ321">
        <v>1.31</v>
      </c>
      <c r="CA321">
        <v>159</v>
      </c>
      <c r="CB321">
        <v>101</v>
      </c>
      <c r="CC321">
        <v>331</v>
      </c>
      <c r="CD321">
        <v>76</v>
      </c>
      <c r="CE321">
        <v>259</v>
      </c>
      <c r="CF321">
        <v>101</v>
      </c>
      <c r="CG321">
        <v>571</v>
      </c>
      <c r="CH321">
        <v>223</v>
      </c>
      <c r="CI321">
        <v>1</v>
      </c>
      <c r="CJ321">
        <v>0.35</v>
      </c>
      <c r="CK321" t="str">
        <f>IF(O321=" "," ",VLOOKUP(AA321,Mapping!$A:$C,2,FALSE))</f>
        <v>LIV</v>
      </c>
      <c r="CL321" t="str">
        <f>IF(O321=" "," ",VLOOKUP(AA321,Mapping!$A:$C,3,FALSE))</f>
        <v>Liverpool</v>
      </c>
      <c r="CM321" s="5">
        <f t="shared" si="20"/>
        <v>0</v>
      </c>
      <c r="CN321" s="5">
        <f t="shared" si="21"/>
        <v>0</v>
      </c>
      <c r="CO321">
        <f t="shared" si="22"/>
        <v>5</v>
      </c>
      <c r="CP321" s="4">
        <f t="shared" si="23"/>
        <v>13.8</v>
      </c>
      <c r="CQ321">
        <f t="shared" si="24"/>
        <v>0</v>
      </c>
    </row>
    <row r="322" spans="1:95" x14ac:dyDescent="0.35">
      <c r="A322">
        <v>25</v>
      </c>
      <c r="B322" s="1" t="s">
        <v>88</v>
      </c>
      <c r="C322">
        <v>206915</v>
      </c>
      <c r="D322" s="1" t="s">
        <v>88</v>
      </c>
      <c r="E322" s="1" t="s">
        <v>88</v>
      </c>
      <c r="F322" s="1">
        <v>0</v>
      </c>
      <c r="G322" s="1" t="s">
        <v>88</v>
      </c>
      <c r="H322" s="1" t="s">
        <v>88</v>
      </c>
      <c r="I322">
        <v>3</v>
      </c>
      <c r="J322">
        <v>2.1</v>
      </c>
      <c r="K322" s="1" t="s">
        <v>88</v>
      </c>
      <c r="L322" s="1" t="s">
        <v>88</v>
      </c>
      <c r="M322" s="1" t="s">
        <v>1102</v>
      </c>
      <c r="N322">
        <v>0</v>
      </c>
      <c r="O322">
        <v>300</v>
      </c>
      <c r="P322" s="1" t="s">
        <v>88</v>
      </c>
      <c r="Q322" s="1" t="s">
        <v>1099</v>
      </c>
      <c r="R322" s="2">
        <v>45135.39496662037</v>
      </c>
      <c r="S322" s="4">
        <v>50</v>
      </c>
      <c r="T322" s="1" t="s">
        <v>1103</v>
      </c>
      <c r="U322">
        <v>2.9</v>
      </c>
      <c r="V322" s="1" t="s">
        <v>1104</v>
      </c>
      <c r="W322">
        <v>0.2</v>
      </c>
      <c r="X322" s="1" t="s">
        <v>88</v>
      </c>
      <c r="Y322" s="1" t="s">
        <v>88</v>
      </c>
      <c r="Z322" s="1" t="s">
        <v>97</v>
      </c>
      <c r="AA322">
        <v>11</v>
      </c>
      <c r="AB322">
        <v>14</v>
      </c>
      <c r="AC322">
        <v>52</v>
      </c>
      <c r="AD322" s="5">
        <v>0</v>
      </c>
      <c r="AE322" s="5">
        <v>0</v>
      </c>
      <c r="AF322" s="5">
        <v>0</v>
      </c>
      <c r="AG322" s="5">
        <v>0</v>
      </c>
      <c r="AH322">
        <v>0</v>
      </c>
      <c r="AI322">
        <v>10.4</v>
      </c>
      <c r="AJ322" s="1" t="s">
        <v>1104</v>
      </c>
      <c r="AK322">
        <v>1029</v>
      </c>
      <c r="AL322">
        <v>3</v>
      </c>
      <c r="AM322">
        <v>1</v>
      </c>
      <c r="AN322">
        <v>4</v>
      </c>
      <c r="AO322">
        <v>15</v>
      </c>
      <c r="AP322">
        <v>1</v>
      </c>
      <c r="AQ322">
        <v>1</v>
      </c>
      <c r="AR322">
        <v>4</v>
      </c>
      <c r="AS322">
        <v>2</v>
      </c>
      <c r="AT322">
        <v>1</v>
      </c>
      <c r="AU322">
        <v>107</v>
      </c>
      <c r="AV322">
        <v>4</v>
      </c>
      <c r="AW322">
        <v>206</v>
      </c>
      <c r="AX322">
        <v>272.8</v>
      </c>
      <c r="AY322">
        <v>238.1</v>
      </c>
      <c r="AZ322">
        <v>240</v>
      </c>
      <c r="BA322">
        <v>75</v>
      </c>
      <c r="BB322">
        <v>12</v>
      </c>
      <c r="BC322">
        <v>1.1499999999999999</v>
      </c>
      <c r="BD322">
        <v>1.36</v>
      </c>
      <c r="BE322">
        <v>2.5099999999999998</v>
      </c>
      <c r="BF322">
        <v>15.6</v>
      </c>
      <c r="BG322">
        <v>210</v>
      </c>
      <c r="BH322">
        <v>94</v>
      </c>
      <c r="BI322">
        <v>130</v>
      </c>
      <c r="BJ322">
        <v>89</v>
      </c>
      <c r="BK322">
        <v>128</v>
      </c>
      <c r="BL322">
        <v>83</v>
      </c>
      <c r="BM322">
        <v>168</v>
      </c>
      <c r="BN322">
        <v>94</v>
      </c>
      <c r="BO322">
        <v>1</v>
      </c>
      <c r="BP322" s="1" t="s">
        <v>88</v>
      </c>
      <c r="BQ322">
        <v>1</v>
      </c>
      <c r="BR322" s="1" t="s">
        <v>88</v>
      </c>
      <c r="BS322">
        <v>3</v>
      </c>
      <c r="BT322" s="1" t="s">
        <v>88</v>
      </c>
      <c r="BU322">
        <v>0.1</v>
      </c>
      <c r="BV322">
        <v>2.89</v>
      </c>
      <c r="BW322">
        <v>0.12</v>
      </c>
      <c r="BX322">
        <v>0.22</v>
      </c>
      <c r="BY322">
        <v>1.36</v>
      </c>
      <c r="BZ322">
        <v>1.31</v>
      </c>
      <c r="CA322">
        <v>234</v>
      </c>
      <c r="CB322">
        <v>153</v>
      </c>
      <c r="CC322">
        <v>406</v>
      </c>
      <c r="CD322">
        <v>128</v>
      </c>
      <c r="CE322">
        <v>155</v>
      </c>
      <c r="CF322">
        <v>63</v>
      </c>
      <c r="CG322">
        <v>389</v>
      </c>
      <c r="CH322">
        <v>125</v>
      </c>
      <c r="CI322">
        <v>1.05</v>
      </c>
      <c r="CJ322">
        <v>0.35</v>
      </c>
      <c r="CK322" t="str">
        <f>IF(O322=" "," ",VLOOKUP(AA322,Mapping!$A:$C,2,FALSE))</f>
        <v>LIV</v>
      </c>
      <c r="CL322" t="str">
        <f>IF(O322=" "," ",VLOOKUP(AA322,Mapping!$A:$C,3,FALSE))</f>
        <v>Liverpool</v>
      </c>
      <c r="CM322" s="5">
        <f t="shared" ref="CM322:CM385" si="25">AD322-AF322</f>
        <v>0</v>
      </c>
      <c r="CN322" s="5">
        <f t="shared" ref="CN322:CN385" si="26">AE322-AG322</f>
        <v>0</v>
      </c>
      <c r="CO322">
        <f t="shared" ref="CO322:CO385" si="27">S322/10</f>
        <v>5</v>
      </c>
      <c r="CP322" s="4">
        <f t="shared" ref="CP322:CP385" si="28">AC322/CO322</f>
        <v>10.4</v>
      </c>
      <c r="CQ322">
        <f t="shared" ref="CQ322:CQ385" si="29">F322/10</f>
        <v>0</v>
      </c>
    </row>
    <row r="323" spans="1:95" x14ac:dyDescent="0.35">
      <c r="A323">
        <v>25</v>
      </c>
      <c r="B323" s="1" t="s">
        <v>88</v>
      </c>
      <c r="C323">
        <v>200720</v>
      </c>
      <c r="D323" s="1" t="s">
        <v>88</v>
      </c>
      <c r="E323" s="1" t="s">
        <v>88</v>
      </c>
      <c r="F323" s="1">
        <v>0</v>
      </c>
      <c r="G323" s="1" t="s">
        <v>88</v>
      </c>
      <c r="H323" s="1" t="s">
        <v>88</v>
      </c>
      <c r="I323">
        <v>1</v>
      </c>
      <c r="J323">
        <v>1.5</v>
      </c>
      <c r="K323" s="1" t="s">
        <v>88</v>
      </c>
      <c r="L323" s="1" t="s">
        <v>88</v>
      </c>
      <c r="M323" s="1" t="s">
        <v>1105</v>
      </c>
      <c r="N323">
        <v>0</v>
      </c>
      <c r="O323">
        <v>301</v>
      </c>
      <c r="P323" s="1" t="s">
        <v>88</v>
      </c>
      <c r="Q323" s="1" t="s">
        <v>1099</v>
      </c>
      <c r="R323" s="2">
        <v>45135.39496662037</v>
      </c>
      <c r="S323" s="4">
        <v>40</v>
      </c>
      <c r="T323" s="1" t="s">
        <v>1106</v>
      </c>
      <c r="U323">
        <v>2</v>
      </c>
      <c r="V323" s="1" t="s">
        <v>1107</v>
      </c>
      <c r="W323">
        <v>0.3</v>
      </c>
      <c r="X323" s="1" t="s">
        <v>88</v>
      </c>
      <c r="Y323" s="1" t="s">
        <v>88</v>
      </c>
      <c r="Z323" s="1" t="s">
        <v>97</v>
      </c>
      <c r="AA323">
        <v>11</v>
      </c>
      <c r="AB323">
        <v>14</v>
      </c>
      <c r="AC323">
        <v>2</v>
      </c>
      <c r="AD323" s="5">
        <v>0</v>
      </c>
      <c r="AE323" s="5">
        <v>0</v>
      </c>
      <c r="AF323" s="5">
        <v>0</v>
      </c>
      <c r="AG323" s="5">
        <v>0</v>
      </c>
      <c r="AH323">
        <v>0</v>
      </c>
      <c r="AI323">
        <v>0.5</v>
      </c>
      <c r="AJ323" s="1" t="s">
        <v>1107</v>
      </c>
      <c r="AK323">
        <v>90</v>
      </c>
      <c r="AL323">
        <v>3</v>
      </c>
      <c r="AM323">
        <v>1</v>
      </c>
      <c r="AN323">
        <v>4</v>
      </c>
      <c r="AO323">
        <v>4</v>
      </c>
      <c r="AP323">
        <v>1</v>
      </c>
      <c r="AQ323">
        <v>1</v>
      </c>
      <c r="AR323">
        <v>4</v>
      </c>
      <c r="AS323">
        <v>2</v>
      </c>
      <c r="AT323">
        <v>1</v>
      </c>
      <c r="AU323">
        <v>6</v>
      </c>
      <c r="AV323">
        <v>4</v>
      </c>
      <c r="AW323">
        <v>20</v>
      </c>
      <c r="AX323">
        <v>38</v>
      </c>
      <c r="AY323">
        <v>0</v>
      </c>
      <c r="AZ323">
        <v>0</v>
      </c>
      <c r="BA323">
        <v>3.8</v>
      </c>
      <c r="BB323">
        <v>1</v>
      </c>
      <c r="BC323">
        <v>0</v>
      </c>
      <c r="BD323">
        <v>0</v>
      </c>
      <c r="BE323">
        <v>0</v>
      </c>
      <c r="BF323">
        <v>1.77</v>
      </c>
      <c r="BG323">
        <v>351</v>
      </c>
      <c r="BH323">
        <v>28</v>
      </c>
      <c r="BI323">
        <v>409</v>
      </c>
      <c r="BJ323">
        <v>37</v>
      </c>
      <c r="BK323">
        <v>393</v>
      </c>
      <c r="BL323">
        <v>28</v>
      </c>
      <c r="BM323">
        <v>362</v>
      </c>
      <c r="BN323">
        <v>28</v>
      </c>
      <c r="BO323">
        <v>1</v>
      </c>
      <c r="BP323" s="1" t="s">
        <v>88</v>
      </c>
      <c r="BQ323">
        <v>1</v>
      </c>
      <c r="BR323" s="1" t="s">
        <v>88</v>
      </c>
      <c r="BS323">
        <v>3</v>
      </c>
      <c r="BT323" s="1" t="s">
        <v>88</v>
      </c>
      <c r="BU323">
        <v>0.1</v>
      </c>
      <c r="BV323">
        <v>6</v>
      </c>
      <c r="BW323">
        <v>0.12</v>
      </c>
      <c r="BX323">
        <v>0.22</v>
      </c>
      <c r="BY323">
        <v>1.77</v>
      </c>
      <c r="BZ323">
        <v>4</v>
      </c>
      <c r="CA323">
        <v>565</v>
      </c>
      <c r="CB323">
        <v>56</v>
      </c>
      <c r="CC323">
        <v>50</v>
      </c>
      <c r="CD323">
        <v>27</v>
      </c>
      <c r="CE323">
        <v>250</v>
      </c>
      <c r="CF323">
        <v>27</v>
      </c>
      <c r="CG323">
        <v>275</v>
      </c>
      <c r="CH323">
        <v>43</v>
      </c>
      <c r="CI323">
        <v>1</v>
      </c>
      <c r="CJ323">
        <v>0.35</v>
      </c>
      <c r="CK323" t="str">
        <f>IF(O323=" "," ",VLOOKUP(AA323,Mapping!$A:$C,2,FALSE))</f>
        <v>LIV</v>
      </c>
      <c r="CL323" t="str">
        <f>IF(O323=" "," ",VLOOKUP(AA323,Mapping!$A:$C,3,FALSE))</f>
        <v>Liverpool</v>
      </c>
      <c r="CM323" s="5">
        <f t="shared" si="25"/>
        <v>0</v>
      </c>
      <c r="CN323" s="5">
        <f t="shared" si="26"/>
        <v>0</v>
      </c>
      <c r="CO323">
        <f t="shared" si="27"/>
        <v>4</v>
      </c>
      <c r="CP323" s="4">
        <f t="shared" si="28"/>
        <v>0.5</v>
      </c>
      <c r="CQ323">
        <f t="shared" si="29"/>
        <v>0</v>
      </c>
    </row>
    <row r="324" spans="1:95" x14ac:dyDescent="0.35">
      <c r="A324">
        <v>25</v>
      </c>
      <c r="B324" s="1" t="s">
        <v>88</v>
      </c>
      <c r="C324">
        <v>204716</v>
      </c>
      <c r="D324" s="1" t="s">
        <v>88</v>
      </c>
      <c r="E324" s="1" t="s">
        <v>88</v>
      </c>
      <c r="F324" s="1">
        <v>0</v>
      </c>
      <c r="G324" s="1" t="s">
        <v>88</v>
      </c>
      <c r="H324" s="1" t="s">
        <v>88</v>
      </c>
      <c r="I324">
        <v>2</v>
      </c>
      <c r="J324">
        <v>2.8</v>
      </c>
      <c r="K324" s="1" t="s">
        <v>88</v>
      </c>
      <c r="L324" s="1" t="s">
        <v>88</v>
      </c>
      <c r="M324" s="1" t="s">
        <v>1108</v>
      </c>
      <c r="N324">
        <v>0</v>
      </c>
      <c r="O324">
        <v>302</v>
      </c>
      <c r="P324" s="1" t="s">
        <v>88</v>
      </c>
      <c r="Q324" s="1" t="s">
        <v>1099</v>
      </c>
      <c r="R324" s="2">
        <v>45135.39496662037</v>
      </c>
      <c r="S324" s="4">
        <v>50</v>
      </c>
      <c r="T324" s="1" t="s">
        <v>1109</v>
      </c>
      <c r="U324">
        <v>2.7</v>
      </c>
      <c r="V324" s="1" t="s">
        <v>1110</v>
      </c>
      <c r="W324">
        <v>1.3</v>
      </c>
      <c r="X324" s="1" t="s">
        <v>88</v>
      </c>
      <c r="Y324" s="1" t="s">
        <v>88</v>
      </c>
      <c r="Z324" s="1" t="s">
        <v>97</v>
      </c>
      <c r="AA324">
        <v>11</v>
      </c>
      <c r="AB324">
        <v>14</v>
      </c>
      <c r="AC324">
        <v>49</v>
      </c>
      <c r="AD324" s="5">
        <v>0</v>
      </c>
      <c r="AE324" s="5">
        <v>0</v>
      </c>
      <c r="AF324" s="5">
        <v>0</v>
      </c>
      <c r="AG324" s="5">
        <v>0</v>
      </c>
      <c r="AH324">
        <v>0</v>
      </c>
      <c r="AI324">
        <v>9.8000000000000007</v>
      </c>
      <c r="AJ324" s="1" t="s">
        <v>1110</v>
      </c>
      <c r="AK324">
        <v>1551</v>
      </c>
      <c r="AL324">
        <v>3</v>
      </c>
      <c r="AM324">
        <v>1</v>
      </c>
      <c r="AN324">
        <v>7</v>
      </c>
      <c r="AO324">
        <v>22</v>
      </c>
      <c r="AP324">
        <v>1</v>
      </c>
      <c r="AQ324">
        <v>1</v>
      </c>
      <c r="AR324">
        <v>4</v>
      </c>
      <c r="AS324">
        <v>5</v>
      </c>
      <c r="AT324">
        <v>1</v>
      </c>
      <c r="AU324">
        <v>6</v>
      </c>
      <c r="AV324">
        <v>4</v>
      </c>
      <c r="AW324">
        <v>305</v>
      </c>
      <c r="AX324">
        <v>285.60000000000002</v>
      </c>
      <c r="AY324">
        <v>39.6</v>
      </c>
      <c r="AZ324">
        <v>144</v>
      </c>
      <c r="BA324">
        <v>46.8</v>
      </c>
      <c r="BB324">
        <v>17</v>
      </c>
      <c r="BC324">
        <v>1.21</v>
      </c>
      <c r="BD324">
        <v>0.65</v>
      </c>
      <c r="BE324">
        <v>1.86</v>
      </c>
      <c r="BF324">
        <v>24.34</v>
      </c>
      <c r="BG324">
        <v>200</v>
      </c>
      <c r="BH324">
        <v>73</v>
      </c>
      <c r="BI324">
        <v>296</v>
      </c>
      <c r="BJ324">
        <v>108</v>
      </c>
      <c r="BK324">
        <v>184</v>
      </c>
      <c r="BL324">
        <v>40</v>
      </c>
      <c r="BM324">
        <v>241</v>
      </c>
      <c r="BN324">
        <v>83</v>
      </c>
      <c r="BO324">
        <v>1</v>
      </c>
      <c r="BP324" s="1" t="s">
        <v>88</v>
      </c>
      <c r="BQ324">
        <v>1</v>
      </c>
      <c r="BR324" s="1" t="s">
        <v>88</v>
      </c>
      <c r="BS324">
        <v>3</v>
      </c>
      <c r="BT324" s="1" t="s">
        <v>88</v>
      </c>
      <c r="BU324">
        <v>7.0000000000000007E-2</v>
      </c>
      <c r="BV324">
        <v>6</v>
      </c>
      <c r="BW324">
        <v>0.04</v>
      </c>
      <c r="BX324">
        <v>0.11</v>
      </c>
      <c r="BY324">
        <v>1.41</v>
      </c>
      <c r="BZ324">
        <v>1.28</v>
      </c>
      <c r="CA324">
        <v>231</v>
      </c>
      <c r="CB324">
        <v>25</v>
      </c>
      <c r="CC324">
        <v>403</v>
      </c>
      <c r="CD324">
        <v>185</v>
      </c>
      <c r="CE324">
        <v>179</v>
      </c>
      <c r="CF324">
        <v>66</v>
      </c>
      <c r="CG324">
        <v>147</v>
      </c>
      <c r="CH324">
        <v>49</v>
      </c>
      <c r="CI324">
        <v>0.99</v>
      </c>
      <c r="CJ324">
        <v>0.41</v>
      </c>
      <c r="CK324" t="str">
        <f>IF(O324=" "," ",VLOOKUP(AA324,Mapping!$A:$C,2,FALSE))</f>
        <v>LIV</v>
      </c>
      <c r="CL324" t="str">
        <f>IF(O324=" "," ",VLOOKUP(AA324,Mapping!$A:$C,3,FALSE))</f>
        <v>Liverpool</v>
      </c>
      <c r="CM324" s="5">
        <f t="shared" si="25"/>
        <v>0</v>
      </c>
      <c r="CN324" s="5">
        <f t="shared" si="26"/>
        <v>0</v>
      </c>
      <c r="CO324">
        <f t="shared" si="27"/>
        <v>5</v>
      </c>
      <c r="CP324" s="4">
        <f t="shared" si="28"/>
        <v>9.8000000000000007</v>
      </c>
      <c r="CQ324">
        <f t="shared" si="29"/>
        <v>0</v>
      </c>
    </row>
    <row r="325" spans="1:95" x14ac:dyDescent="0.35">
      <c r="A325">
        <v>25</v>
      </c>
      <c r="B325" s="1" t="s">
        <v>88</v>
      </c>
      <c r="C325">
        <v>244731</v>
      </c>
      <c r="D325" s="1" t="s">
        <v>88</v>
      </c>
      <c r="E325" s="1" t="s">
        <v>88</v>
      </c>
      <c r="F325" s="1">
        <v>0</v>
      </c>
      <c r="G325" s="1" t="s">
        <v>88</v>
      </c>
      <c r="H325" s="1" t="s">
        <v>88</v>
      </c>
      <c r="I325">
        <v>3</v>
      </c>
      <c r="J325">
        <v>3.1</v>
      </c>
      <c r="K325" s="1" t="s">
        <v>88</v>
      </c>
      <c r="L325" s="1" t="s">
        <v>88</v>
      </c>
      <c r="M325" s="1" t="s">
        <v>1111</v>
      </c>
      <c r="N325">
        <v>0</v>
      </c>
      <c r="O325">
        <v>303</v>
      </c>
      <c r="P325" s="1" t="s">
        <v>88</v>
      </c>
      <c r="Q325" s="1" t="s">
        <v>1099</v>
      </c>
      <c r="R325" s="2">
        <v>45135.39496662037</v>
      </c>
      <c r="S325" s="4">
        <v>75</v>
      </c>
      <c r="T325" s="1" t="s">
        <v>1112</v>
      </c>
      <c r="U325">
        <v>3.6</v>
      </c>
      <c r="V325" s="1" t="s">
        <v>1113</v>
      </c>
      <c r="W325">
        <v>6</v>
      </c>
      <c r="X325" s="1" t="s">
        <v>88</v>
      </c>
      <c r="Y325" s="1" t="s">
        <v>88</v>
      </c>
      <c r="Z325" s="1" t="s">
        <v>97</v>
      </c>
      <c r="AA325">
        <v>11</v>
      </c>
      <c r="AB325">
        <v>14</v>
      </c>
      <c r="AC325">
        <v>62</v>
      </c>
      <c r="AD325" s="5">
        <v>0</v>
      </c>
      <c r="AE325" s="5">
        <v>0</v>
      </c>
      <c r="AF325" s="5">
        <v>0</v>
      </c>
      <c r="AG325" s="5">
        <v>0</v>
      </c>
      <c r="AH325">
        <v>0</v>
      </c>
      <c r="AI325">
        <v>8.3000000000000007</v>
      </c>
      <c r="AJ325" s="1" t="s">
        <v>1114</v>
      </c>
      <c r="AK325">
        <v>991</v>
      </c>
      <c r="AL325">
        <v>4</v>
      </c>
      <c r="AM325">
        <v>2</v>
      </c>
      <c r="AN325">
        <v>4</v>
      </c>
      <c r="AO325">
        <v>11</v>
      </c>
      <c r="AP325">
        <v>1</v>
      </c>
      <c r="AQ325">
        <v>1</v>
      </c>
      <c r="AR325">
        <v>4</v>
      </c>
      <c r="AS325">
        <v>2</v>
      </c>
      <c r="AT325">
        <v>1</v>
      </c>
      <c r="AU325">
        <v>6</v>
      </c>
      <c r="AV325">
        <v>7</v>
      </c>
      <c r="AW325">
        <v>166</v>
      </c>
      <c r="AX325">
        <v>245.4</v>
      </c>
      <c r="AY325">
        <v>200.6</v>
      </c>
      <c r="AZ325">
        <v>404</v>
      </c>
      <c r="BA325">
        <v>85</v>
      </c>
      <c r="BB325">
        <v>11</v>
      </c>
      <c r="BC325">
        <v>2.48</v>
      </c>
      <c r="BD325">
        <v>1.32</v>
      </c>
      <c r="BE325">
        <v>3.8</v>
      </c>
      <c r="BF325">
        <v>11.99</v>
      </c>
      <c r="BG325">
        <v>220</v>
      </c>
      <c r="BH325">
        <v>101</v>
      </c>
      <c r="BI325">
        <v>152</v>
      </c>
      <c r="BJ325">
        <v>99</v>
      </c>
      <c r="BK325">
        <v>78</v>
      </c>
      <c r="BL325">
        <v>55</v>
      </c>
      <c r="BM325">
        <v>143</v>
      </c>
      <c r="BN325">
        <v>85</v>
      </c>
      <c r="BO325">
        <v>1</v>
      </c>
      <c r="BP325" s="1" t="s">
        <v>88</v>
      </c>
      <c r="BQ325">
        <v>1</v>
      </c>
      <c r="BR325" s="1" t="s">
        <v>88</v>
      </c>
      <c r="BS325">
        <v>3</v>
      </c>
      <c r="BT325" s="1" t="s">
        <v>88</v>
      </c>
      <c r="BU325">
        <v>0.23</v>
      </c>
      <c r="BV325">
        <v>6</v>
      </c>
      <c r="BW325">
        <v>0.12</v>
      </c>
      <c r="BX325">
        <v>0.35</v>
      </c>
      <c r="BY325">
        <v>1.0900000000000001</v>
      </c>
      <c r="BZ325">
        <v>1</v>
      </c>
      <c r="CA325">
        <v>26</v>
      </c>
      <c r="CB325">
        <v>15</v>
      </c>
      <c r="CC325">
        <v>599</v>
      </c>
      <c r="CD325">
        <v>252</v>
      </c>
      <c r="CE325">
        <v>89</v>
      </c>
      <c r="CF325">
        <v>39</v>
      </c>
      <c r="CG325">
        <v>65</v>
      </c>
      <c r="CH325">
        <v>20</v>
      </c>
      <c r="CI325">
        <v>1</v>
      </c>
      <c r="CJ325">
        <v>0.36</v>
      </c>
      <c r="CK325" t="str">
        <f>IF(O325=" "," ",VLOOKUP(AA325,Mapping!$A:$C,2,FALSE))</f>
        <v>LIV</v>
      </c>
      <c r="CL325" t="str">
        <f>IF(O325=" "," ",VLOOKUP(AA325,Mapping!$A:$C,3,FALSE))</f>
        <v>Liverpool</v>
      </c>
      <c r="CM325" s="5">
        <f t="shared" si="25"/>
        <v>0</v>
      </c>
      <c r="CN325" s="5">
        <f t="shared" si="26"/>
        <v>0</v>
      </c>
      <c r="CO325">
        <f t="shared" si="27"/>
        <v>7.5</v>
      </c>
      <c r="CP325" s="4">
        <f t="shared" si="28"/>
        <v>8.2666666666666675</v>
      </c>
      <c r="CQ325">
        <f t="shared" si="29"/>
        <v>0</v>
      </c>
    </row>
    <row r="326" spans="1:95" x14ac:dyDescent="0.35">
      <c r="A326">
        <v>25</v>
      </c>
      <c r="B326" s="1" t="s">
        <v>88</v>
      </c>
      <c r="C326">
        <v>243016</v>
      </c>
      <c r="D326" s="1" t="s">
        <v>88</v>
      </c>
      <c r="E326" s="1" t="s">
        <v>88</v>
      </c>
      <c r="F326" s="1">
        <v>0</v>
      </c>
      <c r="G326" s="1" t="s">
        <v>88</v>
      </c>
      <c r="H326" s="1" t="s">
        <v>88</v>
      </c>
      <c r="I326">
        <v>3</v>
      </c>
      <c r="J326">
        <v>2.7</v>
      </c>
      <c r="K326" s="1" t="s">
        <v>88</v>
      </c>
      <c r="L326" s="1" t="s">
        <v>88</v>
      </c>
      <c r="M326" s="1" t="s">
        <v>1115</v>
      </c>
      <c r="N326">
        <v>0</v>
      </c>
      <c r="O326">
        <v>304</v>
      </c>
      <c r="P326" s="1" t="s">
        <v>88</v>
      </c>
      <c r="Q326" s="1" t="s">
        <v>1099</v>
      </c>
      <c r="R326" s="2">
        <v>45135.39496662037</v>
      </c>
      <c r="S326" s="4">
        <v>60</v>
      </c>
      <c r="T326" s="1" t="s">
        <v>1116</v>
      </c>
      <c r="U326">
        <v>4</v>
      </c>
      <c r="V326" s="1" t="s">
        <v>1117</v>
      </c>
      <c r="W326">
        <v>13.6</v>
      </c>
      <c r="X326" s="1" t="s">
        <v>88</v>
      </c>
      <c r="Y326" s="1" t="s">
        <v>88</v>
      </c>
      <c r="Z326" s="1" t="s">
        <v>97</v>
      </c>
      <c r="AA326">
        <v>11</v>
      </c>
      <c r="AB326">
        <v>14</v>
      </c>
      <c r="AC326">
        <v>140</v>
      </c>
      <c r="AD326" s="5">
        <v>0</v>
      </c>
      <c r="AE326" s="5">
        <v>0</v>
      </c>
      <c r="AF326" s="5">
        <v>0</v>
      </c>
      <c r="AG326" s="5">
        <v>0</v>
      </c>
      <c r="AH326">
        <v>0</v>
      </c>
      <c r="AI326">
        <v>23.3</v>
      </c>
      <c r="AJ326" s="1" t="s">
        <v>1117</v>
      </c>
      <c r="AK326">
        <v>2882</v>
      </c>
      <c r="AL326">
        <v>10</v>
      </c>
      <c r="AM326">
        <v>2</v>
      </c>
      <c r="AN326">
        <v>10</v>
      </c>
      <c r="AO326">
        <v>45</v>
      </c>
      <c r="AP326">
        <v>1</v>
      </c>
      <c r="AQ326">
        <v>1</v>
      </c>
      <c r="AR326">
        <v>4</v>
      </c>
      <c r="AS326">
        <v>8</v>
      </c>
      <c r="AT326">
        <v>1</v>
      </c>
      <c r="AU326">
        <v>6</v>
      </c>
      <c r="AV326">
        <v>18</v>
      </c>
      <c r="AW326">
        <v>567</v>
      </c>
      <c r="AX326">
        <v>750.8</v>
      </c>
      <c r="AY326">
        <v>746.4</v>
      </c>
      <c r="AZ326">
        <v>714</v>
      </c>
      <c r="BA326">
        <v>221.3</v>
      </c>
      <c r="BB326">
        <v>31</v>
      </c>
      <c r="BC326">
        <v>12.05</v>
      </c>
      <c r="BD326">
        <v>4.2699999999999996</v>
      </c>
      <c r="BE326">
        <v>16.32</v>
      </c>
      <c r="BF326">
        <v>40.479999999999997</v>
      </c>
      <c r="BG326">
        <v>30</v>
      </c>
      <c r="BH326">
        <v>13</v>
      </c>
      <c r="BI326">
        <v>25</v>
      </c>
      <c r="BJ326">
        <v>20</v>
      </c>
      <c r="BK326">
        <v>30</v>
      </c>
      <c r="BL326">
        <v>19</v>
      </c>
      <c r="BM326">
        <v>24</v>
      </c>
      <c r="BN326">
        <v>17</v>
      </c>
      <c r="BO326">
        <v>1</v>
      </c>
      <c r="BP326" s="1" t="s">
        <v>88</v>
      </c>
      <c r="BQ326">
        <v>1</v>
      </c>
      <c r="BR326" s="1" t="s">
        <v>88</v>
      </c>
      <c r="BS326">
        <v>3</v>
      </c>
      <c r="BT326" s="1" t="s">
        <v>88</v>
      </c>
      <c r="BU326">
        <v>0.38</v>
      </c>
      <c r="BV326">
        <v>6</v>
      </c>
      <c r="BW326">
        <v>0.13</v>
      </c>
      <c r="BX326">
        <v>0.51</v>
      </c>
      <c r="BY326">
        <v>1.26</v>
      </c>
      <c r="BZ326">
        <v>1.41</v>
      </c>
      <c r="CA326">
        <v>78</v>
      </c>
      <c r="CB326">
        <v>48</v>
      </c>
      <c r="CC326">
        <v>558</v>
      </c>
      <c r="CD326">
        <v>226</v>
      </c>
      <c r="CE326">
        <v>51</v>
      </c>
      <c r="CF326">
        <v>23</v>
      </c>
      <c r="CG326">
        <v>31</v>
      </c>
      <c r="CH326">
        <v>10</v>
      </c>
      <c r="CI326">
        <v>0.97</v>
      </c>
      <c r="CJ326">
        <v>0.31</v>
      </c>
      <c r="CK326" t="str">
        <f>IF(O326=" "," ",VLOOKUP(AA326,Mapping!$A:$C,2,FALSE))</f>
        <v>LIV</v>
      </c>
      <c r="CL326" t="str">
        <f>IF(O326=" "," ",VLOOKUP(AA326,Mapping!$A:$C,3,FALSE))</f>
        <v>Liverpool</v>
      </c>
      <c r="CM326" s="5">
        <f t="shared" si="25"/>
        <v>0</v>
      </c>
      <c r="CN326" s="5">
        <f t="shared" si="26"/>
        <v>0</v>
      </c>
      <c r="CO326">
        <f t="shared" si="27"/>
        <v>6</v>
      </c>
      <c r="CP326" s="4">
        <f t="shared" si="28"/>
        <v>23.333333333333332</v>
      </c>
      <c r="CQ326">
        <f t="shared" si="29"/>
        <v>0</v>
      </c>
    </row>
    <row r="327" spans="1:95" x14ac:dyDescent="0.35">
      <c r="A327">
        <v>25</v>
      </c>
      <c r="B327" s="1" t="s">
        <v>88</v>
      </c>
      <c r="C327">
        <v>60914</v>
      </c>
      <c r="D327" s="1" t="s">
        <v>88</v>
      </c>
      <c r="E327" s="1" t="s">
        <v>88</v>
      </c>
      <c r="F327" s="1">
        <v>0</v>
      </c>
      <c r="G327" s="1" t="s">
        <v>88</v>
      </c>
      <c r="H327" s="1" t="s">
        <v>88</v>
      </c>
      <c r="I327">
        <v>2</v>
      </c>
      <c r="J327">
        <v>2.8</v>
      </c>
      <c r="K327" s="1" t="s">
        <v>88</v>
      </c>
      <c r="L327" s="1" t="s">
        <v>88</v>
      </c>
      <c r="M327" s="1" t="s">
        <v>909</v>
      </c>
      <c r="N327">
        <v>0</v>
      </c>
      <c r="O327">
        <v>305</v>
      </c>
      <c r="P327" s="1" t="s">
        <v>88</v>
      </c>
      <c r="Q327" s="1" t="s">
        <v>1099</v>
      </c>
      <c r="R327" s="2">
        <v>45135.39496662037</v>
      </c>
      <c r="S327" s="4">
        <v>50</v>
      </c>
      <c r="T327" s="1" t="s">
        <v>1118</v>
      </c>
      <c r="U327">
        <v>2.6</v>
      </c>
      <c r="V327" s="1" t="s">
        <v>1119</v>
      </c>
      <c r="W327">
        <v>0.3</v>
      </c>
      <c r="X327" s="1" t="s">
        <v>88</v>
      </c>
      <c r="Y327" s="1" t="s">
        <v>88</v>
      </c>
      <c r="Z327" s="1" t="s">
        <v>97</v>
      </c>
      <c r="AA327">
        <v>11</v>
      </c>
      <c r="AB327">
        <v>14</v>
      </c>
      <c r="AC327">
        <v>36</v>
      </c>
      <c r="AD327" s="5">
        <v>0</v>
      </c>
      <c r="AE327" s="5">
        <v>0</v>
      </c>
      <c r="AF327" s="5">
        <v>0</v>
      </c>
      <c r="AG327" s="5">
        <v>0</v>
      </c>
      <c r="AH327">
        <v>0</v>
      </c>
      <c r="AI327">
        <v>7.2</v>
      </c>
      <c r="AJ327" s="1" t="s">
        <v>1119</v>
      </c>
      <c r="AK327">
        <v>1091</v>
      </c>
      <c r="AL327">
        <v>1</v>
      </c>
      <c r="AM327">
        <v>2</v>
      </c>
      <c r="AN327">
        <v>3</v>
      </c>
      <c r="AO327">
        <v>20</v>
      </c>
      <c r="AP327">
        <v>1</v>
      </c>
      <c r="AQ327">
        <v>1</v>
      </c>
      <c r="AR327">
        <v>4</v>
      </c>
      <c r="AS327">
        <v>3</v>
      </c>
      <c r="AT327">
        <v>1</v>
      </c>
      <c r="AU327">
        <v>6</v>
      </c>
      <c r="AV327">
        <v>4</v>
      </c>
      <c r="AW327">
        <v>216</v>
      </c>
      <c r="AX327">
        <v>232.8</v>
      </c>
      <c r="AY327">
        <v>61.9</v>
      </c>
      <c r="AZ327">
        <v>102</v>
      </c>
      <c r="BA327">
        <v>39.6</v>
      </c>
      <c r="BB327">
        <v>12</v>
      </c>
      <c r="BC327">
        <v>0.87</v>
      </c>
      <c r="BD327">
        <v>0.93</v>
      </c>
      <c r="BE327">
        <v>1.8</v>
      </c>
      <c r="BF327">
        <v>16.46</v>
      </c>
      <c r="BG327">
        <v>228</v>
      </c>
      <c r="BH327">
        <v>86</v>
      </c>
      <c r="BI327">
        <v>275</v>
      </c>
      <c r="BJ327">
        <v>98</v>
      </c>
      <c r="BK327">
        <v>223</v>
      </c>
      <c r="BL327">
        <v>68</v>
      </c>
      <c r="BM327">
        <v>265</v>
      </c>
      <c r="BN327">
        <v>93</v>
      </c>
      <c r="BO327">
        <v>1</v>
      </c>
      <c r="BP327" s="1" t="s">
        <v>88</v>
      </c>
      <c r="BQ327">
        <v>1</v>
      </c>
      <c r="BR327" s="1" t="s">
        <v>88</v>
      </c>
      <c r="BS327">
        <v>3</v>
      </c>
      <c r="BT327" s="1" t="s">
        <v>88</v>
      </c>
      <c r="BU327">
        <v>7.0000000000000007E-2</v>
      </c>
      <c r="BV327">
        <v>6</v>
      </c>
      <c r="BW327">
        <v>0.08</v>
      </c>
      <c r="BX327">
        <v>0.15</v>
      </c>
      <c r="BY327">
        <v>1.36</v>
      </c>
      <c r="BZ327">
        <v>1.65</v>
      </c>
      <c r="CA327">
        <v>163</v>
      </c>
      <c r="CB327">
        <v>16</v>
      </c>
      <c r="CC327">
        <v>335</v>
      </c>
      <c r="CD327">
        <v>176</v>
      </c>
      <c r="CE327">
        <v>186</v>
      </c>
      <c r="CF327">
        <v>72</v>
      </c>
      <c r="CG327">
        <v>305</v>
      </c>
      <c r="CH327">
        <v>112</v>
      </c>
      <c r="CI327">
        <v>0.99</v>
      </c>
      <c r="CJ327">
        <v>0.25</v>
      </c>
      <c r="CK327" t="str">
        <f>IF(O327=" "," ",VLOOKUP(AA327,Mapping!$A:$C,2,FALSE))</f>
        <v>LIV</v>
      </c>
      <c r="CL327" t="str">
        <f>IF(O327=" "," ",VLOOKUP(AA327,Mapping!$A:$C,3,FALSE))</f>
        <v>Liverpool</v>
      </c>
      <c r="CM327" s="5">
        <f t="shared" si="25"/>
        <v>0</v>
      </c>
      <c r="CN327" s="5">
        <f t="shared" si="26"/>
        <v>0</v>
      </c>
      <c r="CO327">
        <f t="shared" si="27"/>
        <v>5</v>
      </c>
      <c r="CP327" s="4">
        <f t="shared" si="28"/>
        <v>7.2</v>
      </c>
      <c r="CQ327">
        <f t="shared" si="29"/>
        <v>0</v>
      </c>
    </row>
    <row r="328" spans="1:95" x14ac:dyDescent="0.35">
      <c r="A328">
        <v>25</v>
      </c>
      <c r="B328" s="1" t="s">
        <v>88</v>
      </c>
      <c r="C328">
        <v>197464</v>
      </c>
      <c r="D328" s="1" t="s">
        <v>88</v>
      </c>
      <c r="E328" s="1" t="s">
        <v>88</v>
      </c>
      <c r="F328" s="1">
        <v>0</v>
      </c>
      <c r="G328" s="1" t="s">
        <v>88</v>
      </c>
      <c r="H328" s="1" t="s">
        <v>88</v>
      </c>
      <c r="I328">
        <v>2</v>
      </c>
      <c r="J328">
        <v>1.5</v>
      </c>
      <c r="K328" s="1" t="s">
        <v>88</v>
      </c>
      <c r="L328" s="1" t="s">
        <v>88</v>
      </c>
      <c r="M328" s="1" t="s">
        <v>848</v>
      </c>
      <c r="N328">
        <v>0</v>
      </c>
      <c r="O328">
        <v>306</v>
      </c>
      <c r="P328" s="1" t="s">
        <v>88</v>
      </c>
      <c r="Q328" s="1" t="s">
        <v>1099</v>
      </c>
      <c r="R328" s="2">
        <v>45135.39496662037</v>
      </c>
      <c r="S328" s="4">
        <v>40</v>
      </c>
      <c r="T328" s="1" t="s">
        <v>1120</v>
      </c>
      <c r="U328">
        <v>1.5</v>
      </c>
      <c r="V328" s="1" t="s">
        <v>1121</v>
      </c>
      <c r="W328">
        <v>0.3</v>
      </c>
      <c r="X328" s="1" t="s">
        <v>88</v>
      </c>
      <c r="Y328" s="1" t="s">
        <v>88</v>
      </c>
      <c r="Z328" s="1" t="s">
        <v>97</v>
      </c>
      <c r="AA328">
        <v>11</v>
      </c>
      <c r="AB328">
        <v>14</v>
      </c>
      <c r="AC328">
        <v>3</v>
      </c>
      <c r="AD328" s="5">
        <v>0</v>
      </c>
      <c r="AE328" s="5">
        <v>0</v>
      </c>
      <c r="AF328" s="5">
        <v>0</v>
      </c>
      <c r="AG328" s="5">
        <v>0</v>
      </c>
      <c r="AH328">
        <v>0</v>
      </c>
      <c r="AI328">
        <v>0.8</v>
      </c>
      <c r="AJ328" s="1" t="s">
        <v>1121</v>
      </c>
      <c r="AK328">
        <v>65</v>
      </c>
      <c r="AL328">
        <v>1</v>
      </c>
      <c r="AM328">
        <v>2</v>
      </c>
      <c r="AN328">
        <v>3</v>
      </c>
      <c r="AO328">
        <v>1</v>
      </c>
      <c r="AP328">
        <v>1</v>
      </c>
      <c r="AQ328">
        <v>1</v>
      </c>
      <c r="AR328">
        <v>4</v>
      </c>
      <c r="AS328">
        <v>3</v>
      </c>
      <c r="AT328">
        <v>1</v>
      </c>
      <c r="AU328">
        <v>6</v>
      </c>
      <c r="AV328">
        <v>4</v>
      </c>
      <c r="AW328">
        <v>17</v>
      </c>
      <c r="AX328">
        <v>15.4</v>
      </c>
      <c r="AY328">
        <v>1.4</v>
      </c>
      <c r="AZ328">
        <v>18</v>
      </c>
      <c r="BA328">
        <v>3.4</v>
      </c>
      <c r="BB328">
        <v>1</v>
      </c>
      <c r="BC328">
        <v>0.04</v>
      </c>
      <c r="BD328">
        <v>0.01</v>
      </c>
      <c r="BE328">
        <v>0.05</v>
      </c>
      <c r="BF328">
        <v>0.48</v>
      </c>
      <c r="BG328">
        <v>361</v>
      </c>
      <c r="BH328">
        <v>132</v>
      </c>
      <c r="BI328">
        <v>353</v>
      </c>
      <c r="BJ328">
        <v>130</v>
      </c>
      <c r="BK328">
        <v>324</v>
      </c>
      <c r="BL328">
        <v>123</v>
      </c>
      <c r="BM328">
        <v>365</v>
      </c>
      <c r="BN328">
        <v>131</v>
      </c>
      <c r="BO328">
        <v>1</v>
      </c>
      <c r="BP328" s="1" t="s">
        <v>88</v>
      </c>
      <c r="BQ328">
        <v>1</v>
      </c>
      <c r="BR328" s="1" t="s">
        <v>88</v>
      </c>
      <c r="BS328">
        <v>3</v>
      </c>
      <c r="BT328" s="1" t="s">
        <v>88</v>
      </c>
      <c r="BU328">
        <v>0.06</v>
      </c>
      <c r="BV328">
        <v>6</v>
      </c>
      <c r="BW328">
        <v>0.01</v>
      </c>
      <c r="BX328">
        <v>7.0000000000000007E-2</v>
      </c>
      <c r="BY328">
        <v>0.66</v>
      </c>
      <c r="BZ328">
        <v>1.38</v>
      </c>
      <c r="CA328">
        <v>562</v>
      </c>
      <c r="CB328">
        <v>169</v>
      </c>
      <c r="CC328">
        <v>47</v>
      </c>
      <c r="CD328">
        <v>21</v>
      </c>
      <c r="CE328">
        <v>313</v>
      </c>
      <c r="CF328">
        <v>116</v>
      </c>
      <c r="CG328">
        <v>311</v>
      </c>
      <c r="CH328">
        <v>115</v>
      </c>
      <c r="CI328">
        <v>1.38</v>
      </c>
      <c r="CJ328">
        <v>0.25</v>
      </c>
      <c r="CK328" t="str">
        <f>IF(O328=" "," ",VLOOKUP(AA328,Mapping!$A:$C,2,FALSE))</f>
        <v>LIV</v>
      </c>
      <c r="CL328" t="str">
        <f>IF(O328=" "," ",VLOOKUP(AA328,Mapping!$A:$C,3,FALSE))</f>
        <v>Liverpool</v>
      </c>
      <c r="CM328" s="5">
        <f t="shared" si="25"/>
        <v>0</v>
      </c>
      <c r="CN328" s="5">
        <f t="shared" si="26"/>
        <v>0</v>
      </c>
      <c r="CO328">
        <f t="shared" si="27"/>
        <v>4</v>
      </c>
      <c r="CP328" s="4">
        <f t="shared" si="28"/>
        <v>0.75</v>
      </c>
      <c r="CQ328">
        <f t="shared" si="29"/>
        <v>0</v>
      </c>
    </row>
    <row r="329" spans="1:95" x14ac:dyDescent="0.35">
      <c r="A329">
        <v>25</v>
      </c>
      <c r="B329" s="1" t="s">
        <v>88</v>
      </c>
      <c r="C329">
        <v>122798</v>
      </c>
      <c r="D329" s="1" t="s">
        <v>88</v>
      </c>
      <c r="E329" s="1" t="s">
        <v>88</v>
      </c>
      <c r="F329" s="1">
        <v>0</v>
      </c>
      <c r="G329" s="1" t="s">
        <v>88</v>
      </c>
      <c r="H329" s="1" t="s">
        <v>88</v>
      </c>
      <c r="I329">
        <v>2</v>
      </c>
      <c r="J329">
        <v>3.6</v>
      </c>
      <c r="K329" s="1" t="s">
        <v>88</v>
      </c>
      <c r="L329" s="1" t="s">
        <v>88</v>
      </c>
      <c r="M329" s="1" t="s">
        <v>1122</v>
      </c>
      <c r="N329">
        <v>0</v>
      </c>
      <c r="O329">
        <v>307</v>
      </c>
      <c r="P329" s="1" t="s">
        <v>88</v>
      </c>
      <c r="Q329" s="1" t="s">
        <v>1099</v>
      </c>
      <c r="R329" s="2">
        <v>45135.39496662037</v>
      </c>
      <c r="S329" s="4">
        <v>65</v>
      </c>
      <c r="T329" s="1" t="s">
        <v>1123</v>
      </c>
      <c r="U329">
        <v>3.6</v>
      </c>
      <c r="V329" s="1" t="s">
        <v>1124</v>
      </c>
      <c r="W329">
        <v>3.8</v>
      </c>
      <c r="X329" s="1" t="s">
        <v>88</v>
      </c>
      <c r="Y329" s="1" t="s">
        <v>88</v>
      </c>
      <c r="Z329" s="1" t="s">
        <v>97</v>
      </c>
      <c r="AA329">
        <v>11</v>
      </c>
      <c r="AB329">
        <v>14</v>
      </c>
      <c r="AC329">
        <v>121</v>
      </c>
      <c r="AD329" s="5">
        <v>0</v>
      </c>
      <c r="AE329" s="5">
        <v>0</v>
      </c>
      <c r="AF329" s="5">
        <v>0</v>
      </c>
      <c r="AG329" s="5">
        <v>0</v>
      </c>
      <c r="AH329">
        <v>0</v>
      </c>
      <c r="AI329">
        <v>18.600000000000001</v>
      </c>
      <c r="AJ329" s="1" t="s">
        <v>1124</v>
      </c>
      <c r="AK329">
        <v>2579</v>
      </c>
      <c r="AL329">
        <v>1</v>
      </c>
      <c r="AM329">
        <v>8</v>
      </c>
      <c r="AN329">
        <v>9</v>
      </c>
      <c r="AO329">
        <v>34</v>
      </c>
      <c r="AP329">
        <v>1</v>
      </c>
      <c r="AQ329">
        <v>1</v>
      </c>
      <c r="AR329">
        <v>4</v>
      </c>
      <c r="AS329">
        <v>3</v>
      </c>
      <c r="AT329">
        <v>1</v>
      </c>
      <c r="AU329">
        <v>6</v>
      </c>
      <c r="AV329">
        <v>10</v>
      </c>
      <c r="AW329">
        <v>633</v>
      </c>
      <c r="AX329">
        <v>549.20000000000005</v>
      </c>
      <c r="AY329">
        <v>862.1</v>
      </c>
      <c r="AZ329">
        <v>211</v>
      </c>
      <c r="BA329">
        <v>162.30000000000001</v>
      </c>
      <c r="BB329">
        <v>29</v>
      </c>
      <c r="BC329">
        <v>1.24</v>
      </c>
      <c r="BD329">
        <v>6.69</v>
      </c>
      <c r="BE329">
        <v>7.93</v>
      </c>
      <c r="BF329">
        <v>36.590000000000003</v>
      </c>
      <c r="BG329">
        <v>86</v>
      </c>
      <c r="BH329">
        <v>28</v>
      </c>
      <c r="BI329">
        <v>15</v>
      </c>
      <c r="BJ329">
        <v>3</v>
      </c>
      <c r="BK329">
        <v>145</v>
      </c>
      <c r="BL329">
        <v>20</v>
      </c>
      <c r="BM329">
        <v>52</v>
      </c>
      <c r="BN329">
        <v>6</v>
      </c>
      <c r="BO329">
        <v>2</v>
      </c>
      <c r="BP329" s="1" t="s">
        <v>88</v>
      </c>
      <c r="BQ329">
        <v>1</v>
      </c>
      <c r="BR329" s="1" t="s">
        <v>88</v>
      </c>
      <c r="BS329">
        <v>3</v>
      </c>
      <c r="BT329" s="1" t="s">
        <v>88</v>
      </c>
      <c r="BU329">
        <v>0.04</v>
      </c>
      <c r="BV329">
        <v>6</v>
      </c>
      <c r="BW329">
        <v>0.23</v>
      </c>
      <c r="BX329">
        <v>0.27</v>
      </c>
      <c r="BY329">
        <v>1.28</v>
      </c>
      <c r="BZ329">
        <v>1.19</v>
      </c>
      <c r="CA329">
        <v>44</v>
      </c>
      <c r="CB329">
        <v>3</v>
      </c>
      <c r="CC329">
        <v>565</v>
      </c>
      <c r="CD329">
        <v>205</v>
      </c>
      <c r="CE329">
        <v>87</v>
      </c>
      <c r="CF329">
        <v>22</v>
      </c>
      <c r="CG329">
        <v>91</v>
      </c>
      <c r="CH329">
        <v>30</v>
      </c>
      <c r="CI329">
        <v>1.01</v>
      </c>
      <c r="CJ329">
        <v>0.31</v>
      </c>
      <c r="CK329" t="str">
        <f>IF(O329=" "," ",VLOOKUP(AA329,Mapping!$A:$C,2,FALSE))</f>
        <v>LIV</v>
      </c>
      <c r="CL329" t="str">
        <f>IF(O329=" "," ",VLOOKUP(AA329,Mapping!$A:$C,3,FALSE))</f>
        <v>Liverpool</v>
      </c>
      <c r="CM329" s="5">
        <f t="shared" si="25"/>
        <v>0</v>
      </c>
      <c r="CN329" s="5">
        <f t="shared" si="26"/>
        <v>0</v>
      </c>
      <c r="CO329">
        <f t="shared" si="27"/>
        <v>6.5</v>
      </c>
      <c r="CP329" s="4">
        <f t="shared" si="28"/>
        <v>18.615384615384617</v>
      </c>
      <c r="CQ329">
        <f t="shared" si="29"/>
        <v>0</v>
      </c>
    </row>
    <row r="330" spans="1:95" x14ac:dyDescent="0.35">
      <c r="A330">
        <v>25</v>
      </c>
      <c r="B330" s="1" t="s">
        <v>88</v>
      </c>
      <c r="C330">
        <v>118748</v>
      </c>
      <c r="D330" s="1" t="s">
        <v>88</v>
      </c>
      <c r="E330" s="1" t="s">
        <v>88</v>
      </c>
      <c r="F330" s="1">
        <v>0</v>
      </c>
      <c r="G330" s="1" t="s">
        <v>88</v>
      </c>
      <c r="H330" s="1" t="s">
        <v>88</v>
      </c>
      <c r="I330">
        <v>3</v>
      </c>
      <c r="J330">
        <v>4.5</v>
      </c>
      <c r="K330" s="1" t="s">
        <v>88</v>
      </c>
      <c r="L330" s="1" t="s">
        <v>88</v>
      </c>
      <c r="M330" s="1" t="s">
        <v>98</v>
      </c>
      <c r="N330">
        <v>0</v>
      </c>
      <c r="O330">
        <v>308</v>
      </c>
      <c r="P330" s="1" t="s">
        <v>88</v>
      </c>
      <c r="Q330" s="1" t="s">
        <v>1099</v>
      </c>
      <c r="R330" s="2">
        <v>45135.39496662037</v>
      </c>
      <c r="S330" s="4">
        <v>125</v>
      </c>
      <c r="T330" s="1" t="s">
        <v>1125</v>
      </c>
      <c r="U330">
        <v>6.3</v>
      </c>
      <c r="V330" s="1" t="s">
        <v>1126</v>
      </c>
      <c r="W330">
        <v>23.7</v>
      </c>
      <c r="X330" s="1" t="s">
        <v>88</v>
      </c>
      <c r="Y330" s="1" t="s">
        <v>88</v>
      </c>
      <c r="Z330" s="1" t="s">
        <v>97</v>
      </c>
      <c r="AA330">
        <v>11</v>
      </c>
      <c r="AB330">
        <v>14</v>
      </c>
      <c r="AC330">
        <v>239</v>
      </c>
      <c r="AD330" s="5">
        <v>0</v>
      </c>
      <c r="AE330" s="5">
        <v>0</v>
      </c>
      <c r="AF330" s="5">
        <v>0</v>
      </c>
      <c r="AG330" s="5">
        <v>0</v>
      </c>
      <c r="AH330">
        <v>0</v>
      </c>
      <c r="AI330">
        <v>19.100000000000001</v>
      </c>
      <c r="AJ330" s="1" t="s">
        <v>1126</v>
      </c>
      <c r="AK330">
        <v>3290</v>
      </c>
      <c r="AL330">
        <v>19</v>
      </c>
      <c r="AM330">
        <v>13</v>
      </c>
      <c r="AN330">
        <v>13</v>
      </c>
      <c r="AO330">
        <v>45</v>
      </c>
      <c r="AP330">
        <v>1</v>
      </c>
      <c r="AQ330">
        <v>1</v>
      </c>
      <c r="AR330">
        <v>2</v>
      </c>
      <c r="AS330">
        <v>2</v>
      </c>
      <c r="AT330">
        <v>1</v>
      </c>
      <c r="AU330">
        <v>6</v>
      </c>
      <c r="AV330">
        <v>23</v>
      </c>
      <c r="AW330">
        <v>651</v>
      </c>
      <c r="AX330">
        <v>1067.4000000000001</v>
      </c>
      <c r="AY330">
        <v>899.2</v>
      </c>
      <c r="AZ330">
        <v>1688</v>
      </c>
      <c r="BA330">
        <v>365.6</v>
      </c>
      <c r="BB330">
        <v>37</v>
      </c>
      <c r="BC330">
        <v>21.01</v>
      </c>
      <c r="BD330">
        <v>7.03</v>
      </c>
      <c r="BE330">
        <v>28.04</v>
      </c>
      <c r="BF330">
        <v>47.47</v>
      </c>
      <c r="BG330">
        <v>5</v>
      </c>
      <c r="BH330">
        <v>1</v>
      </c>
      <c r="BI330">
        <v>14</v>
      </c>
      <c r="BJ330">
        <v>12</v>
      </c>
      <c r="BK330">
        <v>3</v>
      </c>
      <c r="BL330">
        <v>1</v>
      </c>
      <c r="BM330">
        <v>2</v>
      </c>
      <c r="BN330">
        <v>1</v>
      </c>
      <c r="BO330">
        <v>2</v>
      </c>
      <c r="BP330" s="1" t="s">
        <v>88</v>
      </c>
      <c r="BQ330">
        <v>2</v>
      </c>
      <c r="BR330" s="1" t="s">
        <v>88</v>
      </c>
      <c r="BS330">
        <v>2</v>
      </c>
      <c r="BT330" s="1" t="s">
        <v>88</v>
      </c>
      <c r="BU330">
        <v>0.56999999999999995</v>
      </c>
      <c r="BV330">
        <v>6</v>
      </c>
      <c r="BW330">
        <v>0.19</v>
      </c>
      <c r="BX330">
        <v>0.76</v>
      </c>
      <c r="BY330">
        <v>1.3</v>
      </c>
      <c r="BZ330">
        <v>1.23</v>
      </c>
      <c r="CA330">
        <v>3</v>
      </c>
      <c r="CB330">
        <v>1</v>
      </c>
      <c r="CC330">
        <v>615</v>
      </c>
      <c r="CD330">
        <v>261</v>
      </c>
      <c r="CE330">
        <v>4</v>
      </c>
      <c r="CF330">
        <v>1</v>
      </c>
      <c r="CG330">
        <v>13</v>
      </c>
      <c r="CH330">
        <v>5</v>
      </c>
      <c r="CI330">
        <v>1.01</v>
      </c>
      <c r="CJ330">
        <v>0.36</v>
      </c>
      <c r="CK330" t="str">
        <f>IF(O330=" "," ",VLOOKUP(AA330,Mapping!$A:$C,2,FALSE))</f>
        <v>LIV</v>
      </c>
      <c r="CL330" t="str">
        <f>IF(O330=" "," ",VLOOKUP(AA330,Mapping!$A:$C,3,FALSE))</f>
        <v>Liverpool</v>
      </c>
      <c r="CM330" s="5">
        <f t="shared" si="25"/>
        <v>0</v>
      </c>
      <c r="CN330" s="5">
        <f t="shared" si="26"/>
        <v>0</v>
      </c>
      <c r="CO330">
        <f t="shared" si="27"/>
        <v>12.5</v>
      </c>
      <c r="CP330" s="4">
        <f t="shared" si="28"/>
        <v>19.12</v>
      </c>
      <c r="CQ330">
        <f t="shared" si="29"/>
        <v>0</v>
      </c>
    </row>
    <row r="331" spans="1:95" x14ac:dyDescent="0.35">
      <c r="A331">
        <v>25</v>
      </c>
      <c r="B331" s="1" t="s">
        <v>88</v>
      </c>
      <c r="C331">
        <v>424876</v>
      </c>
      <c r="D331" s="1" t="s">
        <v>88</v>
      </c>
      <c r="E331" s="1" t="s">
        <v>88</v>
      </c>
      <c r="F331" s="1">
        <v>0</v>
      </c>
      <c r="G331" s="1" t="s">
        <v>88</v>
      </c>
      <c r="H331" s="1" t="s">
        <v>88</v>
      </c>
      <c r="I331">
        <v>3</v>
      </c>
      <c r="J331">
        <v>3</v>
      </c>
      <c r="K331" s="1" t="s">
        <v>88</v>
      </c>
      <c r="L331" s="1" t="s">
        <v>88</v>
      </c>
      <c r="M331" s="1" t="s">
        <v>1127</v>
      </c>
      <c r="N331">
        <v>0</v>
      </c>
      <c r="O331">
        <v>309</v>
      </c>
      <c r="P331" s="1" t="s">
        <v>88</v>
      </c>
      <c r="Q331" s="1" t="s">
        <v>1099</v>
      </c>
      <c r="R331" s="2">
        <v>45135.39496662037</v>
      </c>
      <c r="S331" s="4">
        <v>70</v>
      </c>
      <c r="T331" s="1" t="s">
        <v>1128</v>
      </c>
      <c r="U331">
        <v>0</v>
      </c>
      <c r="V331" s="1" t="s">
        <v>1129</v>
      </c>
      <c r="W331">
        <v>4.9000000000000004</v>
      </c>
      <c r="X331" s="1" t="s">
        <v>88</v>
      </c>
      <c r="Y331" s="1" t="s">
        <v>88</v>
      </c>
      <c r="Z331" s="1" t="s">
        <v>97</v>
      </c>
      <c r="AA331">
        <v>11</v>
      </c>
      <c r="AB331">
        <v>14</v>
      </c>
      <c r="AC331">
        <v>239</v>
      </c>
      <c r="AD331" s="5">
        <v>0</v>
      </c>
      <c r="AE331" s="5">
        <v>0</v>
      </c>
      <c r="AF331" s="5">
        <v>0</v>
      </c>
      <c r="AG331" s="5">
        <v>0</v>
      </c>
      <c r="AH331">
        <v>0</v>
      </c>
      <c r="AI331">
        <v>0</v>
      </c>
      <c r="AJ331" s="1" t="s">
        <v>1129</v>
      </c>
      <c r="AK331">
        <v>3290</v>
      </c>
      <c r="AL331">
        <v>19</v>
      </c>
      <c r="AM331">
        <v>13</v>
      </c>
      <c r="AN331">
        <v>13</v>
      </c>
      <c r="AO331">
        <v>45</v>
      </c>
      <c r="AP331">
        <v>1</v>
      </c>
      <c r="AQ331">
        <v>1</v>
      </c>
      <c r="AR331">
        <v>2</v>
      </c>
      <c r="AS331">
        <v>2</v>
      </c>
      <c r="AT331">
        <v>1</v>
      </c>
      <c r="AU331">
        <v>6</v>
      </c>
      <c r="AV331">
        <v>23</v>
      </c>
      <c r="AW331">
        <v>651</v>
      </c>
      <c r="AX331">
        <v>0</v>
      </c>
      <c r="AY331">
        <v>0</v>
      </c>
      <c r="AZ331">
        <v>0</v>
      </c>
      <c r="BA331">
        <v>0</v>
      </c>
      <c r="BB331">
        <v>37</v>
      </c>
      <c r="BC331">
        <v>0</v>
      </c>
      <c r="BD331">
        <v>0</v>
      </c>
      <c r="BE331">
        <v>0</v>
      </c>
      <c r="BF331">
        <v>0</v>
      </c>
      <c r="BG331">
        <v>613</v>
      </c>
      <c r="BH331">
        <v>261</v>
      </c>
      <c r="BI331">
        <v>613</v>
      </c>
      <c r="BJ331">
        <v>261</v>
      </c>
      <c r="BK331">
        <v>613</v>
      </c>
      <c r="BL331">
        <v>261</v>
      </c>
      <c r="BM331">
        <v>613</v>
      </c>
      <c r="BN331">
        <v>261</v>
      </c>
      <c r="BO331">
        <v>3</v>
      </c>
      <c r="BP331" s="1" t="s">
        <v>88</v>
      </c>
      <c r="BQ331">
        <v>2</v>
      </c>
      <c r="BR331" s="1" t="s">
        <v>88</v>
      </c>
      <c r="BS331">
        <v>2</v>
      </c>
      <c r="BT331" s="1" t="s">
        <v>88</v>
      </c>
      <c r="BU331">
        <v>0.56999999999999995</v>
      </c>
      <c r="BV331">
        <v>6</v>
      </c>
      <c r="BW331">
        <v>0.19</v>
      </c>
      <c r="BX331">
        <v>0.76</v>
      </c>
      <c r="BY331">
        <v>1.3</v>
      </c>
      <c r="BZ331">
        <v>1.23</v>
      </c>
      <c r="CA331">
        <v>35</v>
      </c>
      <c r="CB331">
        <v>22</v>
      </c>
      <c r="CC331">
        <v>585</v>
      </c>
      <c r="CD331">
        <v>244</v>
      </c>
      <c r="CE331">
        <v>613</v>
      </c>
      <c r="CF331">
        <v>261</v>
      </c>
      <c r="CG331">
        <v>74</v>
      </c>
      <c r="CH331">
        <v>25</v>
      </c>
      <c r="CI331">
        <v>1.01</v>
      </c>
      <c r="CJ331">
        <v>0.36</v>
      </c>
      <c r="CK331" t="str">
        <f>IF(O331=" "," ",VLOOKUP(AA331,Mapping!$A:$C,2,FALSE))</f>
        <v>LIV</v>
      </c>
      <c r="CL331" t="str">
        <f>IF(O331=" "," ",VLOOKUP(AA331,Mapping!$A:$C,3,FALSE))</f>
        <v>Liverpool</v>
      </c>
      <c r="CM331" s="5">
        <f t="shared" si="25"/>
        <v>0</v>
      </c>
      <c r="CN331" s="5">
        <f t="shared" si="26"/>
        <v>0</v>
      </c>
      <c r="CO331">
        <f t="shared" si="27"/>
        <v>7</v>
      </c>
      <c r="CP331" s="4">
        <f t="shared" si="28"/>
        <v>34.142857142857146</v>
      </c>
      <c r="CQ331">
        <f t="shared" si="29"/>
        <v>0</v>
      </c>
    </row>
    <row r="332" spans="1:95" x14ac:dyDescent="0.35">
      <c r="A332">
        <v>25</v>
      </c>
      <c r="B332" s="1" t="s">
        <v>88</v>
      </c>
      <c r="C332">
        <v>61558</v>
      </c>
      <c r="D332" s="1" t="s">
        <v>88</v>
      </c>
      <c r="E332" s="1" t="s">
        <v>88</v>
      </c>
      <c r="F332" s="1">
        <v>0</v>
      </c>
      <c r="G332" s="1" t="s">
        <v>88</v>
      </c>
      <c r="H332" s="1" t="s">
        <v>88</v>
      </c>
      <c r="I332">
        <v>3</v>
      </c>
      <c r="J332">
        <v>2.1</v>
      </c>
      <c r="K332" s="1" t="s">
        <v>88</v>
      </c>
      <c r="L332" s="1" t="s">
        <v>88</v>
      </c>
      <c r="M332" s="1" t="s">
        <v>819</v>
      </c>
      <c r="N332">
        <v>0</v>
      </c>
      <c r="O332">
        <v>310</v>
      </c>
      <c r="P332" s="1" t="s">
        <v>88</v>
      </c>
      <c r="Q332" s="1" t="s">
        <v>1099</v>
      </c>
      <c r="R332" s="2">
        <v>45135.39496662037</v>
      </c>
      <c r="S332" s="4">
        <v>50</v>
      </c>
      <c r="T332" s="1" t="s">
        <v>1130</v>
      </c>
      <c r="U332">
        <v>1.7</v>
      </c>
      <c r="V332" s="1" t="s">
        <v>1131</v>
      </c>
      <c r="W332">
        <v>0.2</v>
      </c>
      <c r="X332" s="1" t="s">
        <v>88</v>
      </c>
      <c r="Y332" s="1" t="s">
        <v>88</v>
      </c>
      <c r="Z332" s="1" t="s">
        <v>97</v>
      </c>
      <c r="AA332">
        <v>11</v>
      </c>
      <c r="AB332">
        <v>14</v>
      </c>
      <c r="AC332">
        <v>30</v>
      </c>
      <c r="AD332" s="5">
        <v>0</v>
      </c>
      <c r="AE332" s="5">
        <v>0</v>
      </c>
      <c r="AF332" s="5">
        <v>0</v>
      </c>
      <c r="AG332" s="5">
        <v>0</v>
      </c>
      <c r="AH332">
        <v>0</v>
      </c>
      <c r="AI332">
        <v>6</v>
      </c>
      <c r="AJ332" s="1" t="s">
        <v>819</v>
      </c>
      <c r="AK332">
        <v>1252</v>
      </c>
      <c r="AL332">
        <v>19</v>
      </c>
      <c r="AM332">
        <v>13</v>
      </c>
      <c r="AN332">
        <v>2</v>
      </c>
      <c r="AO332">
        <v>23</v>
      </c>
      <c r="AP332">
        <v>1</v>
      </c>
      <c r="AQ332">
        <v>1</v>
      </c>
      <c r="AR332">
        <v>2</v>
      </c>
      <c r="AS332">
        <v>2</v>
      </c>
      <c r="AT332">
        <v>1</v>
      </c>
      <c r="AU332">
        <v>6</v>
      </c>
      <c r="AV332">
        <v>23</v>
      </c>
      <c r="AW332">
        <v>194</v>
      </c>
      <c r="AX332">
        <v>244.4</v>
      </c>
      <c r="AY332">
        <v>265.8</v>
      </c>
      <c r="AZ332">
        <v>86</v>
      </c>
      <c r="BA332">
        <v>59.8</v>
      </c>
      <c r="BB332">
        <v>14</v>
      </c>
      <c r="BC332">
        <v>0.46</v>
      </c>
      <c r="BD332">
        <v>1.18</v>
      </c>
      <c r="BE332">
        <v>1.64</v>
      </c>
      <c r="BF332">
        <v>21.41</v>
      </c>
      <c r="BG332">
        <v>221</v>
      </c>
      <c r="BH332">
        <v>102</v>
      </c>
      <c r="BI332">
        <v>119</v>
      </c>
      <c r="BJ332">
        <v>83</v>
      </c>
      <c r="BK332">
        <v>234</v>
      </c>
      <c r="BL332">
        <v>124</v>
      </c>
      <c r="BM332">
        <v>205</v>
      </c>
      <c r="BN332">
        <v>101</v>
      </c>
      <c r="BO332">
        <v>3</v>
      </c>
      <c r="BP332" s="1" t="s">
        <v>88</v>
      </c>
      <c r="BQ332">
        <v>2</v>
      </c>
      <c r="BR332" s="1" t="s">
        <v>88</v>
      </c>
      <c r="BS332">
        <v>2</v>
      </c>
      <c r="BT332" s="1" t="s">
        <v>88</v>
      </c>
      <c r="BU332">
        <v>0.03</v>
      </c>
      <c r="BV332">
        <v>6</v>
      </c>
      <c r="BW332">
        <v>0.08</v>
      </c>
      <c r="BX332">
        <v>0.11</v>
      </c>
      <c r="BY332">
        <v>1.54</v>
      </c>
      <c r="BZ332">
        <v>1.65</v>
      </c>
      <c r="CA332">
        <v>164</v>
      </c>
      <c r="CB332">
        <v>103</v>
      </c>
      <c r="CC332">
        <v>336</v>
      </c>
      <c r="CD332">
        <v>78</v>
      </c>
      <c r="CE332">
        <v>297</v>
      </c>
      <c r="CF332">
        <v>127</v>
      </c>
      <c r="CG332">
        <v>336</v>
      </c>
      <c r="CH332">
        <v>106</v>
      </c>
      <c r="CI332">
        <v>1.01</v>
      </c>
      <c r="CJ332">
        <v>0.14000000000000001</v>
      </c>
      <c r="CK332" t="str">
        <f>IF(O332=" "," ",VLOOKUP(AA332,Mapping!$A:$C,2,FALSE))</f>
        <v>LIV</v>
      </c>
      <c r="CL332" t="str">
        <f>IF(O332=" "," ",VLOOKUP(AA332,Mapping!$A:$C,3,FALSE))</f>
        <v>Liverpool</v>
      </c>
      <c r="CM332" s="5">
        <f t="shared" si="25"/>
        <v>0</v>
      </c>
      <c r="CN332" s="5">
        <f t="shared" si="26"/>
        <v>0</v>
      </c>
      <c r="CO332">
        <f t="shared" si="27"/>
        <v>5</v>
      </c>
      <c r="CP332" s="4">
        <f t="shared" si="28"/>
        <v>6</v>
      </c>
      <c r="CQ332">
        <f t="shared" si="29"/>
        <v>0</v>
      </c>
    </row>
    <row r="333" spans="1:95" x14ac:dyDescent="0.35">
      <c r="A333">
        <v>25</v>
      </c>
      <c r="B333" s="1" t="s">
        <v>88</v>
      </c>
      <c r="C333">
        <v>214285</v>
      </c>
      <c r="D333" s="1" t="s">
        <v>88</v>
      </c>
      <c r="E333" s="1" t="s">
        <v>88</v>
      </c>
      <c r="F333" s="1">
        <v>0</v>
      </c>
      <c r="G333" s="1" t="s">
        <v>88</v>
      </c>
      <c r="H333" s="1" t="s">
        <v>88</v>
      </c>
      <c r="I333">
        <v>2</v>
      </c>
      <c r="J333">
        <v>2.5</v>
      </c>
      <c r="K333" s="1" t="s">
        <v>88</v>
      </c>
      <c r="L333" s="1" t="s">
        <v>88</v>
      </c>
      <c r="M333" s="1" t="s">
        <v>1132</v>
      </c>
      <c r="N333">
        <v>0</v>
      </c>
      <c r="O333">
        <v>311</v>
      </c>
      <c r="P333" s="1" t="s">
        <v>88</v>
      </c>
      <c r="Q333" s="1" t="s">
        <v>1099</v>
      </c>
      <c r="R333" s="2">
        <v>45135.39496662037</v>
      </c>
      <c r="S333" s="4">
        <v>45</v>
      </c>
      <c r="T333" s="1" t="s">
        <v>1133</v>
      </c>
      <c r="U333">
        <v>2.4</v>
      </c>
      <c r="V333" s="1" t="s">
        <v>1134</v>
      </c>
      <c r="W333">
        <v>0.2</v>
      </c>
      <c r="X333" s="1" t="s">
        <v>88</v>
      </c>
      <c r="Y333" s="1" t="s">
        <v>88</v>
      </c>
      <c r="Z333" s="1" t="s">
        <v>97</v>
      </c>
      <c r="AA333">
        <v>11</v>
      </c>
      <c r="AB333">
        <v>14</v>
      </c>
      <c r="AC333">
        <v>48</v>
      </c>
      <c r="AD333" s="5">
        <v>0</v>
      </c>
      <c r="AE333" s="5">
        <v>0</v>
      </c>
      <c r="AF333" s="5">
        <v>0</v>
      </c>
      <c r="AG333" s="5">
        <v>0</v>
      </c>
      <c r="AH333">
        <v>0</v>
      </c>
      <c r="AI333">
        <v>10.7</v>
      </c>
      <c r="AJ333" s="1" t="s">
        <v>1134</v>
      </c>
      <c r="AK333">
        <v>762</v>
      </c>
      <c r="AL333">
        <v>19</v>
      </c>
      <c r="AM333">
        <v>4</v>
      </c>
      <c r="AN333">
        <v>4</v>
      </c>
      <c r="AO333">
        <v>11</v>
      </c>
      <c r="AP333">
        <v>1</v>
      </c>
      <c r="AQ333">
        <v>1</v>
      </c>
      <c r="AR333">
        <v>2</v>
      </c>
      <c r="AS333">
        <v>3</v>
      </c>
      <c r="AT333">
        <v>1</v>
      </c>
      <c r="AU333">
        <v>6</v>
      </c>
      <c r="AV333">
        <v>2</v>
      </c>
      <c r="AW333">
        <v>216</v>
      </c>
      <c r="AX333">
        <v>183.2</v>
      </c>
      <c r="AY333">
        <v>298.3</v>
      </c>
      <c r="AZ333">
        <v>124</v>
      </c>
      <c r="BA333">
        <v>60.7</v>
      </c>
      <c r="BB333">
        <v>9</v>
      </c>
      <c r="BC333">
        <v>0.68</v>
      </c>
      <c r="BD333">
        <v>1.3</v>
      </c>
      <c r="BE333">
        <v>1.98</v>
      </c>
      <c r="BF333">
        <v>14.45</v>
      </c>
      <c r="BG333">
        <v>255</v>
      </c>
      <c r="BH333">
        <v>100</v>
      </c>
      <c r="BI333">
        <v>108</v>
      </c>
      <c r="BJ333">
        <v>21</v>
      </c>
      <c r="BK333">
        <v>196</v>
      </c>
      <c r="BL333">
        <v>50</v>
      </c>
      <c r="BM333">
        <v>204</v>
      </c>
      <c r="BN333">
        <v>66</v>
      </c>
      <c r="BO333">
        <v>4</v>
      </c>
      <c r="BP333" s="1" t="s">
        <v>88</v>
      </c>
      <c r="BQ333">
        <v>2</v>
      </c>
      <c r="BR333" s="1" t="s">
        <v>88</v>
      </c>
      <c r="BS333">
        <v>2</v>
      </c>
      <c r="BT333" s="1" t="s">
        <v>88</v>
      </c>
      <c r="BU333">
        <v>0.08</v>
      </c>
      <c r="BV333">
        <v>6</v>
      </c>
      <c r="BW333">
        <v>0.15</v>
      </c>
      <c r="BX333">
        <v>0.23</v>
      </c>
      <c r="BY333">
        <v>1.71</v>
      </c>
      <c r="BZ333">
        <v>1.3</v>
      </c>
      <c r="CA333">
        <v>402</v>
      </c>
      <c r="CB333">
        <v>106</v>
      </c>
      <c r="CC333">
        <v>206</v>
      </c>
      <c r="CD333">
        <v>129</v>
      </c>
      <c r="CE333">
        <v>205</v>
      </c>
      <c r="CF333">
        <v>79</v>
      </c>
      <c r="CG333">
        <v>409</v>
      </c>
      <c r="CH333">
        <v>157</v>
      </c>
      <c r="CI333">
        <v>1.06</v>
      </c>
      <c r="CJ333">
        <v>0.47</v>
      </c>
      <c r="CK333" t="str">
        <f>IF(O333=" "," ",VLOOKUP(AA333,Mapping!$A:$C,2,FALSE))</f>
        <v>LIV</v>
      </c>
      <c r="CL333" t="str">
        <f>IF(O333=" "," ",VLOOKUP(AA333,Mapping!$A:$C,3,FALSE))</f>
        <v>Liverpool</v>
      </c>
      <c r="CM333" s="5">
        <f t="shared" si="25"/>
        <v>0</v>
      </c>
      <c r="CN333" s="5">
        <f t="shared" si="26"/>
        <v>0</v>
      </c>
      <c r="CO333">
        <f t="shared" si="27"/>
        <v>4.5</v>
      </c>
      <c r="CP333" s="4">
        <f t="shared" si="28"/>
        <v>10.666666666666666</v>
      </c>
      <c r="CQ333">
        <f t="shared" si="29"/>
        <v>0</v>
      </c>
    </row>
    <row r="334" spans="1:95" x14ac:dyDescent="0.35">
      <c r="A334">
        <v>25</v>
      </c>
      <c r="B334" s="1" t="s">
        <v>88</v>
      </c>
      <c r="C334">
        <v>444765</v>
      </c>
      <c r="D334" s="1" t="s">
        <v>88</v>
      </c>
      <c r="E334" s="1" t="s">
        <v>88</v>
      </c>
      <c r="F334" s="1">
        <v>0</v>
      </c>
      <c r="G334" s="1" t="s">
        <v>88</v>
      </c>
      <c r="H334" s="1" t="s">
        <v>88</v>
      </c>
      <c r="I334">
        <v>2</v>
      </c>
      <c r="J334">
        <v>0</v>
      </c>
      <c r="K334" s="1" t="s">
        <v>88</v>
      </c>
      <c r="L334" s="1" t="s">
        <v>88</v>
      </c>
      <c r="M334" s="1" t="s">
        <v>1135</v>
      </c>
      <c r="N334">
        <v>0</v>
      </c>
      <c r="O334">
        <v>312</v>
      </c>
      <c r="P334" s="1" t="s">
        <v>88</v>
      </c>
      <c r="Q334" s="1" t="s">
        <v>1136</v>
      </c>
      <c r="R334" s="2">
        <v>45124.30665677083</v>
      </c>
      <c r="S334" s="4">
        <v>40</v>
      </c>
      <c r="T334" s="1" t="s">
        <v>1137</v>
      </c>
      <c r="U334">
        <v>0</v>
      </c>
      <c r="V334" s="1" t="s">
        <v>1138</v>
      </c>
      <c r="W334">
        <v>0.1</v>
      </c>
      <c r="X334" s="1" t="s">
        <v>88</v>
      </c>
      <c r="Y334" s="1" t="s">
        <v>88</v>
      </c>
      <c r="Z334" s="1" t="s">
        <v>189</v>
      </c>
      <c r="AA334">
        <v>11</v>
      </c>
      <c r="AB334">
        <v>14</v>
      </c>
      <c r="AC334">
        <v>48</v>
      </c>
      <c r="AD334" s="5">
        <v>0</v>
      </c>
      <c r="AE334" s="5">
        <v>0</v>
      </c>
      <c r="AF334" s="5">
        <v>0</v>
      </c>
      <c r="AG334" s="5">
        <v>0</v>
      </c>
      <c r="AH334">
        <v>0</v>
      </c>
      <c r="AI334">
        <v>0</v>
      </c>
      <c r="AJ334" s="1" t="s">
        <v>1139</v>
      </c>
      <c r="AK334">
        <v>762</v>
      </c>
      <c r="AL334">
        <v>19</v>
      </c>
      <c r="AM334">
        <v>4</v>
      </c>
      <c r="AN334">
        <v>4</v>
      </c>
      <c r="AO334">
        <v>11</v>
      </c>
      <c r="AP334">
        <v>1</v>
      </c>
      <c r="AQ334">
        <v>1</v>
      </c>
      <c r="AR334">
        <v>2</v>
      </c>
      <c r="AS334">
        <v>3</v>
      </c>
      <c r="AT334">
        <v>1</v>
      </c>
      <c r="AU334">
        <v>6</v>
      </c>
      <c r="AV334">
        <v>2</v>
      </c>
      <c r="AW334">
        <v>216</v>
      </c>
      <c r="AX334">
        <v>0</v>
      </c>
      <c r="AY334">
        <v>0</v>
      </c>
      <c r="AZ334">
        <v>0</v>
      </c>
      <c r="BA334">
        <v>0</v>
      </c>
      <c r="BB334">
        <v>9</v>
      </c>
      <c r="BC334">
        <v>0</v>
      </c>
      <c r="BD334">
        <v>0</v>
      </c>
      <c r="BE334">
        <v>0</v>
      </c>
      <c r="BF334">
        <v>0</v>
      </c>
      <c r="BG334">
        <v>447</v>
      </c>
      <c r="BH334">
        <v>168</v>
      </c>
      <c r="BI334">
        <v>439</v>
      </c>
      <c r="BJ334">
        <v>168</v>
      </c>
      <c r="BK334">
        <v>424</v>
      </c>
      <c r="BL334">
        <v>167</v>
      </c>
      <c r="BM334">
        <v>449</v>
      </c>
      <c r="BN334">
        <v>168</v>
      </c>
      <c r="BO334">
        <v>4</v>
      </c>
      <c r="BP334" s="1" t="s">
        <v>88</v>
      </c>
      <c r="BQ334">
        <v>2</v>
      </c>
      <c r="BR334" s="1" t="s">
        <v>88</v>
      </c>
      <c r="BS334">
        <v>2</v>
      </c>
      <c r="BT334" s="1" t="s">
        <v>88</v>
      </c>
      <c r="BU334">
        <v>0.08</v>
      </c>
      <c r="BV334">
        <v>6</v>
      </c>
      <c r="BW334">
        <v>0.15</v>
      </c>
      <c r="BX334">
        <v>0.23</v>
      </c>
      <c r="BY334">
        <v>1.71</v>
      </c>
      <c r="BZ334">
        <v>1.3</v>
      </c>
      <c r="CA334">
        <v>600</v>
      </c>
      <c r="CB334">
        <v>195</v>
      </c>
      <c r="CC334">
        <v>85</v>
      </c>
      <c r="CD334">
        <v>47</v>
      </c>
      <c r="CE334">
        <v>454</v>
      </c>
      <c r="CF334">
        <v>169</v>
      </c>
      <c r="CG334">
        <v>458</v>
      </c>
      <c r="CH334">
        <v>177</v>
      </c>
      <c r="CI334">
        <v>1.06</v>
      </c>
      <c r="CJ334">
        <v>0.47</v>
      </c>
      <c r="CK334" t="str">
        <f>IF(O334=" "," ",VLOOKUP(AA334,Mapping!$A:$C,2,FALSE))</f>
        <v>LIV</v>
      </c>
      <c r="CL334" t="str">
        <f>IF(O334=" "," ",VLOOKUP(AA334,Mapping!$A:$C,3,FALSE))</f>
        <v>Liverpool</v>
      </c>
      <c r="CM334" s="5">
        <f t="shared" si="25"/>
        <v>0</v>
      </c>
      <c r="CN334" s="5">
        <f t="shared" si="26"/>
        <v>0</v>
      </c>
      <c r="CO334">
        <f t="shared" si="27"/>
        <v>4</v>
      </c>
      <c r="CP334" s="4">
        <f t="shared" si="28"/>
        <v>12</v>
      </c>
      <c r="CQ334">
        <f t="shared" si="29"/>
        <v>0</v>
      </c>
    </row>
    <row r="335" spans="1:95" x14ac:dyDescent="0.35">
      <c r="A335">
        <v>25</v>
      </c>
      <c r="B335" s="1" t="s">
        <v>88</v>
      </c>
      <c r="C335">
        <v>97032</v>
      </c>
      <c r="D335" s="1" t="s">
        <v>88</v>
      </c>
      <c r="E335" s="1" t="s">
        <v>88</v>
      </c>
      <c r="F335" s="1">
        <v>0</v>
      </c>
      <c r="G335" s="1" t="s">
        <v>88</v>
      </c>
      <c r="H335" s="1" t="s">
        <v>88</v>
      </c>
      <c r="I335">
        <v>2</v>
      </c>
      <c r="J335">
        <v>3.4</v>
      </c>
      <c r="K335" s="1" t="s">
        <v>88</v>
      </c>
      <c r="L335" s="1" t="s">
        <v>88</v>
      </c>
      <c r="M335" s="1" t="s">
        <v>1140</v>
      </c>
      <c r="N335">
        <v>0</v>
      </c>
      <c r="O335">
        <v>313</v>
      </c>
      <c r="P335" s="1" t="s">
        <v>88</v>
      </c>
      <c r="Q335" s="1" t="s">
        <v>1136</v>
      </c>
      <c r="R335" s="2">
        <v>45124.30665677083</v>
      </c>
      <c r="S335" s="4">
        <v>60</v>
      </c>
      <c r="T335" s="1" t="s">
        <v>1141</v>
      </c>
      <c r="U335">
        <v>4</v>
      </c>
      <c r="V335" s="1" t="s">
        <v>1142</v>
      </c>
      <c r="W335">
        <v>9.4</v>
      </c>
      <c r="X335" s="1" t="s">
        <v>88</v>
      </c>
      <c r="Y335" s="1" t="s">
        <v>88</v>
      </c>
      <c r="Z335" s="1" t="s">
        <v>97</v>
      </c>
      <c r="AA335">
        <v>11</v>
      </c>
      <c r="AB335">
        <v>14</v>
      </c>
      <c r="AC335">
        <v>127</v>
      </c>
      <c r="AD335" s="5">
        <v>0</v>
      </c>
      <c r="AE335" s="5">
        <v>0</v>
      </c>
      <c r="AF335" s="5">
        <v>0</v>
      </c>
      <c r="AG335" s="5">
        <v>0</v>
      </c>
      <c r="AH335">
        <v>0</v>
      </c>
      <c r="AI335">
        <v>21.2</v>
      </c>
      <c r="AJ335" s="1" t="s">
        <v>1140</v>
      </c>
      <c r="AK335">
        <v>2835</v>
      </c>
      <c r="AL335">
        <v>3</v>
      </c>
      <c r="AM335">
        <v>1</v>
      </c>
      <c r="AN335">
        <v>11</v>
      </c>
      <c r="AO335">
        <v>36</v>
      </c>
      <c r="AP335">
        <v>1</v>
      </c>
      <c r="AQ335">
        <v>1</v>
      </c>
      <c r="AR335">
        <v>2</v>
      </c>
      <c r="AS335">
        <v>3</v>
      </c>
      <c r="AT335">
        <v>1</v>
      </c>
      <c r="AU335">
        <v>6</v>
      </c>
      <c r="AV335">
        <v>13</v>
      </c>
      <c r="AW335">
        <v>636</v>
      </c>
      <c r="AX335">
        <v>743.2</v>
      </c>
      <c r="AY335">
        <v>121</v>
      </c>
      <c r="AZ335">
        <v>389</v>
      </c>
      <c r="BA335">
        <v>125.4</v>
      </c>
      <c r="BB335">
        <v>32</v>
      </c>
      <c r="BC335">
        <v>2.5</v>
      </c>
      <c r="BD335">
        <v>1.0900000000000001</v>
      </c>
      <c r="BE335">
        <v>3.59</v>
      </c>
      <c r="BF335">
        <v>41.17</v>
      </c>
      <c r="BG335">
        <v>32</v>
      </c>
      <c r="BH335">
        <v>7</v>
      </c>
      <c r="BI335">
        <v>207</v>
      </c>
      <c r="BJ335">
        <v>58</v>
      </c>
      <c r="BK335">
        <v>84</v>
      </c>
      <c r="BL335">
        <v>5</v>
      </c>
      <c r="BM335">
        <v>81</v>
      </c>
      <c r="BN335">
        <v>11</v>
      </c>
      <c r="BO335">
        <v>4</v>
      </c>
      <c r="BP335" s="1" t="s">
        <v>88</v>
      </c>
      <c r="BQ335">
        <v>2</v>
      </c>
      <c r="BR335" s="1" t="s">
        <v>88</v>
      </c>
      <c r="BS335">
        <v>2</v>
      </c>
      <c r="BT335" s="1" t="s">
        <v>88</v>
      </c>
      <c r="BU335">
        <v>0.08</v>
      </c>
      <c r="BV335">
        <v>6</v>
      </c>
      <c r="BW335">
        <v>0.03</v>
      </c>
      <c r="BX335">
        <v>0.11</v>
      </c>
      <c r="BY335">
        <v>1.31</v>
      </c>
      <c r="BZ335">
        <v>1.1399999999999999</v>
      </c>
      <c r="CA335">
        <v>63</v>
      </c>
      <c r="CB335">
        <v>4</v>
      </c>
      <c r="CC335">
        <v>543</v>
      </c>
      <c r="CD335">
        <v>202</v>
      </c>
      <c r="CE335">
        <v>50</v>
      </c>
      <c r="CF335">
        <v>8</v>
      </c>
      <c r="CG335">
        <v>42</v>
      </c>
      <c r="CH335">
        <v>15</v>
      </c>
      <c r="CI335">
        <v>1.02</v>
      </c>
      <c r="CJ335">
        <v>0.35</v>
      </c>
      <c r="CK335" t="str">
        <f>IF(O335=" "," ",VLOOKUP(AA335,Mapping!$A:$C,2,FALSE))</f>
        <v>LIV</v>
      </c>
      <c r="CL335" t="str">
        <f>IF(O335=" "," ",VLOOKUP(AA335,Mapping!$A:$C,3,FALSE))</f>
        <v>Liverpool</v>
      </c>
      <c r="CM335" s="5">
        <f t="shared" si="25"/>
        <v>0</v>
      </c>
      <c r="CN335" s="5">
        <f t="shared" si="26"/>
        <v>0</v>
      </c>
      <c r="CO335">
        <f t="shared" si="27"/>
        <v>6</v>
      </c>
      <c r="CP335" s="4">
        <f t="shared" si="28"/>
        <v>21.166666666666668</v>
      </c>
      <c r="CQ335">
        <f t="shared" si="29"/>
        <v>0</v>
      </c>
    </row>
    <row r="336" spans="1:95" x14ac:dyDescent="0.35">
      <c r="A336">
        <v>25</v>
      </c>
      <c r="B336" s="1" t="s">
        <v>88</v>
      </c>
      <c r="C336">
        <v>184704</v>
      </c>
      <c r="D336" s="1" t="s">
        <v>88</v>
      </c>
      <c r="E336" s="1" t="s">
        <v>88</v>
      </c>
      <c r="F336" s="1">
        <v>0</v>
      </c>
      <c r="G336" s="1" t="s">
        <v>88</v>
      </c>
      <c r="H336" s="1" t="s">
        <v>88</v>
      </c>
      <c r="I336">
        <v>3</v>
      </c>
      <c r="J336">
        <v>0.5</v>
      </c>
      <c r="K336" s="1" t="s">
        <v>88</v>
      </c>
      <c r="L336" s="1" t="s">
        <v>88</v>
      </c>
      <c r="M336" s="1" t="s">
        <v>1143</v>
      </c>
      <c r="N336">
        <v>0</v>
      </c>
      <c r="O336">
        <v>52</v>
      </c>
      <c r="P336" s="1" t="s">
        <v>88</v>
      </c>
      <c r="Q336" s="1" t="s">
        <v>1136</v>
      </c>
      <c r="R336" s="2">
        <v>45124.30665677083</v>
      </c>
      <c r="S336" s="4">
        <v>45</v>
      </c>
      <c r="T336" s="1" t="s">
        <v>1144</v>
      </c>
      <c r="U336">
        <v>0</v>
      </c>
      <c r="V336" s="1" t="s">
        <v>1145</v>
      </c>
      <c r="W336">
        <v>1.6</v>
      </c>
      <c r="X336" s="1" t="s">
        <v>88</v>
      </c>
      <c r="Y336" s="1" t="s">
        <v>88</v>
      </c>
      <c r="Z336" s="1" t="s">
        <v>97</v>
      </c>
      <c r="AA336">
        <v>12</v>
      </c>
      <c r="AB336">
        <v>102</v>
      </c>
      <c r="AC336">
        <v>127</v>
      </c>
      <c r="AD336" s="5">
        <v>0</v>
      </c>
      <c r="AE336" s="5">
        <v>0</v>
      </c>
      <c r="AF336" s="5">
        <v>0</v>
      </c>
      <c r="AG336" s="5">
        <v>0</v>
      </c>
      <c r="AH336">
        <v>0</v>
      </c>
      <c r="AI336">
        <v>0</v>
      </c>
      <c r="AJ336" s="1" t="s">
        <v>1145</v>
      </c>
      <c r="AK336">
        <v>2835</v>
      </c>
      <c r="AL336">
        <v>3</v>
      </c>
      <c r="AM336">
        <v>1</v>
      </c>
      <c r="AN336">
        <v>11</v>
      </c>
      <c r="AO336">
        <v>36</v>
      </c>
      <c r="AP336">
        <v>1</v>
      </c>
      <c r="AQ336">
        <v>1</v>
      </c>
      <c r="AR336">
        <v>2</v>
      </c>
      <c r="AS336">
        <v>3</v>
      </c>
      <c r="AT336">
        <v>1</v>
      </c>
      <c r="AU336">
        <v>6</v>
      </c>
      <c r="AV336">
        <v>13</v>
      </c>
      <c r="AW336">
        <v>636</v>
      </c>
      <c r="AX336">
        <v>0</v>
      </c>
      <c r="AY336">
        <v>0</v>
      </c>
      <c r="AZ336">
        <v>0</v>
      </c>
      <c r="BA336">
        <v>0</v>
      </c>
      <c r="BB336">
        <v>32</v>
      </c>
      <c r="BC336">
        <v>0</v>
      </c>
      <c r="BD336">
        <v>0</v>
      </c>
      <c r="BE336">
        <v>0</v>
      </c>
      <c r="BF336">
        <v>0</v>
      </c>
      <c r="BG336">
        <v>484</v>
      </c>
      <c r="BH336">
        <v>190</v>
      </c>
      <c r="BI336">
        <v>483</v>
      </c>
      <c r="BJ336">
        <v>192</v>
      </c>
      <c r="BK336">
        <v>473</v>
      </c>
      <c r="BL336">
        <v>187</v>
      </c>
      <c r="BM336">
        <v>486</v>
      </c>
      <c r="BN336">
        <v>190</v>
      </c>
      <c r="BO336">
        <v>4</v>
      </c>
      <c r="BP336" s="1" t="s">
        <v>88</v>
      </c>
      <c r="BQ336">
        <v>2</v>
      </c>
      <c r="BR336" s="1" t="s">
        <v>88</v>
      </c>
      <c r="BS336">
        <v>2</v>
      </c>
      <c r="BT336" s="1" t="s">
        <v>88</v>
      </c>
      <c r="BU336">
        <v>0.08</v>
      </c>
      <c r="BV336">
        <v>6</v>
      </c>
      <c r="BW336">
        <v>0.03</v>
      </c>
      <c r="BX336">
        <v>0.11</v>
      </c>
      <c r="BY336">
        <v>1.31</v>
      </c>
      <c r="BZ336">
        <v>1.1399999999999999</v>
      </c>
      <c r="CA336">
        <v>379</v>
      </c>
      <c r="CB336">
        <v>208</v>
      </c>
      <c r="CC336">
        <v>183</v>
      </c>
      <c r="CD336">
        <v>15</v>
      </c>
      <c r="CE336">
        <v>490</v>
      </c>
      <c r="CF336">
        <v>194</v>
      </c>
      <c r="CG336">
        <v>141</v>
      </c>
      <c r="CH336">
        <v>49</v>
      </c>
      <c r="CI336">
        <v>1.02</v>
      </c>
      <c r="CJ336">
        <v>0.35</v>
      </c>
      <c r="CK336" t="str">
        <f>IF(O336=" "," ",VLOOKUP(AA336,Mapping!$A:$C,2,FALSE))</f>
        <v>LUT</v>
      </c>
      <c r="CL336" t="str">
        <f>IF(O336=" "," ",VLOOKUP(AA336,Mapping!$A:$C,3,FALSE))</f>
        <v>Luton</v>
      </c>
      <c r="CM336" s="5">
        <f t="shared" si="25"/>
        <v>0</v>
      </c>
      <c r="CN336" s="5">
        <f t="shared" si="26"/>
        <v>0</v>
      </c>
      <c r="CO336">
        <f t="shared" si="27"/>
        <v>4.5</v>
      </c>
      <c r="CP336" s="4">
        <f t="shared" si="28"/>
        <v>28.222222222222221</v>
      </c>
      <c r="CQ336">
        <f t="shared" si="29"/>
        <v>0</v>
      </c>
    </row>
    <row r="337" spans="1:95" x14ac:dyDescent="0.35">
      <c r="A337">
        <v>25</v>
      </c>
      <c r="B337" s="1" t="s">
        <v>88</v>
      </c>
      <c r="C337">
        <v>174310</v>
      </c>
      <c r="D337" s="1" t="s">
        <v>88</v>
      </c>
      <c r="E337" s="1" t="s">
        <v>88</v>
      </c>
      <c r="F337" s="1">
        <v>0</v>
      </c>
      <c r="G337" s="1" t="s">
        <v>88</v>
      </c>
      <c r="H337" s="1" t="s">
        <v>88</v>
      </c>
      <c r="I337">
        <v>4</v>
      </c>
      <c r="J337">
        <v>0.9</v>
      </c>
      <c r="K337" s="1" t="s">
        <v>88</v>
      </c>
      <c r="L337" s="1" t="s">
        <v>88</v>
      </c>
      <c r="M337" s="1" t="s">
        <v>1146</v>
      </c>
      <c r="N337">
        <v>0</v>
      </c>
      <c r="O337">
        <v>314</v>
      </c>
      <c r="P337" s="1" t="s">
        <v>88</v>
      </c>
      <c r="Q337" s="1" t="s">
        <v>1136</v>
      </c>
      <c r="R337" s="2">
        <v>45124.30665677083</v>
      </c>
      <c r="S337" s="4">
        <v>50</v>
      </c>
      <c r="T337" s="1" t="s">
        <v>1147</v>
      </c>
      <c r="U337">
        <v>0</v>
      </c>
      <c r="V337" s="1" t="s">
        <v>1148</v>
      </c>
      <c r="W337">
        <v>1.3</v>
      </c>
      <c r="X337" s="1" t="s">
        <v>88</v>
      </c>
      <c r="Y337" s="1" t="s">
        <v>88</v>
      </c>
      <c r="Z337" s="1" t="s">
        <v>97</v>
      </c>
      <c r="AA337">
        <v>12</v>
      </c>
      <c r="AB337">
        <v>102</v>
      </c>
      <c r="AC337">
        <v>127</v>
      </c>
      <c r="AD337" s="5">
        <v>0</v>
      </c>
      <c r="AE337" s="5">
        <v>0</v>
      </c>
      <c r="AF337" s="5">
        <v>0</v>
      </c>
      <c r="AG337" s="5">
        <v>0</v>
      </c>
      <c r="AH337">
        <v>0</v>
      </c>
      <c r="AI337">
        <v>0</v>
      </c>
      <c r="AJ337" s="1" t="s">
        <v>1148</v>
      </c>
      <c r="AK337">
        <v>2835</v>
      </c>
      <c r="AL337">
        <v>3</v>
      </c>
      <c r="AM337">
        <v>1</v>
      </c>
      <c r="AN337">
        <v>11</v>
      </c>
      <c r="AO337">
        <v>36</v>
      </c>
      <c r="AP337">
        <v>1</v>
      </c>
      <c r="AQ337">
        <v>1</v>
      </c>
      <c r="AR337">
        <v>2</v>
      </c>
      <c r="AS337">
        <v>3</v>
      </c>
      <c r="AT337">
        <v>1</v>
      </c>
      <c r="AU337">
        <v>6</v>
      </c>
      <c r="AV337">
        <v>13</v>
      </c>
      <c r="AW337">
        <v>636</v>
      </c>
      <c r="AX337">
        <v>0</v>
      </c>
      <c r="AY337">
        <v>0</v>
      </c>
      <c r="AZ337">
        <v>0</v>
      </c>
      <c r="BA337">
        <v>0</v>
      </c>
      <c r="BB337">
        <v>32</v>
      </c>
      <c r="BC337">
        <v>0</v>
      </c>
      <c r="BD337">
        <v>0</v>
      </c>
      <c r="BE337">
        <v>0</v>
      </c>
      <c r="BF337">
        <v>0</v>
      </c>
      <c r="BG337">
        <v>570</v>
      </c>
      <c r="BH337">
        <v>57</v>
      </c>
      <c r="BI337">
        <v>569</v>
      </c>
      <c r="BJ337">
        <v>57</v>
      </c>
      <c r="BK337">
        <v>567</v>
      </c>
      <c r="BL337">
        <v>58</v>
      </c>
      <c r="BM337">
        <v>571</v>
      </c>
      <c r="BN337">
        <v>58</v>
      </c>
      <c r="BO337">
        <v>4</v>
      </c>
      <c r="BP337" s="1" t="s">
        <v>88</v>
      </c>
      <c r="BQ337">
        <v>2</v>
      </c>
      <c r="BR337" s="1" t="s">
        <v>88</v>
      </c>
      <c r="BS337">
        <v>2</v>
      </c>
      <c r="BT337" s="1" t="s">
        <v>88</v>
      </c>
      <c r="BU337">
        <v>0.08</v>
      </c>
      <c r="BV337">
        <v>6</v>
      </c>
      <c r="BW337">
        <v>0.03</v>
      </c>
      <c r="BX337">
        <v>0.11</v>
      </c>
      <c r="BY337">
        <v>1.31</v>
      </c>
      <c r="BZ337">
        <v>1.1399999999999999</v>
      </c>
      <c r="CA337">
        <v>213</v>
      </c>
      <c r="CB337">
        <v>44</v>
      </c>
      <c r="CC337">
        <v>385</v>
      </c>
      <c r="CD337">
        <v>23</v>
      </c>
      <c r="CE337">
        <v>571</v>
      </c>
      <c r="CF337">
        <v>58</v>
      </c>
      <c r="CG337">
        <v>149</v>
      </c>
      <c r="CH337">
        <v>30</v>
      </c>
      <c r="CI337">
        <v>1.02</v>
      </c>
      <c r="CJ337">
        <v>0.35</v>
      </c>
      <c r="CK337" t="str">
        <f>IF(O337=" "," ",VLOOKUP(AA337,Mapping!$A:$C,2,FALSE))</f>
        <v>LUT</v>
      </c>
      <c r="CL337" t="str">
        <f>IF(O337=" "," ",VLOOKUP(AA337,Mapping!$A:$C,3,FALSE))</f>
        <v>Luton</v>
      </c>
      <c r="CM337" s="5">
        <f t="shared" si="25"/>
        <v>0</v>
      </c>
      <c r="CN337" s="5">
        <f t="shared" si="26"/>
        <v>0</v>
      </c>
      <c r="CO337">
        <f t="shared" si="27"/>
        <v>5</v>
      </c>
      <c r="CP337" s="4">
        <f t="shared" si="28"/>
        <v>25.4</v>
      </c>
      <c r="CQ337">
        <f t="shared" si="29"/>
        <v>0</v>
      </c>
    </row>
    <row r="338" spans="1:95" x14ac:dyDescent="0.35">
      <c r="A338">
        <v>25</v>
      </c>
      <c r="B338" s="1" t="s">
        <v>88</v>
      </c>
      <c r="C338">
        <v>208904</v>
      </c>
      <c r="D338" s="1" t="s">
        <v>88</v>
      </c>
      <c r="E338" s="1" t="s">
        <v>88</v>
      </c>
      <c r="F338" s="1">
        <v>0</v>
      </c>
      <c r="G338" s="1" t="s">
        <v>88</v>
      </c>
      <c r="H338" s="1" t="s">
        <v>88</v>
      </c>
      <c r="I338">
        <v>2</v>
      </c>
      <c r="J338">
        <v>0.5</v>
      </c>
      <c r="K338" s="1" t="s">
        <v>88</v>
      </c>
      <c r="L338" s="1" t="s">
        <v>88</v>
      </c>
      <c r="M338" s="1" t="s">
        <v>1149</v>
      </c>
      <c r="N338">
        <v>0</v>
      </c>
      <c r="O338">
        <v>315</v>
      </c>
      <c r="P338" s="1" t="s">
        <v>88</v>
      </c>
      <c r="Q338" s="1" t="s">
        <v>1136</v>
      </c>
      <c r="R338" s="2">
        <v>45124.30665677083</v>
      </c>
      <c r="S338" s="4">
        <v>40</v>
      </c>
      <c r="T338" s="1" t="s">
        <v>1150</v>
      </c>
      <c r="U338">
        <v>0</v>
      </c>
      <c r="V338" s="1" t="s">
        <v>844</v>
      </c>
      <c r="W338">
        <v>0.9</v>
      </c>
      <c r="X338" s="1" t="s">
        <v>88</v>
      </c>
      <c r="Y338" s="1" t="s">
        <v>88</v>
      </c>
      <c r="Z338" s="1" t="s">
        <v>97</v>
      </c>
      <c r="AA338">
        <v>12</v>
      </c>
      <c r="AB338">
        <v>102</v>
      </c>
      <c r="AC338">
        <v>127</v>
      </c>
      <c r="AD338" s="5">
        <v>0</v>
      </c>
      <c r="AE338" s="5">
        <v>0</v>
      </c>
      <c r="AF338" s="5">
        <v>0</v>
      </c>
      <c r="AG338" s="5">
        <v>0</v>
      </c>
      <c r="AH338">
        <v>0</v>
      </c>
      <c r="AI338">
        <v>0</v>
      </c>
      <c r="AJ338" s="1" t="s">
        <v>844</v>
      </c>
      <c r="AK338">
        <v>2835</v>
      </c>
      <c r="AL338">
        <v>3</v>
      </c>
      <c r="AM338">
        <v>1</v>
      </c>
      <c r="AN338">
        <v>11</v>
      </c>
      <c r="AO338">
        <v>36</v>
      </c>
      <c r="AP338">
        <v>1</v>
      </c>
      <c r="AQ338">
        <v>1</v>
      </c>
      <c r="AR338">
        <v>2</v>
      </c>
      <c r="AS338">
        <v>3</v>
      </c>
      <c r="AT338">
        <v>1</v>
      </c>
      <c r="AU338">
        <v>6</v>
      </c>
      <c r="AV338">
        <v>13</v>
      </c>
      <c r="AW338">
        <v>636</v>
      </c>
      <c r="AX338">
        <v>0</v>
      </c>
      <c r="AY338">
        <v>0</v>
      </c>
      <c r="AZ338">
        <v>0</v>
      </c>
      <c r="BA338">
        <v>0</v>
      </c>
      <c r="BB338">
        <v>32</v>
      </c>
      <c r="BC338">
        <v>0</v>
      </c>
      <c r="BD338">
        <v>0</v>
      </c>
      <c r="BE338">
        <v>0</v>
      </c>
      <c r="BF338">
        <v>0</v>
      </c>
      <c r="BG338">
        <v>422</v>
      </c>
      <c r="BH338">
        <v>152</v>
      </c>
      <c r="BI338">
        <v>412</v>
      </c>
      <c r="BJ338">
        <v>151</v>
      </c>
      <c r="BK338">
        <v>396</v>
      </c>
      <c r="BL338">
        <v>149</v>
      </c>
      <c r="BM338">
        <v>424</v>
      </c>
      <c r="BN338">
        <v>152</v>
      </c>
      <c r="BO338">
        <v>4</v>
      </c>
      <c r="BP338" s="1" t="s">
        <v>88</v>
      </c>
      <c r="BQ338">
        <v>2</v>
      </c>
      <c r="BR338" s="1" t="s">
        <v>88</v>
      </c>
      <c r="BS338">
        <v>2</v>
      </c>
      <c r="BT338" s="1" t="s">
        <v>88</v>
      </c>
      <c r="BU338">
        <v>0.08</v>
      </c>
      <c r="BV338">
        <v>6</v>
      </c>
      <c r="BW338">
        <v>0.03</v>
      </c>
      <c r="BX338">
        <v>0.11</v>
      </c>
      <c r="BY338">
        <v>1.31</v>
      </c>
      <c r="BZ338">
        <v>1.1399999999999999</v>
      </c>
      <c r="CA338">
        <v>568</v>
      </c>
      <c r="CB338">
        <v>173</v>
      </c>
      <c r="CC338">
        <v>53</v>
      </c>
      <c r="CD338">
        <v>25</v>
      </c>
      <c r="CE338">
        <v>429</v>
      </c>
      <c r="CF338">
        <v>153</v>
      </c>
      <c r="CG338">
        <v>186</v>
      </c>
      <c r="CH338">
        <v>63</v>
      </c>
      <c r="CI338">
        <v>1.02</v>
      </c>
      <c r="CJ338">
        <v>0.35</v>
      </c>
      <c r="CK338" t="str">
        <f>IF(O338=" "," ",VLOOKUP(AA338,Mapping!$A:$C,2,FALSE))</f>
        <v>LUT</v>
      </c>
      <c r="CL338" t="str">
        <f>IF(O338=" "," ",VLOOKUP(AA338,Mapping!$A:$C,3,FALSE))</f>
        <v>Luton</v>
      </c>
      <c r="CM338" s="5">
        <f t="shared" si="25"/>
        <v>0</v>
      </c>
      <c r="CN338" s="5">
        <f t="shared" si="26"/>
        <v>0</v>
      </c>
      <c r="CO338">
        <f t="shared" si="27"/>
        <v>4</v>
      </c>
      <c r="CP338" s="4">
        <f t="shared" si="28"/>
        <v>31.75</v>
      </c>
      <c r="CQ338">
        <f t="shared" si="29"/>
        <v>0</v>
      </c>
    </row>
    <row r="339" spans="1:95" x14ac:dyDescent="0.35">
      <c r="A339">
        <v>25</v>
      </c>
      <c r="B339" s="1" t="s">
        <v>88</v>
      </c>
      <c r="C339">
        <v>165183</v>
      </c>
      <c r="D339" s="1" t="s">
        <v>88</v>
      </c>
      <c r="E339" s="1" t="s">
        <v>88</v>
      </c>
      <c r="F339" s="1">
        <v>0</v>
      </c>
      <c r="G339" s="1" t="s">
        <v>88</v>
      </c>
      <c r="H339" s="1" t="s">
        <v>88</v>
      </c>
      <c r="I339">
        <v>2</v>
      </c>
      <c r="J339">
        <v>0.5</v>
      </c>
      <c r="K339" s="1" t="s">
        <v>88</v>
      </c>
      <c r="L339" s="1" t="s">
        <v>88</v>
      </c>
      <c r="M339" s="1" t="s">
        <v>1151</v>
      </c>
      <c r="N339">
        <v>0</v>
      </c>
      <c r="O339">
        <v>316</v>
      </c>
      <c r="P339" s="1" t="s">
        <v>88</v>
      </c>
      <c r="Q339" s="1" t="s">
        <v>1136</v>
      </c>
      <c r="R339" s="2">
        <v>45124.30665677083</v>
      </c>
      <c r="S339" s="4">
        <v>40</v>
      </c>
      <c r="T339" s="1" t="s">
        <v>1152</v>
      </c>
      <c r="U339">
        <v>0</v>
      </c>
      <c r="V339" s="1" t="s">
        <v>1153</v>
      </c>
      <c r="W339">
        <v>13.8</v>
      </c>
      <c r="X339" s="1" t="s">
        <v>88</v>
      </c>
      <c r="Y339" s="1" t="s">
        <v>88</v>
      </c>
      <c r="Z339" s="1" t="s">
        <v>97</v>
      </c>
      <c r="AA339">
        <v>12</v>
      </c>
      <c r="AB339">
        <v>102</v>
      </c>
      <c r="AC339">
        <v>127</v>
      </c>
      <c r="AD339" s="5">
        <v>0</v>
      </c>
      <c r="AE339" s="5">
        <v>0</v>
      </c>
      <c r="AF339" s="5">
        <v>0</v>
      </c>
      <c r="AG339" s="5">
        <v>0</v>
      </c>
      <c r="AH339">
        <v>0</v>
      </c>
      <c r="AI339">
        <v>0</v>
      </c>
      <c r="AJ339" s="1" t="s">
        <v>1153</v>
      </c>
      <c r="AK339">
        <v>2835</v>
      </c>
      <c r="AL339">
        <v>3</v>
      </c>
      <c r="AM339">
        <v>1</v>
      </c>
      <c r="AN339">
        <v>11</v>
      </c>
      <c r="AO339">
        <v>36</v>
      </c>
      <c r="AP339">
        <v>1</v>
      </c>
      <c r="AQ339">
        <v>1</v>
      </c>
      <c r="AR339">
        <v>2</v>
      </c>
      <c r="AS339">
        <v>3</v>
      </c>
      <c r="AT339">
        <v>1</v>
      </c>
      <c r="AU339">
        <v>6</v>
      </c>
      <c r="AV339">
        <v>13</v>
      </c>
      <c r="AW339">
        <v>636</v>
      </c>
      <c r="AX339">
        <v>0</v>
      </c>
      <c r="AY339">
        <v>0</v>
      </c>
      <c r="AZ339">
        <v>0</v>
      </c>
      <c r="BA339">
        <v>0</v>
      </c>
      <c r="BB339">
        <v>32</v>
      </c>
      <c r="BC339">
        <v>0</v>
      </c>
      <c r="BD339">
        <v>0</v>
      </c>
      <c r="BE339">
        <v>0</v>
      </c>
      <c r="BF339">
        <v>0</v>
      </c>
      <c r="BG339">
        <v>414</v>
      </c>
      <c r="BH339">
        <v>147</v>
      </c>
      <c r="BI339">
        <v>403</v>
      </c>
      <c r="BJ339">
        <v>146</v>
      </c>
      <c r="BK339">
        <v>386</v>
      </c>
      <c r="BL339">
        <v>143</v>
      </c>
      <c r="BM339">
        <v>416</v>
      </c>
      <c r="BN339">
        <v>147</v>
      </c>
      <c r="BO339">
        <v>4</v>
      </c>
      <c r="BP339" s="1" t="s">
        <v>88</v>
      </c>
      <c r="BQ339">
        <v>2</v>
      </c>
      <c r="BR339" s="1" t="s">
        <v>88</v>
      </c>
      <c r="BS339">
        <v>2</v>
      </c>
      <c r="BT339" s="1" t="s">
        <v>88</v>
      </c>
      <c r="BU339">
        <v>0.08</v>
      </c>
      <c r="BV339">
        <v>6</v>
      </c>
      <c r="BW339">
        <v>0.03</v>
      </c>
      <c r="BX339">
        <v>0.11</v>
      </c>
      <c r="BY339">
        <v>1.31</v>
      </c>
      <c r="BZ339">
        <v>1.1399999999999999</v>
      </c>
      <c r="CA339">
        <v>555</v>
      </c>
      <c r="CB339">
        <v>164</v>
      </c>
      <c r="CC339">
        <v>40</v>
      </c>
      <c r="CD339">
        <v>16</v>
      </c>
      <c r="CE339">
        <v>421</v>
      </c>
      <c r="CF339">
        <v>148</v>
      </c>
      <c r="CG339">
        <v>30</v>
      </c>
      <c r="CH339">
        <v>11</v>
      </c>
      <c r="CI339">
        <v>1.02</v>
      </c>
      <c r="CJ339">
        <v>0.35</v>
      </c>
      <c r="CK339" t="str">
        <f>IF(O339=" "," ",VLOOKUP(AA339,Mapping!$A:$C,2,FALSE))</f>
        <v>LUT</v>
      </c>
      <c r="CL339" t="str">
        <f>IF(O339=" "," ",VLOOKUP(AA339,Mapping!$A:$C,3,FALSE))</f>
        <v>Luton</v>
      </c>
      <c r="CM339" s="5">
        <f t="shared" si="25"/>
        <v>0</v>
      </c>
      <c r="CN339" s="5">
        <f t="shared" si="26"/>
        <v>0</v>
      </c>
      <c r="CO339">
        <f t="shared" si="27"/>
        <v>4</v>
      </c>
      <c r="CP339" s="4">
        <f t="shared" si="28"/>
        <v>31.75</v>
      </c>
      <c r="CQ339">
        <f t="shared" si="29"/>
        <v>0</v>
      </c>
    </row>
    <row r="340" spans="1:95" x14ac:dyDescent="0.35">
      <c r="A340">
        <v>25</v>
      </c>
      <c r="B340" s="1" t="s">
        <v>88</v>
      </c>
      <c r="C340">
        <v>82738</v>
      </c>
      <c r="D340" s="1" t="s">
        <v>88</v>
      </c>
      <c r="E340" s="1" t="s">
        <v>88</v>
      </c>
      <c r="F340" s="1">
        <v>0</v>
      </c>
      <c r="G340" s="1" t="s">
        <v>88</v>
      </c>
      <c r="H340" s="1" t="s">
        <v>88</v>
      </c>
      <c r="I340">
        <v>3</v>
      </c>
      <c r="J340">
        <v>1.1000000000000001</v>
      </c>
      <c r="K340" s="1" t="s">
        <v>88</v>
      </c>
      <c r="L340" s="1" t="s">
        <v>88</v>
      </c>
      <c r="M340" s="1" t="s">
        <v>661</v>
      </c>
      <c r="N340">
        <v>0</v>
      </c>
      <c r="O340">
        <v>317</v>
      </c>
      <c r="P340" s="1" t="s">
        <v>88</v>
      </c>
      <c r="Q340" s="1" t="s">
        <v>1136</v>
      </c>
      <c r="R340" s="2">
        <v>45124.30665677083</v>
      </c>
      <c r="S340" s="4">
        <v>50</v>
      </c>
      <c r="T340" s="1" t="s">
        <v>1154</v>
      </c>
      <c r="U340">
        <v>0</v>
      </c>
      <c r="V340" s="1" t="s">
        <v>1155</v>
      </c>
      <c r="W340">
        <v>0.1</v>
      </c>
      <c r="X340" s="1" t="s">
        <v>88</v>
      </c>
      <c r="Y340" s="1" t="s">
        <v>88</v>
      </c>
      <c r="Z340" s="1" t="s">
        <v>97</v>
      </c>
      <c r="AA340">
        <v>12</v>
      </c>
      <c r="AB340">
        <v>102</v>
      </c>
      <c r="AC340">
        <v>127</v>
      </c>
      <c r="AD340" s="5">
        <v>0</v>
      </c>
      <c r="AE340" s="5">
        <v>0</v>
      </c>
      <c r="AF340" s="5">
        <v>0</v>
      </c>
      <c r="AG340" s="5">
        <v>0</v>
      </c>
      <c r="AH340">
        <v>0</v>
      </c>
      <c r="AI340">
        <v>0</v>
      </c>
      <c r="AJ340" s="1" t="s">
        <v>1155</v>
      </c>
      <c r="AK340">
        <v>2835</v>
      </c>
      <c r="AL340">
        <v>3</v>
      </c>
      <c r="AM340">
        <v>1</v>
      </c>
      <c r="AN340">
        <v>11</v>
      </c>
      <c r="AO340">
        <v>36</v>
      </c>
      <c r="AP340">
        <v>1</v>
      </c>
      <c r="AQ340">
        <v>1</v>
      </c>
      <c r="AR340">
        <v>2</v>
      </c>
      <c r="AS340">
        <v>3</v>
      </c>
      <c r="AT340">
        <v>1</v>
      </c>
      <c r="AU340">
        <v>6</v>
      </c>
      <c r="AV340">
        <v>13</v>
      </c>
      <c r="AW340">
        <v>636</v>
      </c>
      <c r="AX340">
        <v>0</v>
      </c>
      <c r="AY340">
        <v>0</v>
      </c>
      <c r="AZ340">
        <v>0</v>
      </c>
      <c r="BA340">
        <v>0</v>
      </c>
      <c r="BB340">
        <v>32</v>
      </c>
      <c r="BC340">
        <v>0</v>
      </c>
      <c r="BD340">
        <v>0</v>
      </c>
      <c r="BE340">
        <v>0</v>
      </c>
      <c r="BF340">
        <v>0</v>
      </c>
      <c r="BG340">
        <v>560</v>
      </c>
      <c r="BH340">
        <v>231</v>
      </c>
      <c r="BI340">
        <v>558</v>
      </c>
      <c r="BJ340">
        <v>231</v>
      </c>
      <c r="BK340">
        <v>553</v>
      </c>
      <c r="BL340">
        <v>230</v>
      </c>
      <c r="BM340">
        <v>561</v>
      </c>
      <c r="BN340">
        <v>231</v>
      </c>
      <c r="BO340">
        <v>4</v>
      </c>
      <c r="BP340" s="1" t="s">
        <v>88</v>
      </c>
      <c r="BQ340">
        <v>3</v>
      </c>
      <c r="BR340" s="1" t="s">
        <v>88</v>
      </c>
      <c r="BS340">
        <v>2</v>
      </c>
      <c r="BT340" s="1" t="s">
        <v>88</v>
      </c>
      <c r="BU340">
        <v>0.08</v>
      </c>
      <c r="BV340">
        <v>6</v>
      </c>
      <c r="BW340">
        <v>0.03</v>
      </c>
      <c r="BX340">
        <v>0.11</v>
      </c>
      <c r="BY340">
        <v>1.31</v>
      </c>
      <c r="BZ340">
        <v>1.1399999999999999</v>
      </c>
      <c r="CA340">
        <v>168</v>
      </c>
      <c r="CB340">
        <v>107</v>
      </c>
      <c r="CC340">
        <v>340</v>
      </c>
      <c r="CD340">
        <v>82</v>
      </c>
      <c r="CE340">
        <v>562</v>
      </c>
      <c r="CF340">
        <v>232</v>
      </c>
      <c r="CG340">
        <v>462</v>
      </c>
      <c r="CH340">
        <v>154</v>
      </c>
      <c r="CI340">
        <v>1.02</v>
      </c>
      <c r="CJ340">
        <v>0.35</v>
      </c>
      <c r="CK340" t="str">
        <f>IF(O340=" "," ",VLOOKUP(AA340,Mapping!$A:$C,2,FALSE))</f>
        <v>LUT</v>
      </c>
      <c r="CL340" t="str">
        <f>IF(O340=" "," ",VLOOKUP(AA340,Mapping!$A:$C,3,FALSE))</f>
        <v>Luton</v>
      </c>
      <c r="CM340" s="5">
        <f t="shared" si="25"/>
        <v>0</v>
      </c>
      <c r="CN340" s="5">
        <f t="shared" si="26"/>
        <v>0</v>
      </c>
      <c r="CO340">
        <f t="shared" si="27"/>
        <v>5</v>
      </c>
      <c r="CP340" s="4">
        <f t="shared" si="28"/>
        <v>25.4</v>
      </c>
      <c r="CQ340">
        <f t="shared" si="29"/>
        <v>0</v>
      </c>
    </row>
    <row r="341" spans="1:95" x14ac:dyDescent="0.35">
      <c r="A341">
        <v>25</v>
      </c>
      <c r="B341" s="1" t="s">
        <v>88</v>
      </c>
      <c r="C341">
        <v>156658</v>
      </c>
      <c r="D341" s="1" t="s">
        <v>88</v>
      </c>
      <c r="E341" s="1" t="s">
        <v>88</v>
      </c>
      <c r="F341" s="1">
        <v>0</v>
      </c>
      <c r="G341" s="1" t="s">
        <v>88</v>
      </c>
      <c r="H341" s="1" t="s">
        <v>88</v>
      </c>
      <c r="I341">
        <v>2</v>
      </c>
      <c r="J341">
        <v>0.1</v>
      </c>
      <c r="K341" s="1" t="s">
        <v>88</v>
      </c>
      <c r="L341" s="1" t="s">
        <v>88</v>
      </c>
      <c r="M341" s="1" t="s">
        <v>787</v>
      </c>
      <c r="N341">
        <v>0</v>
      </c>
      <c r="O341">
        <v>318</v>
      </c>
      <c r="P341" s="1" t="s">
        <v>88</v>
      </c>
      <c r="Q341" s="1" t="s">
        <v>389</v>
      </c>
      <c r="R341" s="2">
        <v>45142.50004979167</v>
      </c>
      <c r="S341" s="4">
        <v>40</v>
      </c>
      <c r="T341" s="1" t="s">
        <v>1156</v>
      </c>
      <c r="U341">
        <v>0</v>
      </c>
      <c r="V341" s="1" t="s">
        <v>1157</v>
      </c>
      <c r="W341">
        <v>0.1</v>
      </c>
      <c r="X341" s="1" t="s">
        <v>88</v>
      </c>
      <c r="Y341" s="1" t="s">
        <v>88</v>
      </c>
      <c r="Z341" s="1" t="s">
        <v>93</v>
      </c>
      <c r="AA341">
        <v>12</v>
      </c>
      <c r="AB341">
        <v>102</v>
      </c>
      <c r="AC341">
        <v>127</v>
      </c>
      <c r="AD341" s="5">
        <v>0</v>
      </c>
      <c r="AE341" s="5">
        <v>0</v>
      </c>
      <c r="AF341" s="5">
        <v>0</v>
      </c>
      <c r="AG341" s="5">
        <v>0</v>
      </c>
      <c r="AH341">
        <v>0</v>
      </c>
      <c r="AI341">
        <v>0</v>
      </c>
      <c r="AJ341" s="1" t="s">
        <v>1157</v>
      </c>
      <c r="AK341">
        <v>2835</v>
      </c>
      <c r="AL341">
        <v>3</v>
      </c>
      <c r="AM341">
        <v>1</v>
      </c>
      <c r="AN341">
        <v>11</v>
      </c>
      <c r="AO341">
        <v>36</v>
      </c>
      <c r="AP341">
        <v>1</v>
      </c>
      <c r="AQ341">
        <v>1</v>
      </c>
      <c r="AR341">
        <v>2</v>
      </c>
      <c r="AS341">
        <v>3</v>
      </c>
      <c r="AT341">
        <v>1</v>
      </c>
      <c r="AU341">
        <v>6</v>
      </c>
      <c r="AV341">
        <v>13</v>
      </c>
      <c r="AW341">
        <v>636</v>
      </c>
      <c r="AX341">
        <v>0</v>
      </c>
      <c r="AY341">
        <v>0</v>
      </c>
      <c r="AZ341">
        <v>0</v>
      </c>
      <c r="BA341">
        <v>0</v>
      </c>
      <c r="BB341">
        <v>32</v>
      </c>
      <c r="BC341">
        <v>0</v>
      </c>
      <c r="BD341">
        <v>0</v>
      </c>
      <c r="BE341">
        <v>0</v>
      </c>
      <c r="BF341">
        <v>0</v>
      </c>
      <c r="BG341">
        <v>412</v>
      </c>
      <c r="BH341">
        <v>146</v>
      </c>
      <c r="BI341">
        <v>401</v>
      </c>
      <c r="BJ341">
        <v>145</v>
      </c>
      <c r="BK341">
        <v>384</v>
      </c>
      <c r="BL341">
        <v>142</v>
      </c>
      <c r="BM341">
        <v>414</v>
      </c>
      <c r="BN341">
        <v>146</v>
      </c>
      <c r="BO341">
        <v>4</v>
      </c>
      <c r="BP341" s="1" t="s">
        <v>88</v>
      </c>
      <c r="BQ341">
        <v>3</v>
      </c>
      <c r="BR341" s="1" t="s">
        <v>88</v>
      </c>
      <c r="BS341">
        <v>2</v>
      </c>
      <c r="BT341" s="1" t="s">
        <v>88</v>
      </c>
      <c r="BU341">
        <v>0.08</v>
      </c>
      <c r="BV341">
        <v>6</v>
      </c>
      <c r="BW341">
        <v>0.03</v>
      </c>
      <c r="BX341">
        <v>0.11</v>
      </c>
      <c r="BY341">
        <v>1.31</v>
      </c>
      <c r="BZ341">
        <v>1.1399999999999999</v>
      </c>
      <c r="CA341">
        <v>553</v>
      </c>
      <c r="CB341">
        <v>163</v>
      </c>
      <c r="CC341">
        <v>38</v>
      </c>
      <c r="CD341">
        <v>15</v>
      </c>
      <c r="CE341">
        <v>419</v>
      </c>
      <c r="CF341">
        <v>147</v>
      </c>
      <c r="CG341">
        <v>444</v>
      </c>
      <c r="CH341">
        <v>169</v>
      </c>
      <c r="CI341">
        <v>1.02</v>
      </c>
      <c r="CJ341">
        <v>0.35</v>
      </c>
      <c r="CK341" t="str">
        <f>IF(O341=" "," ",VLOOKUP(AA341,Mapping!$A:$C,2,FALSE))</f>
        <v>LUT</v>
      </c>
      <c r="CL341" t="str">
        <f>IF(O341=" "," ",VLOOKUP(AA341,Mapping!$A:$C,3,FALSE))</f>
        <v>Luton</v>
      </c>
      <c r="CM341" s="5">
        <f t="shared" si="25"/>
        <v>0</v>
      </c>
      <c r="CN341" s="5">
        <f t="shared" si="26"/>
        <v>0</v>
      </c>
      <c r="CO341">
        <f t="shared" si="27"/>
        <v>4</v>
      </c>
      <c r="CP341" s="4">
        <f t="shared" si="28"/>
        <v>31.75</v>
      </c>
      <c r="CQ341">
        <f t="shared" si="29"/>
        <v>0</v>
      </c>
    </row>
    <row r="342" spans="1:95" x14ac:dyDescent="0.35">
      <c r="A342">
        <v>25</v>
      </c>
      <c r="B342" s="1" t="s">
        <v>88</v>
      </c>
      <c r="C342">
        <v>193195</v>
      </c>
      <c r="D342" s="1" t="s">
        <v>88</v>
      </c>
      <c r="E342" s="1" t="s">
        <v>88</v>
      </c>
      <c r="F342" s="1">
        <v>0</v>
      </c>
      <c r="G342" s="1" t="s">
        <v>88</v>
      </c>
      <c r="H342" s="1" t="s">
        <v>88</v>
      </c>
      <c r="I342">
        <v>3</v>
      </c>
      <c r="J342">
        <v>1.1000000000000001</v>
      </c>
      <c r="K342" s="1" t="s">
        <v>88</v>
      </c>
      <c r="L342" s="1" t="s">
        <v>88</v>
      </c>
      <c r="M342" s="1" t="s">
        <v>1158</v>
      </c>
      <c r="N342">
        <v>0</v>
      </c>
      <c r="O342">
        <v>319</v>
      </c>
      <c r="P342" s="1" t="s">
        <v>88</v>
      </c>
      <c r="Q342" s="1" t="s">
        <v>389</v>
      </c>
      <c r="R342" s="2">
        <v>45142.50004979167</v>
      </c>
      <c r="S342" s="4">
        <v>50</v>
      </c>
      <c r="T342" s="1" t="s">
        <v>1159</v>
      </c>
      <c r="U342">
        <v>0</v>
      </c>
      <c r="V342" s="1" t="s">
        <v>1160</v>
      </c>
      <c r="W342">
        <v>0.1</v>
      </c>
      <c r="X342" s="1" t="s">
        <v>88</v>
      </c>
      <c r="Y342" s="1" t="s">
        <v>88</v>
      </c>
      <c r="Z342" s="1" t="s">
        <v>97</v>
      </c>
      <c r="AA342">
        <v>12</v>
      </c>
      <c r="AB342">
        <v>102</v>
      </c>
      <c r="AC342">
        <v>127</v>
      </c>
      <c r="AD342" s="5">
        <v>0</v>
      </c>
      <c r="AE342" s="5">
        <v>0</v>
      </c>
      <c r="AF342" s="5">
        <v>0</v>
      </c>
      <c r="AG342" s="5">
        <v>0</v>
      </c>
      <c r="AH342">
        <v>0</v>
      </c>
      <c r="AI342">
        <v>0</v>
      </c>
      <c r="AJ342" s="1" t="s">
        <v>1160</v>
      </c>
      <c r="AK342">
        <v>2835</v>
      </c>
      <c r="AL342">
        <v>3</v>
      </c>
      <c r="AM342">
        <v>1</v>
      </c>
      <c r="AN342">
        <v>11</v>
      </c>
      <c r="AO342">
        <v>36</v>
      </c>
      <c r="AP342">
        <v>1</v>
      </c>
      <c r="AQ342">
        <v>1</v>
      </c>
      <c r="AR342">
        <v>2</v>
      </c>
      <c r="AS342">
        <v>3</v>
      </c>
      <c r="AT342">
        <v>1</v>
      </c>
      <c r="AU342">
        <v>6</v>
      </c>
      <c r="AV342">
        <v>13</v>
      </c>
      <c r="AW342">
        <v>636</v>
      </c>
      <c r="AX342">
        <v>0</v>
      </c>
      <c r="AY342">
        <v>0</v>
      </c>
      <c r="AZ342">
        <v>0</v>
      </c>
      <c r="BA342">
        <v>0</v>
      </c>
      <c r="BB342">
        <v>32</v>
      </c>
      <c r="BC342">
        <v>0</v>
      </c>
      <c r="BD342">
        <v>0</v>
      </c>
      <c r="BE342">
        <v>0</v>
      </c>
      <c r="BF342">
        <v>0</v>
      </c>
      <c r="BG342">
        <v>574</v>
      </c>
      <c r="BH342">
        <v>243</v>
      </c>
      <c r="BI342">
        <v>573</v>
      </c>
      <c r="BJ342">
        <v>243</v>
      </c>
      <c r="BK342">
        <v>571</v>
      </c>
      <c r="BL342">
        <v>243</v>
      </c>
      <c r="BM342">
        <v>575</v>
      </c>
      <c r="BN342">
        <v>243</v>
      </c>
      <c r="BO342">
        <v>4</v>
      </c>
      <c r="BP342" s="1" t="s">
        <v>88</v>
      </c>
      <c r="BQ342">
        <v>3</v>
      </c>
      <c r="BR342" s="1" t="s">
        <v>88</v>
      </c>
      <c r="BS342">
        <v>2</v>
      </c>
      <c r="BT342" s="1" t="s">
        <v>88</v>
      </c>
      <c r="BU342">
        <v>0.08</v>
      </c>
      <c r="BV342">
        <v>6</v>
      </c>
      <c r="BW342">
        <v>0.03</v>
      </c>
      <c r="BX342">
        <v>0.11</v>
      </c>
      <c r="BY342">
        <v>1.31</v>
      </c>
      <c r="BZ342">
        <v>1.1399999999999999</v>
      </c>
      <c r="CA342">
        <v>223</v>
      </c>
      <c r="CB342">
        <v>147</v>
      </c>
      <c r="CC342">
        <v>395</v>
      </c>
      <c r="CD342">
        <v>122</v>
      </c>
      <c r="CE342">
        <v>575</v>
      </c>
      <c r="CF342">
        <v>243</v>
      </c>
      <c r="CG342">
        <v>518</v>
      </c>
      <c r="CH342">
        <v>183</v>
      </c>
      <c r="CI342">
        <v>1.02</v>
      </c>
      <c r="CJ342">
        <v>0.35</v>
      </c>
      <c r="CK342" t="str">
        <f>IF(O342=" "," ",VLOOKUP(AA342,Mapping!$A:$C,2,FALSE))</f>
        <v>LUT</v>
      </c>
      <c r="CL342" t="str">
        <f>IF(O342=" "," ",VLOOKUP(AA342,Mapping!$A:$C,3,FALSE))</f>
        <v>Luton</v>
      </c>
      <c r="CM342" s="5">
        <f t="shared" si="25"/>
        <v>0</v>
      </c>
      <c r="CN342" s="5">
        <f t="shared" si="26"/>
        <v>0</v>
      </c>
      <c r="CO342">
        <f t="shared" si="27"/>
        <v>5</v>
      </c>
      <c r="CP342" s="4">
        <f t="shared" si="28"/>
        <v>25.4</v>
      </c>
      <c r="CQ342">
        <f t="shared" si="29"/>
        <v>0</v>
      </c>
    </row>
    <row r="343" spans="1:95" x14ac:dyDescent="0.35">
      <c r="A343">
        <v>75</v>
      </c>
      <c r="B343" s="1" t="s">
        <v>88</v>
      </c>
      <c r="C343">
        <v>96784</v>
      </c>
      <c r="D343" s="1" t="s">
        <v>88</v>
      </c>
      <c r="E343" s="1" t="s">
        <v>88</v>
      </c>
      <c r="F343" s="1">
        <v>0</v>
      </c>
      <c r="G343" s="1" t="s">
        <v>88</v>
      </c>
      <c r="H343" s="1" t="s">
        <v>88</v>
      </c>
      <c r="I343">
        <v>3</v>
      </c>
      <c r="J343">
        <v>0.8</v>
      </c>
      <c r="K343" s="1" t="s">
        <v>88</v>
      </c>
      <c r="L343" s="1" t="s">
        <v>88</v>
      </c>
      <c r="M343" s="1" t="s">
        <v>630</v>
      </c>
      <c r="N343">
        <v>0</v>
      </c>
      <c r="O343">
        <v>320</v>
      </c>
      <c r="P343" s="1" t="s">
        <v>88</v>
      </c>
      <c r="Q343" s="1" t="s">
        <v>440</v>
      </c>
      <c r="R343" s="2">
        <v>45145.020900497686</v>
      </c>
      <c r="S343" s="4">
        <v>50</v>
      </c>
      <c r="T343" s="1" t="s">
        <v>1161</v>
      </c>
      <c r="U343">
        <v>0</v>
      </c>
      <c r="V343" s="1" t="s">
        <v>1162</v>
      </c>
      <c r="W343">
        <v>0.1</v>
      </c>
      <c r="X343" s="1" t="s">
        <v>88</v>
      </c>
      <c r="Y343" s="1" t="s">
        <v>88</v>
      </c>
      <c r="Z343" s="1" t="s">
        <v>93</v>
      </c>
      <c r="AA343">
        <v>12</v>
      </c>
      <c r="AB343">
        <v>102</v>
      </c>
      <c r="AC343">
        <v>127</v>
      </c>
      <c r="AD343" s="5">
        <v>0</v>
      </c>
      <c r="AE343" s="5">
        <v>0</v>
      </c>
      <c r="AF343" s="5">
        <v>0</v>
      </c>
      <c r="AG343" s="5">
        <v>0</v>
      </c>
      <c r="AH343">
        <v>0</v>
      </c>
      <c r="AI343">
        <v>0</v>
      </c>
      <c r="AJ343" s="1" t="s">
        <v>1162</v>
      </c>
      <c r="AK343">
        <v>2835</v>
      </c>
      <c r="AL343">
        <v>3</v>
      </c>
      <c r="AM343">
        <v>1</v>
      </c>
      <c r="AN343">
        <v>11</v>
      </c>
      <c r="AO343">
        <v>36</v>
      </c>
      <c r="AP343">
        <v>1</v>
      </c>
      <c r="AQ343">
        <v>1</v>
      </c>
      <c r="AR343">
        <v>2</v>
      </c>
      <c r="AS343">
        <v>3</v>
      </c>
      <c r="AT343">
        <v>1</v>
      </c>
      <c r="AU343">
        <v>6</v>
      </c>
      <c r="AV343">
        <v>13</v>
      </c>
      <c r="AW343">
        <v>636</v>
      </c>
      <c r="AX343">
        <v>0</v>
      </c>
      <c r="AY343">
        <v>0</v>
      </c>
      <c r="AZ343">
        <v>0</v>
      </c>
      <c r="BA343">
        <v>0</v>
      </c>
      <c r="BB343">
        <v>32</v>
      </c>
      <c r="BC343">
        <v>0</v>
      </c>
      <c r="BD343">
        <v>0</v>
      </c>
      <c r="BE343">
        <v>0</v>
      </c>
      <c r="BF343">
        <v>0</v>
      </c>
      <c r="BG343">
        <v>562</v>
      </c>
      <c r="BH343">
        <v>233</v>
      </c>
      <c r="BI343">
        <v>560</v>
      </c>
      <c r="BJ343">
        <v>233</v>
      </c>
      <c r="BK343">
        <v>555</v>
      </c>
      <c r="BL343">
        <v>232</v>
      </c>
      <c r="BM343">
        <v>563</v>
      </c>
      <c r="BN343">
        <v>233</v>
      </c>
      <c r="BO343">
        <v>2</v>
      </c>
      <c r="BP343" s="1" t="s">
        <v>88</v>
      </c>
      <c r="BQ343">
        <v>1</v>
      </c>
      <c r="BR343" s="1" t="s">
        <v>88</v>
      </c>
      <c r="BS343">
        <v>2</v>
      </c>
      <c r="BT343" s="1" t="s">
        <v>88</v>
      </c>
      <c r="BU343">
        <v>0.08</v>
      </c>
      <c r="BV343">
        <v>6</v>
      </c>
      <c r="BW343">
        <v>0.03</v>
      </c>
      <c r="BX343">
        <v>0.11</v>
      </c>
      <c r="BY343">
        <v>1.31</v>
      </c>
      <c r="BZ343">
        <v>1.1399999999999999</v>
      </c>
      <c r="CA343">
        <v>177</v>
      </c>
      <c r="CB343">
        <v>114</v>
      </c>
      <c r="CC343">
        <v>349</v>
      </c>
      <c r="CD343">
        <v>89</v>
      </c>
      <c r="CE343">
        <v>563</v>
      </c>
      <c r="CF343">
        <v>233</v>
      </c>
      <c r="CG343">
        <v>545</v>
      </c>
      <c r="CH343">
        <v>204</v>
      </c>
      <c r="CI343">
        <v>1.02</v>
      </c>
      <c r="CJ343">
        <v>0.35</v>
      </c>
      <c r="CK343" t="str">
        <f>IF(O343=" "," ",VLOOKUP(AA343,Mapping!$A:$C,2,FALSE))</f>
        <v>LUT</v>
      </c>
      <c r="CL343" t="str">
        <f>IF(O343=" "," ",VLOOKUP(AA343,Mapping!$A:$C,3,FALSE))</f>
        <v>Luton</v>
      </c>
      <c r="CM343" s="5">
        <f t="shared" si="25"/>
        <v>0</v>
      </c>
      <c r="CN343" s="5">
        <f t="shared" si="26"/>
        <v>0</v>
      </c>
      <c r="CO343">
        <f t="shared" si="27"/>
        <v>5</v>
      </c>
      <c r="CP343" s="4">
        <f t="shared" si="28"/>
        <v>25.4</v>
      </c>
      <c r="CQ343">
        <f t="shared" si="29"/>
        <v>0</v>
      </c>
    </row>
    <row r="344" spans="1:95" x14ac:dyDescent="0.35">
      <c r="A344">
        <v>75</v>
      </c>
      <c r="B344" s="1" t="s">
        <v>88</v>
      </c>
      <c r="C344">
        <v>244262</v>
      </c>
      <c r="D344" s="1" t="s">
        <v>88</v>
      </c>
      <c r="E344" s="1" t="s">
        <v>88</v>
      </c>
      <c r="F344" s="1">
        <v>0</v>
      </c>
      <c r="G344" s="1" t="s">
        <v>88</v>
      </c>
      <c r="H344" s="1" t="s">
        <v>88</v>
      </c>
      <c r="I344">
        <v>2</v>
      </c>
      <c r="J344">
        <v>1.5</v>
      </c>
      <c r="K344" s="1" t="s">
        <v>88</v>
      </c>
      <c r="L344" s="1" t="s">
        <v>88</v>
      </c>
      <c r="M344" s="1" t="s">
        <v>1163</v>
      </c>
      <c r="N344">
        <v>0</v>
      </c>
      <c r="O344">
        <v>321</v>
      </c>
      <c r="P344" s="1" t="s">
        <v>88</v>
      </c>
      <c r="Q344" s="1" t="s">
        <v>440</v>
      </c>
      <c r="R344" s="2">
        <v>45145.020900497686</v>
      </c>
      <c r="S344" s="4">
        <v>45</v>
      </c>
      <c r="T344" s="1" t="s">
        <v>1164</v>
      </c>
      <c r="U344">
        <v>0</v>
      </c>
      <c r="V344" s="1" t="s">
        <v>1165</v>
      </c>
      <c r="W344">
        <v>0.3</v>
      </c>
      <c r="X344" s="1" t="s">
        <v>88</v>
      </c>
      <c r="Y344" s="1" t="s">
        <v>88</v>
      </c>
      <c r="Z344" s="1" t="s">
        <v>97</v>
      </c>
      <c r="AA344">
        <v>12</v>
      </c>
      <c r="AB344">
        <v>102</v>
      </c>
      <c r="AC344">
        <v>127</v>
      </c>
      <c r="AD344" s="5">
        <v>0</v>
      </c>
      <c r="AE344" s="5">
        <v>0</v>
      </c>
      <c r="AF344" s="5">
        <v>0</v>
      </c>
      <c r="AG344" s="5">
        <v>0</v>
      </c>
      <c r="AH344">
        <v>0</v>
      </c>
      <c r="AI344">
        <v>0</v>
      </c>
      <c r="AJ344" s="1" t="s">
        <v>1165</v>
      </c>
      <c r="AK344">
        <v>2835</v>
      </c>
      <c r="AL344">
        <v>3</v>
      </c>
      <c r="AM344">
        <v>1</v>
      </c>
      <c r="AN344">
        <v>11</v>
      </c>
      <c r="AO344">
        <v>36</v>
      </c>
      <c r="AP344">
        <v>1</v>
      </c>
      <c r="AQ344">
        <v>1</v>
      </c>
      <c r="AR344">
        <v>2</v>
      </c>
      <c r="AS344">
        <v>3</v>
      </c>
      <c r="AT344">
        <v>1</v>
      </c>
      <c r="AU344">
        <v>6</v>
      </c>
      <c r="AV344">
        <v>13</v>
      </c>
      <c r="AW344">
        <v>636</v>
      </c>
      <c r="AX344">
        <v>0</v>
      </c>
      <c r="AY344">
        <v>0</v>
      </c>
      <c r="AZ344">
        <v>0</v>
      </c>
      <c r="BA344">
        <v>0</v>
      </c>
      <c r="BB344">
        <v>32</v>
      </c>
      <c r="BC344">
        <v>0</v>
      </c>
      <c r="BD344">
        <v>0</v>
      </c>
      <c r="BE344">
        <v>0</v>
      </c>
      <c r="BF344">
        <v>0</v>
      </c>
      <c r="BG344">
        <v>513</v>
      </c>
      <c r="BH344">
        <v>198</v>
      </c>
      <c r="BI344">
        <v>512</v>
      </c>
      <c r="BJ344">
        <v>198</v>
      </c>
      <c r="BK344">
        <v>503</v>
      </c>
      <c r="BL344">
        <v>197</v>
      </c>
      <c r="BM344">
        <v>515</v>
      </c>
      <c r="BN344">
        <v>198</v>
      </c>
      <c r="BO344">
        <v>1</v>
      </c>
      <c r="BP344" s="1" t="s">
        <v>88</v>
      </c>
      <c r="BQ344">
        <v>2</v>
      </c>
      <c r="BR344" s="1" t="s">
        <v>88</v>
      </c>
      <c r="BS344">
        <v>2</v>
      </c>
      <c r="BT344" s="1" t="s">
        <v>88</v>
      </c>
      <c r="BU344">
        <v>0.08</v>
      </c>
      <c r="BV344">
        <v>6</v>
      </c>
      <c r="BW344">
        <v>0.03</v>
      </c>
      <c r="BX344">
        <v>0.11</v>
      </c>
      <c r="BY344">
        <v>1.31</v>
      </c>
      <c r="BZ344">
        <v>1.1399999999999999</v>
      </c>
      <c r="CA344">
        <v>447</v>
      </c>
      <c r="CB344">
        <v>131</v>
      </c>
      <c r="CC344">
        <v>251</v>
      </c>
      <c r="CD344">
        <v>154</v>
      </c>
      <c r="CE344">
        <v>518</v>
      </c>
      <c r="CF344">
        <v>198</v>
      </c>
      <c r="CG344">
        <v>317</v>
      </c>
      <c r="CH344">
        <v>118</v>
      </c>
      <c r="CI344">
        <v>1.02</v>
      </c>
      <c r="CJ344">
        <v>0.35</v>
      </c>
      <c r="CK344" t="str">
        <f>IF(O344=" "," ",VLOOKUP(AA344,Mapping!$A:$C,2,FALSE))</f>
        <v>LUT</v>
      </c>
      <c r="CL344" t="str">
        <f>IF(O344=" "," ",VLOOKUP(AA344,Mapping!$A:$C,3,FALSE))</f>
        <v>Luton</v>
      </c>
      <c r="CM344" s="5">
        <f t="shared" si="25"/>
        <v>0</v>
      </c>
      <c r="CN344" s="5">
        <f t="shared" si="26"/>
        <v>0</v>
      </c>
      <c r="CO344">
        <f t="shared" si="27"/>
        <v>4.5</v>
      </c>
      <c r="CP344" s="4">
        <f t="shared" si="28"/>
        <v>28.222222222222221</v>
      </c>
      <c r="CQ344">
        <f t="shared" si="29"/>
        <v>0</v>
      </c>
    </row>
    <row r="345" spans="1:95" x14ac:dyDescent="0.35">
      <c r="A345">
        <v>75</v>
      </c>
      <c r="B345" s="1" t="s">
        <v>88</v>
      </c>
      <c r="C345">
        <v>49083</v>
      </c>
      <c r="D345" s="1" t="s">
        <v>88</v>
      </c>
      <c r="E345" s="1" t="s">
        <v>88</v>
      </c>
      <c r="F345" s="1">
        <v>0</v>
      </c>
      <c r="G345" s="1" t="s">
        <v>88</v>
      </c>
      <c r="H345" s="1" t="s">
        <v>88</v>
      </c>
      <c r="I345">
        <v>3</v>
      </c>
      <c r="J345">
        <v>1.1000000000000001</v>
      </c>
      <c r="K345" s="1" t="s">
        <v>88</v>
      </c>
      <c r="L345" s="1" t="s">
        <v>88</v>
      </c>
      <c r="M345" s="1" t="s">
        <v>661</v>
      </c>
      <c r="N345">
        <v>0</v>
      </c>
      <c r="O345">
        <v>322</v>
      </c>
      <c r="P345" s="1" t="s">
        <v>88</v>
      </c>
      <c r="Q345" s="1" t="s">
        <v>440</v>
      </c>
      <c r="R345" s="2">
        <v>45145.020900497686</v>
      </c>
      <c r="S345" s="4">
        <v>50</v>
      </c>
      <c r="T345" s="1" t="s">
        <v>1166</v>
      </c>
      <c r="U345">
        <v>0</v>
      </c>
      <c r="V345" s="1" t="s">
        <v>1167</v>
      </c>
      <c r="W345">
        <v>0</v>
      </c>
      <c r="X345" s="1" t="s">
        <v>88</v>
      </c>
      <c r="Y345" s="1" t="s">
        <v>88</v>
      </c>
      <c r="Z345" s="1" t="s">
        <v>97</v>
      </c>
      <c r="AA345">
        <v>12</v>
      </c>
      <c r="AB345">
        <v>102</v>
      </c>
      <c r="AC345">
        <v>127</v>
      </c>
      <c r="AD345" s="5">
        <v>0</v>
      </c>
      <c r="AE345" s="5">
        <v>0</v>
      </c>
      <c r="AF345" s="5">
        <v>0</v>
      </c>
      <c r="AG345" s="5">
        <v>0</v>
      </c>
      <c r="AH345">
        <v>0</v>
      </c>
      <c r="AI345">
        <v>0</v>
      </c>
      <c r="AJ345" s="1" t="s">
        <v>1167</v>
      </c>
      <c r="AK345">
        <v>2835</v>
      </c>
      <c r="AL345">
        <v>3</v>
      </c>
      <c r="AM345">
        <v>1</v>
      </c>
      <c r="AN345">
        <v>11</v>
      </c>
      <c r="AO345">
        <v>36</v>
      </c>
      <c r="AP345">
        <v>1</v>
      </c>
      <c r="AQ345">
        <v>1</v>
      </c>
      <c r="AR345">
        <v>2</v>
      </c>
      <c r="AS345">
        <v>3</v>
      </c>
      <c r="AT345">
        <v>1</v>
      </c>
      <c r="AU345">
        <v>6</v>
      </c>
      <c r="AV345">
        <v>13</v>
      </c>
      <c r="AW345">
        <v>636</v>
      </c>
      <c r="AX345">
        <v>0</v>
      </c>
      <c r="AY345">
        <v>0</v>
      </c>
      <c r="AZ345">
        <v>0</v>
      </c>
      <c r="BA345">
        <v>0</v>
      </c>
      <c r="BB345">
        <v>32</v>
      </c>
      <c r="BC345">
        <v>0</v>
      </c>
      <c r="BD345">
        <v>0</v>
      </c>
      <c r="BE345">
        <v>0</v>
      </c>
      <c r="BF345">
        <v>0</v>
      </c>
      <c r="BG345">
        <v>557</v>
      </c>
      <c r="BH345">
        <v>228</v>
      </c>
      <c r="BI345">
        <v>555</v>
      </c>
      <c r="BJ345">
        <v>228</v>
      </c>
      <c r="BK345">
        <v>550</v>
      </c>
      <c r="BL345">
        <v>227</v>
      </c>
      <c r="BM345">
        <v>558</v>
      </c>
      <c r="BN345">
        <v>228</v>
      </c>
      <c r="BO345">
        <v>3</v>
      </c>
      <c r="BP345" s="1" t="s">
        <v>88</v>
      </c>
      <c r="BQ345">
        <v>2</v>
      </c>
      <c r="BR345" s="1" t="s">
        <v>88</v>
      </c>
      <c r="BS345">
        <v>2</v>
      </c>
      <c r="BT345" s="1" t="s">
        <v>88</v>
      </c>
      <c r="BU345">
        <v>0.08</v>
      </c>
      <c r="BV345">
        <v>6</v>
      </c>
      <c r="BW345">
        <v>0.03</v>
      </c>
      <c r="BX345">
        <v>0.11</v>
      </c>
      <c r="BY345">
        <v>1.31</v>
      </c>
      <c r="BZ345">
        <v>1.1399999999999999</v>
      </c>
      <c r="CA345">
        <v>154</v>
      </c>
      <c r="CB345">
        <v>98</v>
      </c>
      <c r="CC345">
        <v>326</v>
      </c>
      <c r="CD345">
        <v>73</v>
      </c>
      <c r="CE345">
        <v>559</v>
      </c>
      <c r="CF345">
        <v>229</v>
      </c>
      <c r="CG345">
        <v>573</v>
      </c>
      <c r="CH345">
        <v>225</v>
      </c>
      <c r="CI345">
        <v>1.02</v>
      </c>
      <c r="CJ345">
        <v>0.35</v>
      </c>
      <c r="CK345" t="str">
        <f>IF(O345=" "," ",VLOOKUP(AA345,Mapping!$A:$C,2,FALSE))</f>
        <v>LUT</v>
      </c>
      <c r="CL345" t="str">
        <f>IF(O345=" "," ",VLOOKUP(AA345,Mapping!$A:$C,3,FALSE))</f>
        <v>Luton</v>
      </c>
      <c r="CM345" s="5">
        <f t="shared" si="25"/>
        <v>0</v>
      </c>
      <c r="CN345" s="5">
        <f t="shared" si="26"/>
        <v>0</v>
      </c>
      <c r="CO345">
        <f t="shared" si="27"/>
        <v>5</v>
      </c>
      <c r="CP345" s="4">
        <f t="shared" si="28"/>
        <v>25.4</v>
      </c>
      <c r="CQ345">
        <f t="shared" si="29"/>
        <v>0</v>
      </c>
    </row>
    <row r="346" spans="1:95" x14ac:dyDescent="0.35">
      <c r="A346">
        <v>75</v>
      </c>
      <c r="B346" s="1" t="s">
        <v>88</v>
      </c>
      <c r="C346">
        <v>113534</v>
      </c>
      <c r="D346" s="1" t="s">
        <v>88</v>
      </c>
      <c r="E346" s="1" t="s">
        <v>88</v>
      </c>
      <c r="F346" s="1">
        <v>0</v>
      </c>
      <c r="G346" s="1" t="s">
        <v>88</v>
      </c>
      <c r="H346" s="1" t="s">
        <v>88</v>
      </c>
      <c r="I346">
        <v>1</v>
      </c>
      <c r="J346">
        <v>0.5</v>
      </c>
      <c r="K346" s="1" t="s">
        <v>88</v>
      </c>
      <c r="L346" s="1" t="s">
        <v>88</v>
      </c>
      <c r="M346" s="1" t="s">
        <v>179</v>
      </c>
      <c r="N346">
        <v>0</v>
      </c>
      <c r="O346">
        <v>323</v>
      </c>
      <c r="P346" s="1" t="s">
        <v>88</v>
      </c>
      <c r="Q346" s="1" t="s">
        <v>440</v>
      </c>
      <c r="R346" s="2">
        <v>45145.020900497686</v>
      </c>
      <c r="S346" s="4">
        <v>40</v>
      </c>
      <c r="T346" s="1" t="s">
        <v>1168</v>
      </c>
      <c r="U346">
        <v>0</v>
      </c>
      <c r="V346" s="1" t="s">
        <v>1169</v>
      </c>
      <c r="W346">
        <v>0.9</v>
      </c>
      <c r="X346" s="1" t="s">
        <v>88</v>
      </c>
      <c r="Y346" s="1" t="s">
        <v>88</v>
      </c>
      <c r="Z346" s="1" t="s">
        <v>97</v>
      </c>
      <c r="AA346">
        <v>12</v>
      </c>
      <c r="AB346">
        <v>102</v>
      </c>
      <c r="AC346">
        <v>127</v>
      </c>
      <c r="AD346" s="5">
        <v>0</v>
      </c>
      <c r="AE346" s="5">
        <v>0</v>
      </c>
      <c r="AF346" s="5">
        <v>0</v>
      </c>
      <c r="AG346" s="5">
        <v>0</v>
      </c>
      <c r="AH346">
        <v>0</v>
      </c>
      <c r="AI346">
        <v>0</v>
      </c>
      <c r="AJ346" s="1" t="s">
        <v>1169</v>
      </c>
      <c r="AK346">
        <v>2835</v>
      </c>
      <c r="AL346">
        <v>3</v>
      </c>
      <c r="AM346">
        <v>1</v>
      </c>
      <c r="AN346">
        <v>11</v>
      </c>
      <c r="AO346">
        <v>36</v>
      </c>
      <c r="AP346">
        <v>1</v>
      </c>
      <c r="AQ346">
        <v>1</v>
      </c>
      <c r="AR346">
        <v>2</v>
      </c>
      <c r="AS346">
        <v>3</v>
      </c>
      <c r="AT346">
        <v>1</v>
      </c>
      <c r="AU346">
        <v>6</v>
      </c>
      <c r="AV346">
        <v>13</v>
      </c>
      <c r="AW346">
        <v>636</v>
      </c>
      <c r="AX346">
        <v>0</v>
      </c>
      <c r="AY346">
        <v>0</v>
      </c>
      <c r="AZ346">
        <v>0</v>
      </c>
      <c r="BA346">
        <v>0</v>
      </c>
      <c r="BB346">
        <v>32</v>
      </c>
      <c r="BC346">
        <v>0</v>
      </c>
      <c r="BD346">
        <v>0</v>
      </c>
      <c r="BE346">
        <v>0</v>
      </c>
      <c r="BF346">
        <v>0</v>
      </c>
      <c r="BG346">
        <v>404</v>
      </c>
      <c r="BH346">
        <v>39</v>
      </c>
      <c r="BI346">
        <v>392</v>
      </c>
      <c r="BJ346">
        <v>27</v>
      </c>
      <c r="BK346">
        <v>374</v>
      </c>
      <c r="BL346">
        <v>18</v>
      </c>
      <c r="BM346">
        <v>406</v>
      </c>
      <c r="BN346">
        <v>39</v>
      </c>
      <c r="BO346">
        <v>3</v>
      </c>
      <c r="BP346" s="1" t="s">
        <v>88</v>
      </c>
      <c r="BQ346">
        <v>2</v>
      </c>
      <c r="BR346" s="1" t="s">
        <v>88</v>
      </c>
      <c r="BS346">
        <v>2</v>
      </c>
      <c r="BT346" s="1" t="s">
        <v>88</v>
      </c>
      <c r="BU346">
        <v>0.08</v>
      </c>
      <c r="BV346">
        <v>6</v>
      </c>
      <c r="BW346">
        <v>0.03</v>
      </c>
      <c r="BX346">
        <v>0.11</v>
      </c>
      <c r="BY346">
        <v>1.31</v>
      </c>
      <c r="BZ346">
        <v>1.1399999999999999</v>
      </c>
      <c r="CA346">
        <v>543</v>
      </c>
      <c r="CB346">
        <v>46</v>
      </c>
      <c r="CC346">
        <v>28</v>
      </c>
      <c r="CD346">
        <v>17</v>
      </c>
      <c r="CE346">
        <v>411</v>
      </c>
      <c r="CF346">
        <v>39</v>
      </c>
      <c r="CG346">
        <v>179</v>
      </c>
      <c r="CH346">
        <v>25</v>
      </c>
      <c r="CI346">
        <v>1.02</v>
      </c>
      <c r="CJ346">
        <v>0.35</v>
      </c>
      <c r="CK346" t="str">
        <f>IF(O346=" "," ",VLOOKUP(AA346,Mapping!$A:$C,2,FALSE))</f>
        <v>LUT</v>
      </c>
      <c r="CL346" t="str">
        <f>IF(O346=" "," ",VLOOKUP(AA346,Mapping!$A:$C,3,FALSE))</f>
        <v>Luton</v>
      </c>
      <c r="CM346" s="5">
        <f t="shared" si="25"/>
        <v>0</v>
      </c>
      <c r="CN346" s="5">
        <f t="shared" si="26"/>
        <v>0</v>
      </c>
      <c r="CO346">
        <f t="shared" si="27"/>
        <v>4</v>
      </c>
      <c r="CP346" s="4">
        <f t="shared" si="28"/>
        <v>31.75</v>
      </c>
      <c r="CQ346">
        <f t="shared" si="29"/>
        <v>0</v>
      </c>
    </row>
    <row r="347" spans="1:95" x14ac:dyDescent="0.35">
      <c r="A347">
        <v>75</v>
      </c>
      <c r="B347" s="1" t="s">
        <v>88</v>
      </c>
      <c r="C347">
        <v>422303</v>
      </c>
      <c r="D347" s="1" t="s">
        <v>88</v>
      </c>
      <c r="E347" s="1" t="s">
        <v>88</v>
      </c>
      <c r="F347" s="1">
        <v>0</v>
      </c>
      <c r="G347" s="1" t="s">
        <v>88</v>
      </c>
      <c r="H347" s="1" t="s">
        <v>88</v>
      </c>
      <c r="I347">
        <v>4</v>
      </c>
      <c r="J347">
        <v>0.5</v>
      </c>
      <c r="K347" s="1" t="s">
        <v>88</v>
      </c>
      <c r="L347" s="1" t="s">
        <v>88</v>
      </c>
      <c r="M347" s="1" t="s">
        <v>264</v>
      </c>
      <c r="N347">
        <v>0</v>
      </c>
      <c r="O347">
        <v>324</v>
      </c>
      <c r="P347" s="1" t="s">
        <v>88</v>
      </c>
      <c r="Q347" s="1" t="s">
        <v>440</v>
      </c>
      <c r="R347" s="2">
        <v>45145.020900497686</v>
      </c>
      <c r="S347" s="4">
        <v>45</v>
      </c>
      <c r="T347" s="1" t="s">
        <v>1170</v>
      </c>
      <c r="U347">
        <v>0</v>
      </c>
      <c r="V347" s="1" t="s">
        <v>1171</v>
      </c>
      <c r="W347">
        <v>4.0999999999999996</v>
      </c>
      <c r="X347" s="1" t="s">
        <v>88</v>
      </c>
      <c r="Y347" s="1" t="s">
        <v>88</v>
      </c>
      <c r="Z347" s="1" t="s">
        <v>97</v>
      </c>
      <c r="AA347">
        <v>12</v>
      </c>
      <c r="AB347">
        <v>102</v>
      </c>
      <c r="AC347">
        <v>127</v>
      </c>
      <c r="AD347" s="5">
        <v>0</v>
      </c>
      <c r="AE347" s="5">
        <v>0</v>
      </c>
      <c r="AF347" s="5">
        <v>0</v>
      </c>
      <c r="AG347" s="5">
        <v>0</v>
      </c>
      <c r="AH347">
        <v>0</v>
      </c>
      <c r="AI347">
        <v>0</v>
      </c>
      <c r="AJ347" s="1" t="s">
        <v>1171</v>
      </c>
      <c r="AK347">
        <v>2835</v>
      </c>
      <c r="AL347">
        <v>3</v>
      </c>
      <c r="AM347">
        <v>1</v>
      </c>
      <c r="AN347">
        <v>11</v>
      </c>
      <c r="AO347">
        <v>36</v>
      </c>
      <c r="AP347">
        <v>1</v>
      </c>
      <c r="AQ347">
        <v>1</v>
      </c>
      <c r="AR347">
        <v>2</v>
      </c>
      <c r="AS347">
        <v>3</v>
      </c>
      <c r="AT347">
        <v>1</v>
      </c>
      <c r="AU347">
        <v>6</v>
      </c>
      <c r="AV347">
        <v>13</v>
      </c>
      <c r="AW347">
        <v>636</v>
      </c>
      <c r="AX347">
        <v>0</v>
      </c>
      <c r="AY347">
        <v>0</v>
      </c>
      <c r="AZ347">
        <v>0</v>
      </c>
      <c r="BA347">
        <v>0</v>
      </c>
      <c r="BB347">
        <v>32</v>
      </c>
      <c r="BC347">
        <v>0</v>
      </c>
      <c r="BD347">
        <v>0</v>
      </c>
      <c r="BE347">
        <v>0</v>
      </c>
      <c r="BF347">
        <v>0</v>
      </c>
      <c r="BG347">
        <v>519</v>
      </c>
      <c r="BH347">
        <v>50</v>
      </c>
      <c r="BI347">
        <v>517</v>
      </c>
      <c r="BJ347">
        <v>50</v>
      </c>
      <c r="BK347">
        <v>509</v>
      </c>
      <c r="BL347">
        <v>52</v>
      </c>
      <c r="BM347">
        <v>521</v>
      </c>
      <c r="BN347">
        <v>52</v>
      </c>
      <c r="BO347">
        <v>3</v>
      </c>
      <c r="BP347" s="1" t="s">
        <v>88</v>
      </c>
      <c r="BQ347">
        <v>2</v>
      </c>
      <c r="BR347" s="1" t="s">
        <v>88</v>
      </c>
      <c r="BS347">
        <v>2</v>
      </c>
      <c r="BT347" s="1" t="s">
        <v>88</v>
      </c>
      <c r="BU347">
        <v>0.08</v>
      </c>
      <c r="BV347">
        <v>6</v>
      </c>
      <c r="BW347">
        <v>0.03</v>
      </c>
      <c r="BX347">
        <v>0.11</v>
      </c>
      <c r="BY347">
        <v>1.31</v>
      </c>
      <c r="BZ347">
        <v>1.1399999999999999</v>
      </c>
      <c r="CA347">
        <v>454</v>
      </c>
      <c r="CB347">
        <v>69</v>
      </c>
      <c r="CC347">
        <v>258</v>
      </c>
      <c r="CD347">
        <v>11</v>
      </c>
      <c r="CE347">
        <v>523</v>
      </c>
      <c r="CF347">
        <v>52</v>
      </c>
      <c r="CG347">
        <v>87</v>
      </c>
      <c r="CH347">
        <v>17</v>
      </c>
      <c r="CI347">
        <v>1.02</v>
      </c>
      <c r="CJ347">
        <v>0.35</v>
      </c>
      <c r="CK347" t="str">
        <f>IF(O347=" "," ",VLOOKUP(AA347,Mapping!$A:$C,2,FALSE))</f>
        <v>LUT</v>
      </c>
      <c r="CL347" t="str">
        <f>IF(O347=" "," ",VLOOKUP(AA347,Mapping!$A:$C,3,FALSE))</f>
        <v>Luton</v>
      </c>
      <c r="CM347" s="5">
        <f t="shared" si="25"/>
        <v>0</v>
      </c>
      <c r="CN347" s="5">
        <f t="shared" si="26"/>
        <v>0</v>
      </c>
      <c r="CO347">
        <f t="shared" si="27"/>
        <v>4.5</v>
      </c>
      <c r="CP347" s="4">
        <f t="shared" si="28"/>
        <v>28.222222222222221</v>
      </c>
      <c r="CQ347">
        <f t="shared" si="29"/>
        <v>0</v>
      </c>
    </row>
    <row r="348" spans="1:95" x14ac:dyDescent="0.35">
      <c r="A348">
        <v>75</v>
      </c>
      <c r="B348" s="1" t="s">
        <v>88</v>
      </c>
      <c r="C348">
        <v>453537</v>
      </c>
      <c r="D348" s="1" t="s">
        <v>88</v>
      </c>
      <c r="E348" s="1" t="s">
        <v>88</v>
      </c>
      <c r="F348" s="1">
        <v>0</v>
      </c>
      <c r="G348" s="1" t="s">
        <v>88</v>
      </c>
      <c r="H348" s="1" t="s">
        <v>88</v>
      </c>
      <c r="I348">
        <v>3</v>
      </c>
      <c r="J348">
        <v>0</v>
      </c>
      <c r="K348" s="1" t="s">
        <v>88</v>
      </c>
      <c r="L348" s="1" t="s">
        <v>88</v>
      </c>
      <c r="M348" s="1" t="s">
        <v>1172</v>
      </c>
      <c r="N348">
        <v>0</v>
      </c>
      <c r="O348">
        <v>325</v>
      </c>
      <c r="P348" s="1" t="s">
        <v>88</v>
      </c>
      <c r="Q348" s="1" t="s">
        <v>1173</v>
      </c>
      <c r="R348" s="2">
        <v>45133.520603472221</v>
      </c>
      <c r="S348" s="4">
        <v>45</v>
      </c>
      <c r="T348" s="1" t="s">
        <v>1174</v>
      </c>
      <c r="U348">
        <v>0</v>
      </c>
      <c r="V348" s="1" t="s">
        <v>1175</v>
      </c>
      <c r="W348">
        <v>0.1</v>
      </c>
      <c r="X348" s="1" t="s">
        <v>88</v>
      </c>
      <c r="Y348" s="1" t="s">
        <v>88</v>
      </c>
      <c r="Z348" s="1" t="s">
        <v>189</v>
      </c>
      <c r="AA348">
        <v>12</v>
      </c>
      <c r="AB348">
        <v>102</v>
      </c>
      <c r="AC348">
        <v>127</v>
      </c>
      <c r="AD348" s="5">
        <v>0</v>
      </c>
      <c r="AE348" s="5">
        <v>0</v>
      </c>
      <c r="AF348" s="5">
        <v>0</v>
      </c>
      <c r="AG348" s="5">
        <v>0</v>
      </c>
      <c r="AH348">
        <v>0</v>
      </c>
      <c r="AI348">
        <v>0</v>
      </c>
      <c r="AJ348" s="1" t="s">
        <v>1176</v>
      </c>
      <c r="AK348">
        <v>2835</v>
      </c>
      <c r="AL348">
        <v>3</v>
      </c>
      <c r="AM348">
        <v>1</v>
      </c>
      <c r="AN348">
        <v>11</v>
      </c>
      <c r="AO348">
        <v>36</v>
      </c>
      <c r="AP348">
        <v>1</v>
      </c>
      <c r="AQ348">
        <v>1</v>
      </c>
      <c r="AR348">
        <v>2</v>
      </c>
      <c r="AS348">
        <v>3</v>
      </c>
      <c r="AT348">
        <v>1</v>
      </c>
      <c r="AU348">
        <v>6</v>
      </c>
      <c r="AV348">
        <v>13</v>
      </c>
      <c r="AW348">
        <v>636</v>
      </c>
      <c r="AX348">
        <v>0</v>
      </c>
      <c r="AY348">
        <v>0</v>
      </c>
      <c r="AZ348">
        <v>0</v>
      </c>
      <c r="BA348">
        <v>0</v>
      </c>
      <c r="BB348">
        <v>32</v>
      </c>
      <c r="BC348">
        <v>0</v>
      </c>
      <c r="BD348">
        <v>0</v>
      </c>
      <c r="BE348">
        <v>0</v>
      </c>
      <c r="BF348">
        <v>0</v>
      </c>
      <c r="BG348">
        <v>529</v>
      </c>
      <c r="BH348">
        <v>207</v>
      </c>
      <c r="BI348">
        <v>527</v>
      </c>
      <c r="BJ348">
        <v>208</v>
      </c>
      <c r="BK348">
        <v>519</v>
      </c>
      <c r="BL348">
        <v>205</v>
      </c>
      <c r="BM348">
        <v>530</v>
      </c>
      <c r="BN348">
        <v>207</v>
      </c>
      <c r="BO348">
        <v>3</v>
      </c>
      <c r="BP348" s="1" t="s">
        <v>88</v>
      </c>
      <c r="BQ348">
        <v>2</v>
      </c>
      <c r="BR348" s="1" t="s">
        <v>88</v>
      </c>
      <c r="BS348">
        <v>2</v>
      </c>
      <c r="BT348" s="1" t="s">
        <v>88</v>
      </c>
      <c r="BU348">
        <v>0.08</v>
      </c>
      <c r="BV348">
        <v>6</v>
      </c>
      <c r="BW348">
        <v>0.03</v>
      </c>
      <c r="BX348">
        <v>0.11</v>
      </c>
      <c r="BY348">
        <v>1.31</v>
      </c>
      <c r="BZ348">
        <v>1.1399999999999999</v>
      </c>
      <c r="CA348">
        <v>474</v>
      </c>
      <c r="CB348">
        <v>234</v>
      </c>
      <c r="CC348">
        <v>278</v>
      </c>
      <c r="CD348">
        <v>41</v>
      </c>
      <c r="CE348">
        <v>532</v>
      </c>
      <c r="CF348">
        <v>209</v>
      </c>
      <c r="CG348">
        <v>483</v>
      </c>
      <c r="CH348">
        <v>160</v>
      </c>
      <c r="CI348">
        <v>1.02</v>
      </c>
      <c r="CJ348">
        <v>0.35</v>
      </c>
      <c r="CK348" t="str">
        <f>IF(O348=" "," ",VLOOKUP(AA348,Mapping!$A:$C,2,FALSE))</f>
        <v>LUT</v>
      </c>
      <c r="CL348" t="str">
        <f>IF(O348=" "," ",VLOOKUP(AA348,Mapping!$A:$C,3,FALSE))</f>
        <v>Luton</v>
      </c>
      <c r="CM348" s="5">
        <f t="shared" si="25"/>
        <v>0</v>
      </c>
      <c r="CN348" s="5">
        <f t="shared" si="26"/>
        <v>0</v>
      </c>
      <c r="CO348">
        <f t="shared" si="27"/>
        <v>4.5</v>
      </c>
      <c r="CP348" s="4">
        <f t="shared" si="28"/>
        <v>28.222222222222221</v>
      </c>
      <c r="CQ348">
        <f t="shared" si="29"/>
        <v>0</v>
      </c>
    </row>
    <row r="349" spans="1:95" x14ac:dyDescent="0.35">
      <c r="A349">
        <v>75</v>
      </c>
      <c r="B349" s="1" t="s">
        <v>88</v>
      </c>
      <c r="C349">
        <v>156700</v>
      </c>
      <c r="D349" s="1" t="s">
        <v>88</v>
      </c>
      <c r="E349" s="1" t="s">
        <v>88</v>
      </c>
      <c r="F349" s="1">
        <v>0</v>
      </c>
      <c r="G349" s="1" t="s">
        <v>88</v>
      </c>
      <c r="H349" s="1" t="s">
        <v>88</v>
      </c>
      <c r="I349">
        <v>4</v>
      </c>
      <c r="J349">
        <v>1.3</v>
      </c>
      <c r="K349" s="1" t="s">
        <v>88</v>
      </c>
      <c r="L349" s="1" t="s">
        <v>88</v>
      </c>
      <c r="M349" s="1" t="s">
        <v>1177</v>
      </c>
      <c r="N349">
        <v>0</v>
      </c>
      <c r="O349">
        <v>326</v>
      </c>
      <c r="P349" s="1" t="s">
        <v>88</v>
      </c>
      <c r="Q349" s="1" t="s">
        <v>1173</v>
      </c>
      <c r="R349" s="2">
        <v>45133.520603472221</v>
      </c>
      <c r="S349" s="4">
        <v>55</v>
      </c>
      <c r="T349" s="1" t="s">
        <v>1178</v>
      </c>
      <c r="U349">
        <v>0</v>
      </c>
      <c r="V349" s="1" t="s">
        <v>1179</v>
      </c>
      <c r="W349">
        <v>1.6</v>
      </c>
      <c r="X349" s="1" t="s">
        <v>88</v>
      </c>
      <c r="Y349" s="1" t="s">
        <v>88</v>
      </c>
      <c r="Z349" s="1" t="s">
        <v>97</v>
      </c>
      <c r="AA349">
        <v>12</v>
      </c>
      <c r="AB349">
        <v>102</v>
      </c>
      <c r="AC349">
        <v>127</v>
      </c>
      <c r="AD349" s="5">
        <v>0</v>
      </c>
      <c r="AE349" s="5">
        <v>0</v>
      </c>
      <c r="AF349" s="5">
        <v>0</v>
      </c>
      <c r="AG349" s="5">
        <v>0</v>
      </c>
      <c r="AH349">
        <v>0</v>
      </c>
      <c r="AI349">
        <v>0</v>
      </c>
      <c r="AJ349" s="1" t="s">
        <v>1179</v>
      </c>
      <c r="AK349">
        <v>2835</v>
      </c>
      <c r="AL349">
        <v>3</v>
      </c>
      <c r="AM349">
        <v>1</v>
      </c>
      <c r="AN349">
        <v>11</v>
      </c>
      <c r="AO349">
        <v>36</v>
      </c>
      <c r="AP349">
        <v>1</v>
      </c>
      <c r="AQ349">
        <v>1</v>
      </c>
      <c r="AR349">
        <v>2</v>
      </c>
      <c r="AS349">
        <v>3</v>
      </c>
      <c r="AT349">
        <v>1</v>
      </c>
      <c r="AU349">
        <v>6</v>
      </c>
      <c r="AV349">
        <v>13</v>
      </c>
      <c r="AW349">
        <v>636</v>
      </c>
      <c r="AX349">
        <v>0</v>
      </c>
      <c r="AY349">
        <v>0</v>
      </c>
      <c r="AZ349">
        <v>0</v>
      </c>
      <c r="BA349">
        <v>0</v>
      </c>
      <c r="BB349">
        <v>32</v>
      </c>
      <c r="BC349">
        <v>0</v>
      </c>
      <c r="BD349">
        <v>0</v>
      </c>
      <c r="BE349">
        <v>0</v>
      </c>
      <c r="BF349">
        <v>0</v>
      </c>
      <c r="BG349">
        <v>601</v>
      </c>
      <c r="BH349">
        <v>67</v>
      </c>
      <c r="BI349">
        <v>601</v>
      </c>
      <c r="BJ349">
        <v>67</v>
      </c>
      <c r="BK349">
        <v>601</v>
      </c>
      <c r="BL349">
        <v>67</v>
      </c>
      <c r="BM349">
        <v>601</v>
      </c>
      <c r="BN349">
        <v>67</v>
      </c>
      <c r="BO349">
        <v>3</v>
      </c>
      <c r="BP349" s="1" t="s">
        <v>88</v>
      </c>
      <c r="BQ349">
        <v>2</v>
      </c>
      <c r="BR349" s="1" t="s">
        <v>88</v>
      </c>
      <c r="BS349">
        <v>1</v>
      </c>
      <c r="BT349" s="1" t="s">
        <v>88</v>
      </c>
      <c r="BU349">
        <v>0.08</v>
      </c>
      <c r="BV349">
        <v>6</v>
      </c>
      <c r="BW349">
        <v>0.03</v>
      </c>
      <c r="BX349">
        <v>0.11</v>
      </c>
      <c r="BY349">
        <v>1.31</v>
      </c>
      <c r="BZ349">
        <v>1.1399999999999999</v>
      </c>
      <c r="CA349">
        <v>103</v>
      </c>
      <c r="CB349">
        <v>30</v>
      </c>
      <c r="CC349">
        <v>492</v>
      </c>
      <c r="CD349">
        <v>41</v>
      </c>
      <c r="CE349">
        <v>601</v>
      </c>
      <c r="CF349">
        <v>67</v>
      </c>
      <c r="CG349">
        <v>139</v>
      </c>
      <c r="CH349">
        <v>28</v>
      </c>
      <c r="CI349">
        <v>1.02</v>
      </c>
      <c r="CJ349">
        <v>0.35</v>
      </c>
      <c r="CK349" t="str">
        <f>IF(O349=" "," ",VLOOKUP(AA349,Mapping!$A:$C,2,FALSE))</f>
        <v>LUT</v>
      </c>
      <c r="CL349" t="str">
        <f>IF(O349=" "," ",VLOOKUP(AA349,Mapping!$A:$C,3,FALSE))</f>
        <v>Luton</v>
      </c>
      <c r="CM349" s="5">
        <f t="shared" si="25"/>
        <v>0</v>
      </c>
      <c r="CN349" s="5">
        <f t="shared" si="26"/>
        <v>0</v>
      </c>
      <c r="CO349">
        <f t="shared" si="27"/>
        <v>5.5</v>
      </c>
      <c r="CP349" s="4">
        <f t="shared" si="28"/>
        <v>23.09090909090909</v>
      </c>
      <c r="CQ349">
        <f t="shared" si="29"/>
        <v>0</v>
      </c>
    </row>
    <row r="350" spans="1:95" x14ac:dyDescent="0.35">
      <c r="A350">
        <v>75</v>
      </c>
      <c r="B350" s="1" t="s">
        <v>88</v>
      </c>
      <c r="C350">
        <v>174595</v>
      </c>
      <c r="D350" s="1" t="s">
        <v>88</v>
      </c>
      <c r="E350" s="1" t="s">
        <v>88</v>
      </c>
      <c r="F350" s="1">
        <v>0</v>
      </c>
      <c r="G350" s="1" t="s">
        <v>88</v>
      </c>
      <c r="H350" s="1" t="s">
        <v>88</v>
      </c>
      <c r="I350">
        <v>4</v>
      </c>
      <c r="J350">
        <v>0.5</v>
      </c>
      <c r="K350" s="1" t="s">
        <v>88</v>
      </c>
      <c r="L350" s="1" t="s">
        <v>88</v>
      </c>
      <c r="M350" s="1" t="s">
        <v>1180</v>
      </c>
      <c r="N350">
        <v>0</v>
      </c>
      <c r="O350">
        <v>327</v>
      </c>
      <c r="P350" s="1" t="s">
        <v>88</v>
      </c>
      <c r="Q350" s="1" t="s">
        <v>1173</v>
      </c>
      <c r="R350" s="2">
        <v>45133.520603472221</v>
      </c>
      <c r="S350" s="4">
        <v>45</v>
      </c>
      <c r="T350" s="1" t="s">
        <v>1181</v>
      </c>
      <c r="U350">
        <v>0</v>
      </c>
      <c r="V350" s="1" t="s">
        <v>1182</v>
      </c>
      <c r="W350">
        <v>0.3</v>
      </c>
      <c r="X350" s="1" t="s">
        <v>88</v>
      </c>
      <c r="Y350" s="1" t="s">
        <v>88</v>
      </c>
      <c r="Z350" s="1" t="s">
        <v>97</v>
      </c>
      <c r="AA350">
        <v>12</v>
      </c>
      <c r="AB350">
        <v>102</v>
      </c>
      <c r="AC350">
        <v>127</v>
      </c>
      <c r="AD350" s="5">
        <v>0</v>
      </c>
      <c r="AE350" s="5">
        <v>0</v>
      </c>
      <c r="AF350" s="5">
        <v>0</v>
      </c>
      <c r="AG350" s="5">
        <v>0</v>
      </c>
      <c r="AH350">
        <v>0</v>
      </c>
      <c r="AI350">
        <v>0</v>
      </c>
      <c r="AJ350" s="1" t="s">
        <v>1182</v>
      </c>
      <c r="AK350">
        <v>2835</v>
      </c>
      <c r="AL350">
        <v>3</v>
      </c>
      <c r="AM350">
        <v>1</v>
      </c>
      <c r="AN350">
        <v>11</v>
      </c>
      <c r="AO350">
        <v>36</v>
      </c>
      <c r="AP350">
        <v>1</v>
      </c>
      <c r="AQ350">
        <v>1</v>
      </c>
      <c r="AR350">
        <v>2</v>
      </c>
      <c r="AS350">
        <v>3</v>
      </c>
      <c r="AT350">
        <v>1</v>
      </c>
      <c r="AU350">
        <v>6</v>
      </c>
      <c r="AV350">
        <v>13</v>
      </c>
      <c r="AW350">
        <v>636</v>
      </c>
      <c r="AX350">
        <v>0</v>
      </c>
      <c r="AY350">
        <v>0</v>
      </c>
      <c r="AZ350">
        <v>0</v>
      </c>
      <c r="BA350">
        <v>0</v>
      </c>
      <c r="BB350">
        <v>32</v>
      </c>
      <c r="BC350">
        <v>0</v>
      </c>
      <c r="BD350">
        <v>0</v>
      </c>
      <c r="BE350">
        <v>0</v>
      </c>
      <c r="BF350">
        <v>0</v>
      </c>
      <c r="BG350">
        <v>482</v>
      </c>
      <c r="BH350">
        <v>43</v>
      </c>
      <c r="BI350">
        <v>481</v>
      </c>
      <c r="BJ350">
        <v>43</v>
      </c>
      <c r="BK350">
        <v>471</v>
      </c>
      <c r="BL350">
        <v>45</v>
      </c>
      <c r="BM350">
        <v>484</v>
      </c>
      <c r="BN350">
        <v>45</v>
      </c>
      <c r="BO350">
        <v>3</v>
      </c>
      <c r="BP350" s="1" t="s">
        <v>88</v>
      </c>
      <c r="BQ350">
        <v>2</v>
      </c>
      <c r="BR350" s="1" t="s">
        <v>88</v>
      </c>
      <c r="BS350">
        <v>1</v>
      </c>
      <c r="BT350" s="1" t="s">
        <v>88</v>
      </c>
      <c r="BU350">
        <v>0.08</v>
      </c>
      <c r="BV350">
        <v>6</v>
      </c>
      <c r="BW350">
        <v>0.03</v>
      </c>
      <c r="BX350">
        <v>0.11</v>
      </c>
      <c r="BY350">
        <v>1.31</v>
      </c>
      <c r="BZ350">
        <v>1.1399999999999999</v>
      </c>
      <c r="CA350">
        <v>373</v>
      </c>
      <c r="CB350">
        <v>60</v>
      </c>
      <c r="CC350">
        <v>177</v>
      </c>
      <c r="CD350">
        <v>2</v>
      </c>
      <c r="CE350">
        <v>488</v>
      </c>
      <c r="CF350">
        <v>45</v>
      </c>
      <c r="CG350">
        <v>312</v>
      </c>
      <c r="CH350">
        <v>52</v>
      </c>
      <c r="CI350">
        <v>1.02</v>
      </c>
      <c r="CJ350">
        <v>0.35</v>
      </c>
      <c r="CK350" t="str">
        <f>IF(O350=" "," ",VLOOKUP(AA350,Mapping!$A:$C,2,FALSE))</f>
        <v>LUT</v>
      </c>
      <c r="CL350" t="str">
        <f>IF(O350=" "," ",VLOOKUP(AA350,Mapping!$A:$C,3,FALSE))</f>
        <v>Luton</v>
      </c>
      <c r="CM350" s="5">
        <f t="shared" si="25"/>
        <v>0</v>
      </c>
      <c r="CN350" s="5">
        <f t="shared" si="26"/>
        <v>0</v>
      </c>
      <c r="CO350">
        <f t="shared" si="27"/>
        <v>4.5</v>
      </c>
      <c r="CP350" s="4">
        <f t="shared" si="28"/>
        <v>28.222222222222221</v>
      </c>
      <c r="CQ350">
        <f t="shared" si="29"/>
        <v>0</v>
      </c>
    </row>
    <row r="351" spans="1:95" x14ac:dyDescent="0.35">
      <c r="A351">
        <v>75</v>
      </c>
      <c r="B351" s="1" t="s">
        <v>88</v>
      </c>
      <c r="C351">
        <v>229164</v>
      </c>
      <c r="D351" s="1" t="s">
        <v>88</v>
      </c>
      <c r="E351" s="1" t="s">
        <v>88</v>
      </c>
      <c r="F351" s="1">
        <v>0</v>
      </c>
      <c r="G351" s="1" t="s">
        <v>88</v>
      </c>
      <c r="H351" s="1" t="s">
        <v>88</v>
      </c>
      <c r="I351">
        <v>4</v>
      </c>
      <c r="J351">
        <v>0.9</v>
      </c>
      <c r="K351" s="1" t="s">
        <v>88</v>
      </c>
      <c r="L351" s="1" t="s">
        <v>88</v>
      </c>
      <c r="M351" s="1" t="s">
        <v>1183</v>
      </c>
      <c r="N351">
        <v>0</v>
      </c>
      <c r="O351">
        <v>328</v>
      </c>
      <c r="P351" s="1" t="s">
        <v>88</v>
      </c>
      <c r="Q351" s="1" t="s">
        <v>1173</v>
      </c>
      <c r="R351" s="2">
        <v>45133.520603472221</v>
      </c>
      <c r="S351" s="4">
        <v>50</v>
      </c>
      <c r="T351" s="1" t="s">
        <v>1184</v>
      </c>
      <c r="U351">
        <v>0</v>
      </c>
      <c r="V351" s="1" t="s">
        <v>1185</v>
      </c>
      <c r="W351">
        <v>0.2</v>
      </c>
      <c r="X351" s="1" t="s">
        <v>88</v>
      </c>
      <c r="Y351" s="1" t="s">
        <v>88</v>
      </c>
      <c r="Z351" s="1" t="s">
        <v>97</v>
      </c>
      <c r="AA351">
        <v>12</v>
      </c>
      <c r="AB351">
        <v>102</v>
      </c>
      <c r="AC351">
        <v>127</v>
      </c>
      <c r="AD351" s="5">
        <v>0</v>
      </c>
      <c r="AE351" s="5">
        <v>0</v>
      </c>
      <c r="AF351" s="5">
        <v>0</v>
      </c>
      <c r="AG351" s="5">
        <v>0</v>
      </c>
      <c r="AH351">
        <v>0</v>
      </c>
      <c r="AI351">
        <v>0</v>
      </c>
      <c r="AJ351" s="1" t="s">
        <v>1185</v>
      </c>
      <c r="AK351">
        <v>2835</v>
      </c>
      <c r="AL351">
        <v>3</v>
      </c>
      <c r="AM351">
        <v>1</v>
      </c>
      <c r="AN351">
        <v>11</v>
      </c>
      <c r="AO351">
        <v>36</v>
      </c>
      <c r="AP351">
        <v>1</v>
      </c>
      <c r="AQ351">
        <v>1</v>
      </c>
      <c r="AR351">
        <v>2</v>
      </c>
      <c r="AS351">
        <v>3</v>
      </c>
      <c r="AT351">
        <v>1</v>
      </c>
      <c r="AU351">
        <v>6</v>
      </c>
      <c r="AV351">
        <v>13</v>
      </c>
      <c r="AW351">
        <v>636</v>
      </c>
      <c r="AX351">
        <v>0</v>
      </c>
      <c r="AY351">
        <v>0</v>
      </c>
      <c r="AZ351">
        <v>0</v>
      </c>
      <c r="BA351">
        <v>0</v>
      </c>
      <c r="BB351">
        <v>32</v>
      </c>
      <c r="BC351">
        <v>0</v>
      </c>
      <c r="BD351">
        <v>0</v>
      </c>
      <c r="BE351">
        <v>0</v>
      </c>
      <c r="BF351">
        <v>0</v>
      </c>
      <c r="BG351">
        <v>588</v>
      </c>
      <c r="BH351">
        <v>62</v>
      </c>
      <c r="BI351">
        <v>588</v>
      </c>
      <c r="BJ351">
        <v>62</v>
      </c>
      <c r="BK351">
        <v>586</v>
      </c>
      <c r="BL351">
        <v>63</v>
      </c>
      <c r="BM351">
        <v>589</v>
      </c>
      <c r="BN351">
        <v>63</v>
      </c>
      <c r="BO351">
        <v>3</v>
      </c>
      <c r="BP351" s="1" t="s">
        <v>88</v>
      </c>
      <c r="BQ351">
        <v>2</v>
      </c>
      <c r="BR351" s="1" t="s">
        <v>88</v>
      </c>
      <c r="BS351">
        <v>1</v>
      </c>
      <c r="BT351" s="1" t="s">
        <v>88</v>
      </c>
      <c r="BU351">
        <v>0.08</v>
      </c>
      <c r="BV351">
        <v>6</v>
      </c>
      <c r="BW351">
        <v>0.03</v>
      </c>
      <c r="BX351">
        <v>0.11</v>
      </c>
      <c r="BY351">
        <v>1.31</v>
      </c>
      <c r="BZ351">
        <v>1.1399999999999999</v>
      </c>
      <c r="CA351">
        <v>255</v>
      </c>
      <c r="CB351">
        <v>49</v>
      </c>
      <c r="CC351">
        <v>427</v>
      </c>
      <c r="CD351">
        <v>28</v>
      </c>
      <c r="CE351">
        <v>589</v>
      </c>
      <c r="CF351">
        <v>63</v>
      </c>
      <c r="CG351">
        <v>360</v>
      </c>
      <c r="CH351">
        <v>58</v>
      </c>
      <c r="CI351">
        <v>1.02</v>
      </c>
      <c r="CJ351">
        <v>0.35</v>
      </c>
      <c r="CK351" t="str">
        <f>IF(O351=" "," ",VLOOKUP(AA351,Mapping!$A:$C,2,FALSE))</f>
        <v>LUT</v>
      </c>
      <c r="CL351" t="str">
        <f>IF(O351=" "," ",VLOOKUP(AA351,Mapping!$A:$C,3,FALSE))</f>
        <v>Luton</v>
      </c>
      <c r="CM351" s="5">
        <f t="shared" si="25"/>
        <v>0</v>
      </c>
      <c r="CN351" s="5">
        <f t="shared" si="26"/>
        <v>0</v>
      </c>
      <c r="CO351">
        <f t="shared" si="27"/>
        <v>5</v>
      </c>
      <c r="CP351" s="4">
        <f t="shared" si="28"/>
        <v>25.4</v>
      </c>
      <c r="CQ351">
        <f t="shared" si="29"/>
        <v>0</v>
      </c>
    </row>
    <row r="352" spans="1:95" x14ac:dyDescent="0.35">
      <c r="A352">
        <v>75</v>
      </c>
      <c r="B352" s="1" t="s">
        <v>88</v>
      </c>
      <c r="C352">
        <v>168035</v>
      </c>
      <c r="D352" s="1" t="s">
        <v>88</v>
      </c>
      <c r="E352" s="1" t="s">
        <v>88</v>
      </c>
      <c r="F352" s="1">
        <v>0</v>
      </c>
      <c r="G352" s="1" t="s">
        <v>88</v>
      </c>
      <c r="H352" s="1" t="s">
        <v>88</v>
      </c>
      <c r="I352">
        <v>3</v>
      </c>
      <c r="J352">
        <v>0</v>
      </c>
      <c r="K352" s="1" t="s">
        <v>88</v>
      </c>
      <c r="L352" s="1" t="s">
        <v>88</v>
      </c>
      <c r="M352" s="1" t="s">
        <v>1186</v>
      </c>
      <c r="N352">
        <v>0</v>
      </c>
      <c r="O352">
        <v>329</v>
      </c>
      <c r="P352" s="1" t="s">
        <v>88</v>
      </c>
      <c r="Q352" s="1" t="s">
        <v>1187</v>
      </c>
      <c r="R352" s="2">
        <v>45138.336903611111</v>
      </c>
      <c r="S352" s="4">
        <v>50</v>
      </c>
      <c r="T352" s="1" t="s">
        <v>1188</v>
      </c>
      <c r="U352">
        <v>0</v>
      </c>
      <c r="V352" s="1" t="s">
        <v>1189</v>
      </c>
      <c r="W352">
        <v>0</v>
      </c>
      <c r="X352" s="1" t="s">
        <v>88</v>
      </c>
      <c r="Y352" s="1" t="s">
        <v>88</v>
      </c>
      <c r="Z352" s="1" t="s">
        <v>189</v>
      </c>
      <c r="AA352">
        <v>12</v>
      </c>
      <c r="AB352">
        <v>102</v>
      </c>
      <c r="AC352">
        <v>127</v>
      </c>
      <c r="AD352" s="5">
        <v>0</v>
      </c>
      <c r="AE352" s="5">
        <v>0</v>
      </c>
      <c r="AF352" s="5">
        <v>0</v>
      </c>
      <c r="AG352" s="5">
        <v>0</v>
      </c>
      <c r="AH352">
        <v>0</v>
      </c>
      <c r="AI352">
        <v>0</v>
      </c>
      <c r="AJ352" s="1" t="s">
        <v>1189</v>
      </c>
      <c r="AK352">
        <v>2835</v>
      </c>
      <c r="AL352">
        <v>3</v>
      </c>
      <c r="AM352">
        <v>1</v>
      </c>
      <c r="AN352">
        <v>11</v>
      </c>
      <c r="AO352">
        <v>36</v>
      </c>
      <c r="AP352">
        <v>1</v>
      </c>
      <c r="AQ352">
        <v>1</v>
      </c>
      <c r="AR352">
        <v>2</v>
      </c>
      <c r="AS352">
        <v>3</v>
      </c>
      <c r="AT352">
        <v>1</v>
      </c>
      <c r="AU352">
        <v>6</v>
      </c>
      <c r="AV352">
        <v>13</v>
      </c>
      <c r="AW352">
        <v>636</v>
      </c>
      <c r="AX352">
        <v>0</v>
      </c>
      <c r="AY352">
        <v>0</v>
      </c>
      <c r="AZ352">
        <v>0</v>
      </c>
      <c r="BA352">
        <v>0</v>
      </c>
      <c r="BB352">
        <v>32</v>
      </c>
      <c r="BC352">
        <v>0</v>
      </c>
      <c r="BD352">
        <v>0</v>
      </c>
      <c r="BE352">
        <v>0</v>
      </c>
      <c r="BF352">
        <v>0</v>
      </c>
      <c r="BG352">
        <v>566</v>
      </c>
      <c r="BH352">
        <v>237</v>
      </c>
      <c r="BI352">
        <v>565</v>
      </c>
      <c r="BJ352">
        <v>237</v>
      </c>
      <c r="BK352">
        <v>563</v>
      </c>
      <c r="BL352">
        <v>237</v>
      </c>
      <c r="BM352">
        <v>567</v>
      </c>
      <c r="BN352">
        <v>237</v>
      </c>
      <c r="BO352">
        <v>3</v>
      </c>
      <c r="BP352" s="1" t="s">
        <v>88</v>
      </c>
      <c r="BQ352">
        <v>2</v>
      </c>
      <c r="BR352" s="1" t="s">
        <v>88</v>
      </c>
      <c r="BS352">
        <v>1</v>
      </c>
      <c r="BT352" s="1" t="s">
        <v>88</v>
      </c>
      <c r="BU352">
        <v>0.08</v>
      </c>
      <c r="BV352">
        <v>6</v>
      </c>
      <c r="BW352">
        <v>0.03</v>
      </c>
      <c r="BX352">
        <v>0.11</v>
      </c>
      <c r="BY352">
        <v>1.31</v>
      </c>
      <c r="BZ352">
        <v>1.1399999999999999</v>
      </c>
      <c r="CA352">
        <v>209</v>
      </c>
      <c r="CB352">
        <v>136</v>
      </c>
      <c r="CC352">
        <v>381</v>
      </c>
      <c r="CD352">
        <v>111</v>
      </c>
      <c r="CE352">
        <v>567</v>
      </c>
      <c r="CF352">
        <v>237</v>
      </c>
      <c r="CG352">
        <v>609</v>
      </c>
      <c r="CH352">
        <v>256</v>
      </c>
      <c r="CI352">
        <v>1.02</v>
      </c>
      <c r="CJ352">
        <v>0.35</v>
      </c>
      <c r="CK352" t="str">
        <f>IF(O352=" "," ",VLOOKUP(AA352,Mapping!$A:$C,2,FALSE))</f>
        <v>LUT</v>
      </c>
      <c r="CL352" t="str">
        <f>IF(O352=" "," ",VLOOKUP(AA352,Mapping!$A:$C,3,FALSE))</f>
        <v>Luton</v>
      </c>
      <c r="CM352" s="5">
        <f t="shared" si="25"/>
        <v>0</v>
      </c>
      <c r="CN352" s="5">
        <f t="shared" si="26"/>
        <v>0</v>
      </c>
      <c r="CO352">
        <f t="shared" si="27"/>
        <v>5</v>
      </c>
      <c r="CP352" s="4">
        <f t="shared" si="28"/>
        <v>25.4</v>
      </c>
      <c r="CQ352">
        <f t="shared" si="29"/>
        <v>0</v>
      </c>
    </row>
    <row r="353" spans="1:95" x14ac:dyDescent="0.35">
      <c r="A353">
        <v>25</v>
      </c>
      <c r="B353" s="1" t="s">
        <v>88</v>
      </c>
      <c r="C353">
        <v>199056</v>
      </c>
      <c r="D353" s="1" t="s">
        <v>88</v>
      </c>
      <c r="E353" s="1" t="s">
        <v>88</v>
      </c>
      <c r="F353" s="1">
        <v>0</v>
      </c>
      <c r="G353" s="1" t="s">
        <v>88</v>
      </c>
      <c r="H353" s="1" t="s">
        <v>88</v>
      </c>
      <c r="I353">
        <v>2</v>
      </c>
      <c r="J353">
        <v>0.4</v>
      </c>
      <c r="K353" s="1" t="s">
        <v>88</v>
      </c>
      <c r="L353" s="1" t="s">
        <v>88</v>
      </c>
      <c r="M353" s="1" t="s">
        <v>106</v>
      </c>
      <c r="N353">
        <v>0</v>
      </c>
      <c r="O353">
        <v>330</v>
      </c>
      <c r="P353" s="1" t="s">
        <v>88</v>
      </c>
      <c r="Q353" s="1" t="s">
        <v>115</v>
      </c>
      <c r="R353" s="2">
        <v>45142.500049988426</v>
      </c>
      <c r="S353" s="4">
        <v>45</v>
      </c>
      <c r="T353" s="1" t="s">
        <v>1190</v>
      </c>
      <c r="U353">
        <v>0</v>
      </c>
      <c r="V353" s="1" t="s">
        <v>1191</v>
      </c>
      <c r="W353">
        <v>0.1</v>
      </c>
      <c r="X353" s="1" t="s">
        <v>88</v>
      </c>
      <c r="Y353" s="1" t="s">
        <v>88</v>
      </c>
      <c r="Z353" s="1" t="s">
        <v>93</v>
      </c>
      <c r="AA353">
        <v>12</v>
      </c>
      <c r="AB353">
        <v>102</v>
      </c>
      <c r="AC353">
        <v>127</v>
      </c>
      <c r="AD353" s="5">
        <v>0</v>
      </c>
      <c r="AE353" s="5">
        <v>0</v>
      </c>
      <c r="AF353" s="5">
        <v>0</v>
      </c>
      <c r="AG353" s="5">
        <v>0</v>
      </c>
      <c r="AH353">
        <v>0</v>
      </c>
      <c r="AI353">
        <v>0</v>
      </c>
      <c r="AJ353" s="1" t="s">
        <v>1191</v>
      </c>
      <c r="AK353">
        <v>2835</v>
      </c>
      <c r="AL353">
        <v>3</v>
      </c>
      <c r="AM353">
        <v>1</v>
      </c>
      <c r="AN353">
        <v>11</v>
      </c>
      <c r="AO353">
        <v>36</v>
      </c>
      <c r="AP353">
        <v>1</v>
      </c>
      <c r="AQ353">
        <v>1</v>
      </c>
      <c r="AR353">
        <v>2</v>
      </c>
      <c r="AS353">
        <v>3</v>
      </c>
      <c r="AT353">
        <v>1</v>
      </c>
      <c r="AU353">
        <v>6</v>
      </c>
      <c r="AV353">
        <v>13</v>
      </c>
      <c r="AW353">
        <v>636</v>
      </c>
      <c r="AX353">
        <v>0</v>
      </c>
      <c r="AY353">
        <v>0</v>
      </c>
      <c r="AZ353">
        <v>0</v>
      </c>
      <c r="BA353">
        <v>0</v>
      </c>
      <c r="BB353">
        <v>32</v>
      </c>
      <c r="BC353">
        <v>0</v>
      </c>
      <c r="BD353">
        <v>0</v>
      </c>
      <c r="BE353">
        <v>0</v>
      </c>
      <c r="BF353">
        <v>0</v>
      </c>
      <c r="BG353">
        <v>486</v>
      </c>
      <c r="BH353">
        <v>187</v>
      </c>
      <c r="BI353">
        <v>485</v>
      </c>
      <c r="BJ353">
        <v>187</v>
      </c>
      <c r="BK353">
        <v>475</v>
      </c>
      <c r="BL353">
        <v>186</v>
      </c>
      <c r="BM353">
        <v>488</v>
      </c>
      <c r="BN353">
        <v>187</v>
      </c>
      <c r="BO353">
        <v>3</v>
      </c>
      <c r="BP353" s="1" t="s">
        <v>88</v>
      </c>
      <c r="BQ353">
        <v>2</v>
      </c>
      <c r="BR353" s="1" t="s">
        <v>88</v>
      </c>
      <c r="BS353">
        <v>1</v>
      </c>
      <c r="BT353" s="1" t="s">
        <v>88</v>
      </c>
      <c r="BU353">
        <v>0.08</v>
      </c>
      <c r="BV353">
        <v>6</v>
      </c>
      <c r="BW353">
        <v>0.03</v>
      </c>
      <c r="BX353">
        <v>0.11</v>
      </c>
      <c r="BY353">
        <v>1.31</v>
      </c>
      <c r="BZ353">
        <v>1.1399999999999999</v>
      </c>
      <c r="CA353">
        <v>386</v>
      </c>
      <c r="CB353">
        <v>93</v>
      </c>
      <c r="CC353">
        <v>190</v>
      </c>
      <c r="CD353">
        <v>116</v>
      </c>
      <c r="CE353">
        <v>492</v>
      </c>
      <c r="CF353">
        <v>187</v>
      </c>
      <c r="CG353">
        <v>512</v>
      </c>
      <c r="CH353">
        <v>197</v>
      </c>
      <c r="CI353">
        <v>1.02</v>
      </c>
      <c r="CJ353">
        <v>0.35</v>
      </c>
      <c r="CK353" t="str">
        <f>IF(O353=" "," ",VLOOKUP(AA353,Mapping!$A:$C,2,FALSE))</f>
        <v>LUT</v>
      </c>
      <c r="CL353" t="str">
        <f>IF(O353=" "," ",VLOOKUP(AA353,Mapping!$A:$C,3,FALSE))</f>
        <v>Luton</v>
      </c>
      <c r="CM353" s="5">
        <f t="shared" si="25"/>
        <v>0</v>
      </c>
      <c r="CN353" s="5">
        <f t="shared" si="26"/>
        <v>0</v>
      </c>
      <c r="CO353">
        <f t="shared" si="27"/>
        <v>4.5</v>
      </c>
      <c r="CP353" s="4">
        <f t="shared" si="28"/>
        <v>28.222222222222221</v>
      </c>
      <c r="CQ353">
        <f t="shared" si="29"/>
        <v>0</v>
      </c>
    </row>
    <row r="354" spans="1:95" x14ac:dyDescent="0.35">
      <c r="A354">
        <v>25</v>
      </c>
      <c r="B354" s="1" t="s">
        <v>88</v>
      </c>
      <c r="C354">
        <v>490180</v>
      </c>
      <c r="D354" s="1" t="s">
        <v>88</v>
      </c>
      <c r="E354" s="1" t="s">
        <v>88</v>
      </c>
      <c r="F354" s="1">
        <v>0</v>
      </c>
      <c r="G354" s="1" t="s">
        <v>88</v>
      </c>
      <c r="H354" s="1" t="s">
        <v>88</v>
      </c>
      <c r="I354">
        <v>4</v>
      </c>
      <c r="J354">
        <v>0.5</v>
      </c>
      <c r="K354" s="1" t="s">
        <v>88</v>
      </c>
      <c r="L354" s="1" t="s">
        <v>88</v>
      </c>
      <c r="M354" s="1" t="s">
        <v>1192</v>
      </c>
      <c r="N354">
        <v>0</v>
      </c>
      <c r="O354">
        <v>331</v>
      </c>
      <c r="P354" s="1" t="s">
        <v>88</v>
      </c>
      <c r="Q354" s="1" t="s">
        <v>115</v>
      </c>
      <c r="R354" s="2">
        <v>45142.500049988426</v>
      </c>
      <c r="S354" s="4">
        <v>45</v>
      </c>
      <c r="T354" s="1" t="s">
        <v>1193</v>
      </c>
      <c r="U354">
        <v>0</v>
      </c>
      <c r="V354" s="1" t="s">
        <v>1194</v>
      </c>
      <c r="W354">
        <v>0.3</v>
      </c>
      <c r="X354" s="1" t="s">
        <v>88</v>
      </c>
      <c r="Y354" s="1" t="s">
        <v>88</v>
      </c>
      <c r="Z354" s="1" t="s">
        <v>97</v>
      </c>
      <c r="AA354">
        <v>12</v>
      </c>
      <c r="AB354">
        <v>102</v>
      </c>
      <c r="AC354">
        <v>127</v>
      </c>
      <c r="AD354" s="5">
        <v>0</v>
      </c>
      <c r="AE354" s="5">
        <v>0</v>
      </c>
      <c r="AF354" s="5">
        <v>0</v>
      </c>
      <c r="AG354" s="5">
        <v>0</v>
      </c>
      <c r="AH354">
        <v>0</v>
      </c>
      <c r="AI354">
        <v>0</v>
      </c>
      <c r="AJ354" s="1" t="s">
        <v>1194</v>
      </c>
      <c r="AK354">
        <v>2835</v>
      </c>
      <c r="AL354">
        <v>3</v>
      </c>
      <c r="AM354">
        <v>1</v>
      </c>
      <c r="AN354">
        <v>11</v>
      </c>
      <c r="AO354">
        <v>36</v>
      </c>
      <c r="AP354">
        <v>1</v>
      </c>
      <c r="AQ354">
        <v>1</v>
      </c>
      <c r="AR354">
        <v>2</v>
      </c>
      <c r="AS354">
        <v>3</v>
      </c>
      <c r="AT354">
        <v>1</v>
      </c>
      <c r="AU354">
        <v>6</v>
      </c>
      <c r="AV354">
        <v>13</v>
      </c>
      <c r="AW354">
        <v>636</v>
      </c>
      <c r="AX354">
        <v>0</v>
      </c>
      <c r="AY354">
        <v>0</v>
      </c>
      <c r="AZ354">
        <v>0</v>
      </c>
      <c r="BA354">
        <v>0</v>
      </c>
      <c r="BB354">
        <v>32</v>
      </c>
      <c r="BC354">
        <v>0</v>
      </c>
      <c r="BD354">
        <v>0</v>
      </c>
      <c r="BE354">
        <v>0</v>
      </c>
      <c r="BF354">
        <v>0</v>
      </c>
      <c r="BG354">
        <v>543</v>
      </c>
      <c r="BH354">
        <v>55</v>
      </c>
      <c r="BI354">
        <v>540</v>
      </c>
      <c r="BJ354">
        <v>55</v>
      </c>
      <c r="BK354">
        <v>535</v>
      </c>
      <c r="BL354">
        <v>56</v>
      </c>
      <c r="BM354">
        <v>544</v>
      </c>
      <c r="BN354">
        <v>56</v>
      </c>
      <c r="BO354">
        <v>3</v>
      </c>
      <c r="BP354" s="1" t="s">
        <v>88</v>
      </c>
      <c r="BQ354">
        <v>2</v>
      </c>
      <c r="BR354" s="1" t="s">
        <v>88</v>
      </c>
      <c r="BS354">
        <v>1</v>
      </c>
      <c r="BT354" s="1" t="s">
        <v>88</v>
      </c>
      <c r="BU354">
        <v>0.08</v>
      </c>
      <c r="BV354">
        <v>6</v>
      </c>
      <c r="BW354">
        <v>0.03</v>
      </c>
      <c r="BX354">
        <v>0.11</v>
      </c>
      <c r="BY354">
        <v>1.31</v>
      </c>
      <c r="BZ354">
        <v>1.1399999999999999</v>
      </c>
      <c r="CA354">
        <v>500</v>
      </c>
      <c r="CB354">
        <v>76</v>
      </c>
      <c r="CC354">
        <v>304</v>
      </c>
      <c r="CD354">
        <v>18</v>
      </c>
      <c r="CE354">
        <v>545</v>
      </c>
      <c r="CF354">
        <v>56</v>
      </c>
      <c r="CG354">
        <v>288</v>
      </c>
      <c r="CH354">
        <v>49</v>
      </c>
      <c r="CI354">
        <v>1.02</v>
      </c>
      <c r="CJ354">
        <v>0.35</v>
      </c>
      <c r="CK354" t="str">
        <f>IF(O354=" "," ",VLOOKUP(AA354,Mapping!$A:$C,2,FALSE))</f>
        <v>LUT</v>
      </c>
      <c r="CL354" t="str">
        <f>IF(O354=" "," ",VLOOKUP(AA354,Mapping!$A:$C,3,FALSE))</f>
        <v>Luton</v>
      </c>
      <c r="CM354" s="5">
        <f t="shared" si="25"/>
        <v>0</v>
      </c>
      <c r="CN354" s="5">
        <f t="shared" si="26"/>
        <v>0</v>
      </c>
      <c r="CO354">
        <f t="shared" si="27"/>
        <v>4.5</v>
      </c>
      <c r="CP354" s="4">
        <f t="shared" si="28"/>
        <v>28.222222222222221</v>
      </c>
      <c r="CQ354">
        <f t="shared" si="29"/>
        <v>0</v>
      </c>
    </row>
    <row r="355" spans="1:95" x14ac:dyDescent="0.35">
      <c r="A355">
        <v>25</v>
      </c>
      <c r="B355" s="1" t="s">
        <v>88</v>
      </c>
      <c r="C355">
        <v>243532</v>
      </c>
      <c r="D355" s="1" t="s">
        <v>88</v>
      </c>
      <c r="E355" s="1" t="s">
        <v>88</v>
      </c>
      <c r="F355" s="1">
        <v>0</v>
      </c>
      <c r="G355" s="1" t="s">
        <v>88</v>
      </c>
      <c r="H355" s="1" t="s">
        <v>88</v>
      </c>
      <c r="I355">
        <v>3</v>
      </c>
      <c r="J355">
        <v>0.5</v>
      </c>
      <c r="K355" s="1" t="s">
        <v>88</v>
      </c>
      <c r="L355" s="1" t="s">
        <v>88</v>
      </c>
      <c r="M355" s="1" t="s">
        <v>1195</v>
      </c>
      <c r="N355">
        <v>0</v>
      </c>
      <c r="O355">
        <v>332</v>
      </c>
      <c r="P355" s="1" t="s">
        <v>88</v>
      </c>
      <c r="Q355" s="1" t="s">
        <v>115</v>
      </c>
      <c r="R355" s="2">
        <v>45142.500049988426</v>
      </c>
      <c r="S355" s="4">
        <v>45</v>
      </c>
      <c r="T355" s="1" t="s">
        <v>1196</v>
      </c>
      <c r="U355">
        <v>0</v>
      </c>
      <c r="V355" s="1" t="s">
        <v>1197</v>
      </c>
      <c r="W355">
        <v>0.3</v>
      </c>
      <c r="X355" s="1" t="s">
        <v>88</v>
      </c>
      <c r="Y355" s="1" t="s">
        <v>88</v>
      </c>
      <c r="Z355" s="1" t="s">
        <v>97</v>
      </c>
      <c r="AA355">
        <v>12</v>
      </c>
      <c r="AB355">
        <v>102</v>
      </c>
      <c r="AC355">
        <v>127</v>
      </c>
      <c r="AD355" s="5">
        <v>0</v>
      </c>
      <c r="AE355" s="5">
        <v>0</v>
      </c>
      <c r="AF355" s="5">
        <v>0</v>
      </c>
      <c r="AG355" s="5">
        <v>0</v>
      </c>
      <c r="AH355">
        <v>0</v>
      </c>
      <c r="AI355">
        <v>0</v>
      </c>
      <c r="AJ355" s="1" t="s">
        <v>1197</v>
      </c>
      <c r="AK355">
        <v>2835</v>
      </c>
      <c r="AL355">
        <v>3</v>
      </c>
      <c r="AM355">
        <v>1</v>
      </c>
      <c r="AN355">
        <v>11</v>
      </c>
      <c r="AO355">
        <v>36</v>
      </c>
      <c r="AP355">
        <v>1</v>
      </c>
      <c r="AQ355">
        <v>1</v>
      </c>
      <c r="AR355">
        <v>2</v>
      </c>
      <c r="AS355">
        <v>3</v>
      </c>
      <c r="AT355">
        <v>1</v>
      </c>
      <c r="AU355">
        <v>6</v>
      </c>
      <c r="AV355">
        <v>13</v>
      </c>
      <c r="AW355">
        <v>636</v>
      </c>
      <c r="AX355">
        <v>0</v>
      </c>
      <c r="AY355">
        <v>0</v>
      </c>
      <c r="AZ355">
        <v>0</v>
      </c>
      <c r="BA355">
        <v>0</v>
      </c>
      <c r="BB355">
        <v>32</v>
      </c>
      <c r="BC355">
        <v>0</v>
      </c>
      <c r="BD355">
        <v>0</v>
      </c>
      <c r="BE355">
        <v>0</v>
      </c>
      <c r="BF355">
        <v>0</v>
      </c>
      <c r="BG355">
        <v>511</v>
      </c>
      <c r="BH355">
        <v>198</v>
      </c>
      <c r="BI355">
        <v>510</v>
      </c>
      <c r="BJ355">
        <v>200</v>
      </c>
      <c r="BK355">
        <v>501</v>
      </c>
      <c r="BL355">
        <v>195</v>
      </c>
      <c r="BM355">
        <v>513</v>
      </c>
      <c r="BN355">
        <v>198</v>
      </c>
      <c r="BO355">
        <v>3</v>
      </c>
      <c r="BP355" s="1" t="s">
        <v>88</v>
      </c>
      <c r="BQ355">
        <v>2</v>
      </c>
      <c r="BR355" s="1" t="s">
        <v>88</v>
      </c>
      <c r="BS355">
        <v>1</v>
      </c>
      <c r="BT355" s="1" t="s">
        <v>88</v>
      </c>
      <c r="BU355">
        <v>0.08</v>
      </c>
      <c r="BV355">
        <v>6</v>
      </c>
      <c r="BW355">
        <v>0.03</v>
      </c>
      <c r="BX355">
        <v>0.11</v>
      </c>
      <c r="BY355">
        <v>1.31</v>
      </c>
      <c r="BZ355">
        <v>1.1399999999999999</v>
      </c>
      <c r="CA355">
        <v>443</v>
      </c>
      <c r="CB355">
        <v>220</v>
      </c>
      <c r="CC355">
        <v>247</v>
      </c>
      <c r="CD355">
        <v>27</v>
      </c>
      <c r="CE355">
        <v>516</v>
      </c>
      <c r="CF355">
        <v>201</v>
      </c>
      <c r="CG355">
        <v>306</v>
      </c>
      <c r="CH355">
        <v>95</v>
      </c>
      <c r="CI355">
        <v>1.02</v>
      </c>
      <c r="CJ355">
        <v>0.35</v>
      </c>
      <c r="CK355" t="str">
        <f>IF(O355=" "," ",VLOOKUP(AA355,Mapping!$A:$C,2,FALSE))</f>
        <v>LUT</v>
      </c>
      <c r="CL355" t="str">
        <f>IF(O355=" "," ",VLOOKUP(AA355,Mapping!$A:$C,3,FALSE))</f>
        <v>Luton</v>
      </c>
      <c r="CM355" s="5">
        <f t="shared" si="25"/>
        <v>0</v>
      </c>
      <c r="CN355" s="5">
        <f t="shared" si="26"/>
        <v>0</v>
      </c>
      <c r="CO355">
        <f t="shared" si="27"/>
        <v>4.5</v>
      </c>
      <c r="CP355" s="4">
        <f t="shared" si="28"/>
        <v>28.222222222222221</v>
      </c>
      <c r="CQ355">
        <f t="shared" si="29"/>
        <v>0</v>
      </c>
    </row>
    <row r="356" spans="1:95" x14ac:dyDescent="0.35">
      <c r="A356">
        <v>75</v>
      </c>
      <c r="B356" s="1" t="s">
        <v>88</v>
      </c>
      <c r="C356">
        <v>108411</v>
      </c>
      <c r="D356" s="1" t="s">
        <v>88</v>
      </c>
      <c r="E356" s="1" t="s">
        <v>88</v>
      </c>
      <c r="F356" s="1">
        <v>0</v>
      </c>
      <c r="G356" s="1" t="s">
        <v>88</v>
      </c>
      <c r="H356" s="1" t="s">
        <v>88</v>
      </c>
      <c r="I356">
        <v>2</v>
      </c>
      <c r="J356">
        <v>0.4</v>
      </c>
      <c r="K356" s="1" t="s">
        <v>88</v>
      </c>
      <c r="L356" s="1" t="s">
        <v>88</v>
      </c>
      <c r="M356" s="1" t="s">
        <v>1198</v>
      </c>
      <c r="N356">
        <v>0</v>
      </c>
      <c r="O356">
        <v>333</v>
      </c>
      <c r="P356" s="1" t="s">
        <v>88</v>
      </c>
      <c r="Q356" s="1" t="s">
        <v>440</v>
      </c>
      <c r="R356" s="2">
        <v>45145.020900787036</v>
      </c>
      <c r="S356" s="4">
        <v>40</v>
      </c>
      <c r="T356" s="1" t="s">
        <v>1199</v>
      </c>
      <c r="U356">
        <v>0</v>
      </c>
      <c r="V356" s="1" t="s">
        <v>1200</v>
      </c>
      <c r="W356">
        <v>0.3</v>
      </c>
      <c r="X356" s="1" t="s">
        <v>88</v>
      </c>
      <c r="Y356" s="1" t="s">
        <v>88</v>
      </c>
      <c r="Z356" s="1" t="s">
        <v>93</v>
      </c>
      <c r="AA356">
        <v>12</v>
      </c>
      <c r="AB356">
        <v>102</v>
      </c>
      <c r="AC356">
        <v>127</v>
      </c>
      <c r="AD356" s="5">
        <v>0</v>
      </c>
      <c r="AE356" s="5">
        <v>0</v>
      </c>
      <c r="AF356" s="5">
        <v>0</v>
      </c>
      <c r="AG356" s="5">
        <v>0</v>
      </c>
      <c r="AH356">
        <v>0</v>
      </c>
      <c r="AI356">
        <v>0</v>
      </c>
      <c r="AJ356" s="1" t="s">
        <v>1200</v>
      </c>
      <c r="AK356">
        <v>2835</v>
      </c>
      <c r="AL356">
        <v>3</v>
      </c>
      <c r="AM356">
        <v>1</v>
      </c>
      <c r="AN356">
        <v>11</v>
      </c>
      <c r="AO356">
        <v>36</v>
      </c>
      <c r="AP356">
        <v>1</v>
      </c>
      <c r="AQ356">
        <v>1</v>
      </c>
      <c r="AR356">
        <v>2</v>
      </c>
      <c r="AS356">
        <v>3</v>
      </c>
      <c r="AT356">
        <v>1</v>
      </c>
      <c r="AU356">
        <v>6</v>
      </c>
      <c r="AV356">
        <v>13</v>
      </c>
      <c r="AW356">
        <v>636</v>
      </c>
      <c r="AX356">
        <v>0</v>
      </c>
      <c r="AY356">
        <v>0</v>
      </c>
      <c r="AZ356">
        <v>0</v>
      </c>
      <c r="BA356">
        <v>0</v>
      </c>
      <c r="BB356">
        <v>32</v>
      </c>
      <c r="BC356">
        <v>0</v>
      </c>
      <c r="BD356">
        <v>0</v>
      </c>
      <c r="BE356">
        <v>0</v>
      </c>
      <c r="BF356">
        <v>0</v>
      </c>
      <c r="BG356">
        <v>402</v>
      </c>
      <c r="BH356">
        <v>142</v>
      </c>
      <c r="BI356">
        <v>389</v>
      </c>
      <c r="BJ356">
        <v>141</v>
      </c>
      <c r="BK356">
        <v>371</v>
      </c>
      <c r="BL356">
        <v>137</v>
      </c>
      <c r="BM356">
        <v>404</v>
      </c>
      <c r="BN356">
        <v>142</v>
      </c>
      <c r="BO356">
        <v>3</v>
      </c>
      <c r="BP356" s="1" t="s">
        <v>88</v>
      </c>
      <c r="BQ356">
        <v>2</v>
      </c>
      <c r="BR356" s="1" t="s">
        <v>88</v>
      </c>
      <c r="BS356">
        <v>1</v>
      </c>
      <c r="BT356" s="1" t="s">
        <v>88</v>
      </c>
      <c r="BU356">
        <v>0.08</v>
      </c>
      <c r="BV356">
        <v>6</v>
      </c>
      <c r="BW356">
        <v>0.03</v>
      </c>
      <c r="BX356">
        <v>0.11</v>
      </c>
      <c r="BY356">
        <v>1.31</v>
      </c>
      <c r="BZ356">
        <v>1.1399999999999999</v>
      </c>
      <c r="CA356">
        <v>539</v>
      </c>
      <c r="CB356">
        <v>157</v>
      </c>
      <c r="CC356">
        <v>24</v>
      </c>
      <c r="CD356">
        <v>9</v>
      </c>
      <c r="CE356">
        <v>409</v>
      </c>
      <c r="CF356">
        <v>143</v>
      </c>
      <c r="CG356">
        <v>303</v>
      </c>
      <c r="CH356">
        <v>110</v>
      </c>
      <c r="CI356">
        <v>1.02</v>
      </c>
      <c r="CJ356">
        <v>0.35</v>
      </c>
      <c r="CK356" t="str">
        <f>IF(O356=" "," ",VLOOKUP(AA356,Mapping!$A:$C,2,FALSE))</f>
        <v>LUT</v>
      </c>
      <c r="CL356" t="str">
        <f>IF(O356=" "," ",VLOOKUP(AA356,Mapping!$A:$C,3,FALSE))</f>
        <v>Luton</v>
      </c>
      <c r="CM356" s="5">
        <f t="shared" si="25"/>
        <v>0</v>
      </c>
      <c r="CN356" s="5">
        <f t="shared" si="26"/>
        <v>0</v>
      </c>
      <c r="CO356">
        <f t="shared" si="27"/>
        <v>4</v>
      </c>
      <c r="CP356" s="4">
        <f t="shared" si="28"/>
        <v>31.75</v>
      </c>
      <c r="CQ356">
        <f t="shared" si="29"/>
        <v>0</v>
      </c>
    </row>
    <row r="357" spans="1:95" x14ac:dyDescent="0.35">
      <c r="A357">
        <v>75</v>
      </c>
      <c r="B357" s="1" t="s">
        <v>88</v>
      </c>
      <c r="C357">
        <v>165152</v>
      </c>
      <c r="D357" s="1" t="s">
        <v>88</v>
      </c>
      <c r="E357" s="1" t="s">
        <v>88</v>
      </c>
      <c r="F357" s="1">
        <v>0</v>
      </c>
      <c r="G357" s="1" t="s">
        <v>88</v>
      </c>
      <c r="H357" s="1" t="s">
        <v>88</v>
      </c>
      <c r="I357">
        <v>3</v>
      </c>
      <c r="J357">
        <v>0.5</v>
      </c>
      <c r="K357" s="1" t="s">
        <v>88</v>
      </c>
      <c r="L357" s="1" t="s">
        <v>88</v>
      </c>
      <c r="M357" s="1" t="s">
        <v>1201</v>
      </c>
      <c r="N357">
        <v>0</v>
      </c>
      <c r="O357">
        <v>334</v>
      </c>
      <c r="P357" s="1" t="s">
        <v>88</v>
      </c>
      <c r="Q357" s="1" t="s">
        <v>440</v>
      </c>
      <c r="R357" s="2">
        <v>45145.020900787036</v>
      </c>
      <c r="S357" s="4">
        <v>45</v>
      </c>
      <c r="T357" s="1" t="s">
        <v>1202</v>
      </c>
      <c r="U357">
        <v>0</v>
      </c>
      <c r="V357" s="1" t="s">
        <v>1203</v>
      </c>
      <c r="W357">
        <v>0.1</v>
      </c>
      <c r="X357" s="1" t="s">
        <v>88</v>
      </c>
      <c r="Y357" s="1" t="s">
        <v>88</v>
      </c>
      <c r="Z357" s="1" t="s">
        <v>97</v>
      </c>
      <c r="AA357">
        <v>12</v>
      </c>
      <c r="AB357">
        <v>102</v>
      </c>
      <c r="AC357">
        <v>127</v>
      </c>
      <c r="AD357" s="5">
        <v>0</v>
      </c>
      <c r="AE357" s="5">
        <v>0</v>
      </c>
      <c r="AF357" s="5">
        <v>0</v>
      </c>
      <c r="AG357" s="5">
        <v>0</v>
      </c>
      <c r="AH357">
        <v>0</v>
      </c>
      <c r="AI357">
        <v>0</v>
      </c>
      <c r="AJ357" s="1" t="s">
        <v>1203</v>
      </c>
      <c r="AK357">
        <v>2835</v>
      </c>
      <c r="AL357">
        <v>3</v>
      </c>
      <c r="AM357">
        <v>1</v>
      </c>
      <c r="AN357">
        <v>11</v>
      </c>
      <c r="AO357">
        <v>36</v>
      </c>
      <c r="AP357">
        <v>1</v>
      </c>
      <c r="AQ357">
        <v>1</v>
      </c>
      <c r="AR357">
        <v>2</v>
      </c>
      <c r="AS357">
        <v>3</v>
      </c>
      <c r="AT357">
        <v>1</v>
      </c>
      <c r="AU357">
        <v>6</v>
      </c>
      <c r="AV357">
        <v>13</v>
      </c>
      <c r="AW357">
        <v>636</v>
      </c>
      <c r="AX357">
        <v>0</v>
      </c>
      <c r="AY357">
        <v>0</v>
      </c>
      <c r="AZ357">
        <v>0</v>
      </c>
      <c r="BA357">
        <v>0</v>
      </c>
      <c r="BB357">
        <v>32</v>
      </c>
      <c r="BC357">
        <v>0</v>
      </c>
      <c r="BD357">
        <v>0</v>
      </c>
      <c r="BE357">
        <v>0</v>
      </c>
      <c r="BF357">
        <v>0</v>
      </c>
      <c r="BG357">
        <v>480</v>
      </c>
      <c r="BH357">
        <v>188</v>
      </c>
      <c r="BI357">
        <v>478</v>
      </c>
      <c r="BJ357">
        <v>190</v>
      </c>
      <c r="BK357">
        <v>468</v>
      </c>
      <c r="BL357">
        <v>185</v>
      </c>
      <c r="BM357">
        <v>482</v>
      </c>
      <c r="BN357">
        <v>188</v>
      </c>
      <c r="BO357">
        <v>3</v>
      </c>
      <c r="BP357" s="1" t="s">
        <v>88</v>
      </c>
      <c r="BQ357">
        <v>2</v>
      </c>
      <c r="BR357" s="1" t="s">
        <v>88</v>
      </c>
      <c r="BS357">
        <v>1</v>
      </c>
      <c r="BT357" s="1" t="s">
        <v>88</v>
      </c>
      <c r="BU357">
        <v>0.08</v>
      </c>
      <c r="BV357">
        <v>6</v>
      </c>
      <c r="BW357">
        <v>0.03</v>
      </c>
      <c r="BX357">
        <v>0.11</v>
      </c>
      <c r="BY357">
        <v>1.31</v>
      </c>
      <c r="BZ357">
        <v>1.1399999999999999</v>
      </c>
      <c r="CA357">
        <v>362</v>
      </c>
      <c r="CB357">
        <v>205</v>
      </c>
      <c r="CC357">
        <v>166</v>
      </c>
      <c r="CD357">
        <v>12</v>
      </c>
      <c r="CE357">
        <v>486</v>
      </c>
      <c r="CF357">
        <v>192</v>
      </c>
      <c r="CG357">
        <v>499</v>
      </c>
      <c r="CH357">
        <v>170</v>
      </c>
      <c r="CI357">
        <v>1.02</v>
      </c>
      <c r="CJ357">
        <v>0.35</v>
      </c>
      <c r="CK357" t="str">
        <f>IF(O357=" "," ",VLOOKUP(AA357,Mapping!$A:$C,2,FALSE))</f>
        <v>LUT</v>
      </c>
      <c r="CL357" t="str">
        <f>IF(O357=" "," ",VLOOKUP(AA357,Mapping!$A:$C,3,FALSE))</f>
        <v>Luton</v>
      </c>
      <c r="CM357" s="5">
        <f t="shared" si="25"/>
        <v>0</v>
      </c>
      <c r="CN357" s="5">
        <f t="shared" si="26"/>
        <v>0</v>
      </c>
      <c r="CO357">
        <f t="shared" si="27"/>
        <v>4.5</v>
      </c>
      <c r="CP357" s="4">
        <f t="shared" si="28"/>
        <v>28.222222222222221</v>
      </c>
      <c r="CQ357">
        <f t="shared" si="29"/>
        <v>0</v>
      </c>
    </row>
    <row r="358" spans="1:95" x14ac:dyDescent="0.35">
      <c r="A358">
        <v>75</v>
      </c>
      <c r="B358" s="1" t="s">
        <v>88</v>
      </c>
      <c r="C358">
        <v>77818</v>
      </c>
      <c r="D358" s="1" t="s">
        <v>88</v>
      </c>
      <c r="E358" s="1" t="s">
        <v>88</v>
      </c>
      <c r="F358" s="1">
        <v>0</v>
      </c>
      <c r="G358" s="1" t="s">
        <v>88</v>
      </c>
      <c r="H358" s="1" t="s">
        <v>88</v>
      </c>
      <c r="I358">
        <v>1</v>
      </c>
      <c r="J358">
        <v>1.8</v>
      </c>
      <c r="K358" s="1" t="s">
        <v>88</v>
      </c>
      <c r="L358" s="1" t="s">
        <v>88</v>
      </c>
      <c r="M358" s="1" t="s">
        <v>333</v>
      </c>
      <c r="N358">
        <v>0</v>
      </c>
      <c r="O358">
        <v>335</v>
      </c>
      <c r="P358" s="1" t="s">
        <v>88</v>
      </c>
      <c r="Q358" s="1" t="s">
        <v>440</v>
      </c>
      <c r="R358" s="2">
        <v>45145.020900787036</v>
      </c>
      <c r="S358" s="4">
        <v>45</v>
      </c>
      <c r="T358" s="1" t="s">
        <v>1204</v>
      </c>
      <c r="U358">
        <v>0</v>
      </c>
      <c r="V358" s="1" t="s">
        <v>1205</v>
      </c>
      <c r="W358">
        <v>0.3</v>
      </c>
      <c r="X358" s="1" t="s">
        <v>88</v>
      </c>
      <c r="Y358" s="1" t="s">
        <v>88</v>
      </c>
      <c r="Z358" s="1" t="s">
        <v>97</v>
      </c>
      <c r="AA358">
        <v>12</v>
      </c>
      <c r="AB358">
        <v>102</v>
      </c>
      <c r="AC358">
        <v>127</v>
      </c>
      <c r="AD358" s="5">
        <v>0</v>
      </c>
      <c r="AE358" s="5">
        <v>0</v>
      </c>
      <c r="AF358" s="5">
        <v>0</v>
      </c>
      <c r="AG358" s="5">
        <v>0</v>
      </c>
      <c r="AH358">
        <v>0</v>
      </c>
      <c r="AI358">
        <v>0</v>
      </c>
      <c r="AJ358" s="1" t="s">
        <v>1205</v>
      </c>
      <c r="AK358">
        <v>2835</v>
      </c>
      <c r="AL358">
        <v>3</v>
      </c>
      <c r="AM358">
        <v>1</v>
      </c>
      <c r="AN358">
        <v>11</v>
      </c>
      <c r="AO358">
        <v>36</v>
      </c>
      <c r="AP358">
        <v>1</v>
      </c>
      <c r="AQ358">
        <v>1</v>
      </c>
      <c r="AR358">
        <v>2</v>
      </c>
      <c r="AS358">
        <v>3</v>
      </c>
      <c r="AT358">
        <v>1</v>
      </c>
      <c r="AU358">
        <v>6</v>
      </c>
      <c r="AV358">
        <v>13</v>
      </c>
      <c r="AW358">
        <v>636</v>
      </c>
      <c r="AX358">
        <v>0</v>
      </c>
      <c r="AY358">
        <v>0</v>
      </c>
      <c r="AZ358">
        <v>0</v>
      </c>
      <c r="BA358">
        <v>0</v>
      </c>
      <c r="BB358">
        <v>32</v>
      </c>
      <c r="BC358">
        <v>0</v>
      </c>
      <c r="BD358">
        <v>0</v>
      </c>
      <c r="BE358">
        <v>0</v>
      </c>
      <c r="BF358">
        <v>0</v>
      </c>
      <c r="BG358">
        <v>464</v>
      </c>
      <c r="BH358">
        <v>63</v>
      </c>
      <c r="BI358">
        <v>460</v>
      </c>
      <c r="BJ358">
        <v>58</v>
      </c>
      <c r="BK358">
        <v>446</v>
      </c>
      <c r="BL358">
        <v>50</v>
      </c>
      <c r="BM358">
        <v>466</v>
      </c>
      <c r="BN358">
        <v>63</v>
      </c>
      <c r="BO358">
        <v>3</v>
      </c>
      <c r="BP358" s="1" t="s">
        <v>88</v>
      </c>
      <c r="BQ358">
        <v>2</v>
      </c>
      <c r="BR358" s="1" t="s">
        <v>88</v>
      </c>
      <c r="BS358">
        <v>1</v>
      </c>
      <c r="BT358" s="1" t="s">
        <v>88</v>
      </c>
      <c r="BU358">
        <v>0.08</v>
      </c>
      <c r="BV358">
        <v>6</v>
      </c>
      <c r="BW358">
        <v>0.03</v>
      </c>
      <c r="BX358">
        <v>0.11</v>
      </c>
      <c r="BY358">
        <v>1.31</v>
      </c>
      <c r="BZ358">
        <v>1.1399999999999999</v>
      </c>
      <c r="CA358">
        <v>317</v>
      </c>
      <c r="CB358">
        <v>17</v>
      </c>
      <c r="CC358">
        <v>121</v>
      </c>
      <c r="CD358">
        <v>49</v>
      </c>
      <c r="CE358">
        <v>471</v>
      </c>
      <c r="CF358">
        <v>63</v>
      </c>
      <c r="CG358">
        <v>283</v>
      </c>
      <c r="CH358">
        <v>45</v>
      </c>
      <c r="CI358">
        <v>1.02</v>
      </c>
      <c r="CJ358">
        <v>0.35</v>
      </c>
      <c r="CK358" t="str">
        <f>IF(O358=" "," ",VLOOKUP(AA358,Mapping!$A:$C,2,FALSE))</f>
        <v>LUT</v>
      </c>
      <c r="CL358" t="str">
        <f>IF(O358=" "," ",VLOOKUP(AA358,Mapping!$A:$C,3,FALSE))</f>
        <v>Luton</v>
      </c>
      <c r="CM358" s="5">
        <f t="shared" si="25"/>
        <v>0</v>
      </c>
      <c r="CN358" s="5">
        <f t="shared" si="26"/>
        <v>0</v>
      </c>
      <c r="CO358">
        <f t="shared" si="27"/>
        <v>4.5</v>
      </c>
      <c r="CP358" s="4">
        <f t="shared" si="28"/>
        <v>28.222222222222221</v>
      </c>
      <c r="CQ358">
        <f t="shared" si="29"/>
        <v>0</v>
      </c>
    </row>
    <row r="359" spans="1:95" x14ac:dyDescent="0.35">
      <c r="A359">
        <v>75</v>
      </c>
      <c r="B359" s="1" t="s">
        <v>88</v>
      </c>
      <c r="C359">
        <v>242500</v>
      </c>
      <c r="D359" s="1" t="s">
        <v>88</v>
      </c>
      <c r="E359" s="1" t="s">
        <v>88</v>
      </c>
      <c r="F359" s="1">
        <v>0</v>
      </c>
      <c r="G359" s="1" t="s">
        <v>88</v>
      </c>
      <c r="H359" s="1" t="s">
        <v>88</v>
      </c>
      <c r="I359">
        <v>4</v>
      </c>
      <c r="J359">
        <v>0.5</v>
      </c>
      <c r="K359" s="1" t="s">
        <v>88</v>
      </c>
      <c r="L359" s="1" t="s">
        <v>88</v>
      </c>
      <c r="M359" s="1" t="s">
        <v>372</v>
      </c>
      <c r="N359">
        <v>0</v>
      </c>
      <c r="O359">
        <v>336</v>
      </c>
      <c r="P359" s="1" t="s">
        <v>88</v>
      </c>
      <c r="Q359" s="1" t="s">
        <v>440</v>
      </c>
      <c r="R359" s="2">
        <v>45145.020900787036</v>
      </c>
      <c r="S359" s="4">
        <v>45</v>
      </c>
      <c r="T359" s="1" t="s">
        <v>1206</v>
      </c>
      <c r="U359">
        <v>0</v>
      </c>
      <c r="V359" s="1" t="s">
        <v>684</v>
      </c>
      <c r="W359">
        <v>0.6</v>
      </c>
      <c r="X359" s="1" t="s">
        <v>88</v>
      </c>
      <c r="Y359" s="1" t="s">
        <v>88</v>
      </c>
      <c r="Z359" s="1" t="s">
        <v>97</v>
      </c>
      <c r="AA359">
        <v>12</v>
      </c>
      <c r="AB359">
        <v>102</v>
      </c>
      <c r="AC359">
        <v>127</v>
      </c>
      <c r="AD359" s="5">
        <v>0</v>
      </c>
      <c r="AE359" s="5">
        <v>0</v>
      </c>
      <c r="AF359" s="5">
        <v>0</v>
      </c>
      <c r="AG359" s="5">
        <v>0</v>
      </c>
      <c r="AH359">
        <v>0</v>
      </c>
      <c r="AI359">
        <v>0</v>
      </c>
      <c r="AJ359" s="1" t="s">
        <v>684</v>
      </c>
      <c r="AK359">
        <v>2835</v>
      </c>
      <c r="AL359">
        <v>3</v>
      </c>
      <c r="AM359">
        <v>1</v>
      </c>
      <c r="AN359">
        <v>11</v>
      </c>
      <c r="AO359">
        <v>36</v>
      </c>
      <c r="AP359">
        <v>1</v>
      </c>
      <c r="AQ359">
        <v>1</v>
      </c>
      <c r="AR359">
        <v>2</v>
      </c>
      <c r="AS359">
        <v>3</v>
      </c>
      <c r="AT359">
        <v>1</v>
      </c>
      <c r="AU359">
        <v>6</v>
      </c>
      <c r="AV359">
        <v>13</v>
      </c>
      <c r="AW359">
        <v>636</v>
      </c>
      <c r="AX359">
        <v>0</v>
      </c>
      <c r="AY359">
        <v>0</v>
      </c>
      <c r="AZ359">
        <v>0</v>
      </c>
      <c r="BA359">
        <v>0</v>
      </c>
      <c r="BB359">
        <v>32</v>
      </c>
      <c r="BC359">
        <v>0</v>
      </c>
      <c r="BD359">
        <v>0</v>
      </c>
      <c r="BE359">
        <v>0</v>
      </c>
      <c r="BF359">
        <v>0</v>
      </c>
      <c r="BG359">
        <v>509</v>
      </c>
      <c r="BH359">
        <v>48</v>
      </c>
      <c r="BI359">
        <v>508</v>
      </c>
      <c r="BJ359">
        <v>48</v>
      </c>
      <c r="BK359">
        <v>499</v>
      </c>
      <c r="BL359">
        <v>50</v>
      </c>
      <c r="BM359">
        <v>511</v>
      </c>
      <c r="BN359">
        <v>50</v>
      </c>
      <c r="BO359">
        <v>3</v>
      </c>
      <c r="BP359" s="1" t="s">
        <v>88</v>
      </c>
      <c r="BQ359">
        <v>2</v>
      </c>
      <c r="BR359" s="1" t="s">
        <v>88</v>
      </c>
      <c r="BS359">
        <v>1</v>
      </c>
      <c r="BT359" s="1" t="s">
        <v>88</v>
      </c>
      <c r="BU359">
        <v>0.08</v>
      </c>
      <c r="BV359">
        <v>6</v>
      </c>
      <c r="BW359">
        <v>0.03</v>
      </c>
      <c r="BX359">
        <v>0.11</v>
      </c>
      <c r="BY359">
        <v>1.31</v>
      </c>
      <c r="BZ359">
        <v>1.1399999999999999</v>
      </c>
      <c r="CA359">
        <v>440</v>
      </c>
      <c r="CB359">
        <v>67</v>
      </c>
      <c r="CC359">
        <v>244</v>
      </c>
      <c r="CD359">
        <v>9</v>
      </c>
      <c r="CE359">
        <v>514</v>
      </c>
      <c r="CF359">
        <v>50</v>
      </c>
      <c r="CG359">
        <v>214</v>
      </c>
      <c r="CH359">
        <v>41</v>
      </c>
      <c r="CI359">
        <v>1.02</v>
      </c>
      <c r="CJ359">
        <v>0.35</v>
      </c>
      <c r="CK359" t="str">
        <f>IF(O359=" "," ",VLOOKUP(AA359,Mapping!$A:$C,2,FALSE))</f>
        <v>LUT</v>
      </c>
      <c r="CL359" t="str">
        <f>IF(O359=" "," ",VLOOKUP(AA359,Mapping!$A:$C,3,FALSE))</f>
        <v>Luton</v>
      </c>
      <c r="CM359" s="5">
        <f t="shared" si="25"/>
        <v>0</v>
      </c>
      <c r="CN359" s="5">
        <f t="shared" si="26"/>
        <v>0</v>
      </c>
      <c r="CO359">
        <f t="shared" si="27"/>
        <v>4.5</v>
      </c>
      <c r="CP359" s="4">
        <f t="shared" si="28"/>
        <v>28.222222222222221</v>
      </c>
      <c r="CQ359">
        <f t="shared" si="29"/>
        <v>0</v>
      </c>
    </row>
    <row r="360" spans="1:95" x14ac:dyDescent="0.35">
      <c r="A360">
        <v>75</v>
      </c>
      <c r="B360" s="1" t="s">
        <v>88</v>
      </c>
      <c r="C360">
        <v>232477</v>
      </c>
      <c r="D360" s="1" t="s">
        <v>88</v>
      </c>
      <c r="E360" s="1" t="s">
        <v>88</v>
      </c>
      <c r="F360" s="1">
        <v>0</v>
      </c>
      <c r="G360" s="1" t="s">
        <v>88</v>
      </c>
      <c r="H360" s="1" t="s">
        <v>88</v>
      </c>
      <c r="I360">
        <v>3</v>
      </c>
      <c r="J360">
        <v>0</v>
      </c>
      <c r="K360" s="1" t="s">
        <v>88</v>
      </c>
      <c r="L360" s="1" t="s">
        <v>88</v>
      </c>
      <c r="M360" s="1" t="s">
        <v>1207</v>
      </c>
      <c r="N360">
        <v>0</v>
      </c>
      <c r="O360">
        <v>337</v>
      </c>
      <c r="P360" s="1" t="s">
        <v>88</v>
      </c>
      <c r="Q360" s="1" t="s">
        <v>1208</v>
      </c>
      <c r="R360" s="2">
        <v>45120.541715555555</v>
      </c>
      <c r="S360" s="4">
        <v>45</v>
      </c>
      <c r="T360" s="1" t="s">
        <v>1209</v>
      </c>
      <c r="U360">
        <v>0</v>
      </c>
      <c r="V360" s="1" t="s">
        <v>1210</v>
      </c>
      <c r="W360">
        <v>0</v>
      </c>
      <c r="X360" s="1" t="s">
        <v>88</v>
      </c>
      <c r="Y360" s="1" t="s">
        <v>88</v>
      </c>
      <c r="Z360" s="1" t="s">
        <v>500</v>
      </c>
      <c r="AA360">
        <v>12</v>
      </c>
      <c r="AB360">
        <v>102</v>
      </c>
      <c r="AC360">
        <v>127</v>
      </c>
      <c r="AD360" s="5">
        <v>0</v>
      </c>
      <c r="AE360" s="5">
        <v>0</v>
      </c>
      <c r="AF360" s="5">
        <v>0</v>
      </c>
      <c r="AG360" s="5">
        <v>0</v>
      </c>
      <c r="AH360">
        <v>0</v>
      </c>
      <c r="AI360">
        <v>0</v>
      </c>
      <c r="AJ360" s="1" t="s">
        <v>1210</v>
      </c>
      <c r="AK360">
        <v>2835</v>
      </c>
      <c r="AL360">
        <v>3</v>
      </c>
      <c r="AM360">
        <v>1</v>
      </c>
      <c r="AN360">
        <v>11</v>
      </c>
      <c r="AO360">
        <v>36</v>
      </c>
      <c r="AP360">
        <v>1</v>
      </c>
      <c r="AQ360">
        <v>1</v>
      </c>
      <c r="AR360">
        <v>2</v>
      </c>
      <c r="AS360">
        <v>3</v>
      </c>
      <c r="AT360">
        <v>1</v>
      </c>
      <c r="AU360">
        <v>6</v>
      </c>
      <c r="AV360">
        <v>13</v>
      </c>
      <c r="AW360">
        <v>636</v>
      </c>
      <c r="AX360">
        <v>0</v>
      </c>
      <c r="AY360">
        <v>0</v>
      </c>
      <c r="AZ360">
        <v>0</v>
      </c>
      <c r="BA360">
        <v>0</v>
      </c>
      <c r="BB360">
        <v>32</v>
      </c>
      <c r="BC360">
        <v>0</v>
      </c>
      <c r="BD360">
        <v>0</v>
      </c>
      <c r="BE360">
        <v>0</v>
      </c>
      <c r="BF360">
        <v>0</v>
      </c>
      <c r="BG360">
        <v>503</v>
      </c>
      <c r="BH360">
        <v>195</v>
      </c>
      <c r="BI360">
        <v>502</v>
      </c>
      <c r="BJ360">
        <v>197</v>
      </c>
      <c r="BK360">
        <v>493</v>
      </c>
      <c r="BL360">
        <v>192</v>
      </c>
      <c r="BM360">
        <v>505</v>
      </c>
      <c r="BN360">
        <v>195</v>
      </c>
      <c r="BO360">
        <v>3</v>
      </c>
      <c r="BP360" s="1" t="s">
        <v>88</v>
      </c>
      <c r="BQ360">
        <v>2</v>
      </c>
      <c r="BR360" s="1" t="s">
        <v>88</v>
      </c>
      <c r="BS360">
        <v>1</v>
      </c>
      <c r="BT360" s="1" t="s">
        <v>88</v>
      </c>
      <c r="BU360">
        <v>0.08</v>
      </c>
      <c r="BV360">
        <v>6</v>
      </c>
      <c r="BW360">
        <v>0.03</v>
      </c>
      <c r="BX360">
        <v>0.11</v>
      </c>
      <c r="BY360">
        <v>1.31</v>
      </c>
      <c r="BZ360">
        <v>1.1399999999999999</v>
      </c>
      <c r="CA360">
        <v>431</v>
      </c>
      <c r="CB360">
        <v>216</v>
      </c>
      <c r="CC360">
        <v>235</v>
      </c>
      <c r="CD360">
        <v>23</v>
      </c>
      <c r="CE360">
        <v>508</v>
      </c>
      <c r="CF360">
        <v>198</v>
      </c>
      <c r="CG360">
        <v>601</v>
      </c>
      <c r="CH360">
        <v>249</v>
      </c>
      <c r="CI360">
        <v>1.02</v>
      </c>
      <c r="CJ360">
        <v>0.35</v>
      </c>
      <c r="CK360" t="str">
        <f>IF(O360=" "," ",VLOOKUP(AA360,Mapping!$A:$C,2,FALSE))</f>
        <v>LUT</v>
      </c>
      <c r="CL360" t="str">
        <f>IF(O360=" "," ",VLOOKUP(AA360,Mapping!$A:$C,3,FALSE))</f>
        <v>Luton</v>
      </c>
      <c r="CM360" s="5">
        <f t="shared" si="25"/>
        <v>0</v>
      </c>
      <c r="CN360" s="5">
        <f t="shared" si="26"/>
        <v>0</v>
      </c>
      <c r="CO360">
        <f t="shared" si="27"/>
        <v>4.5</v>
      </c>
      <c r="CP360" s="4">
        <f t="shared" si="28"/>
        <v>28.222222222222221</v>
      </c>
      <c r="CQ360">
        <f t="shared" si="29"/>
        <v>0</v>
      </c>
    </row>
    <row r="361" spans="1:95" x14ac:dyDescent="0.35">
      <c r="A361">
        <v>75</v>
      </c>
      <c r="B361" s="1" t="s">
        <v>88</v>
      </c>
      <c r="C361">
        <v>207722</v>
      </c>
      <c r="D361" s="1" t="s">
        <v>88</v>
      </c>
      <c r="E361" s="1" t="s">
        <v>88</v>
      </c>
      <c r="F361" s="1">
        <v>0</v>
      </c>
      <c r="G361" s="1" t="s">
        <v>88</v>
      </c>
      <c r="H361" s="1" t="s">
        <v>88</v>
      </c>
      <c r="I361">
        <v>1</v>
      </c>
      <c r="J361">
        <v>0</v>
      </c>
      <c r="K361" s="1" t="s">
        <v>88</v>
      </c>
      <c r="L361" s="1" t="s">
        <v>88</v>
      </c>
      <c r="M361" s="1" t="s">
        <v>638</v>
      </c>
      <c r="N361">
        <v>0</v>
      </c>
      <c r="O361">
        <v>338</v>
      </c>
      <c r="P361" s="1" t="s">
        <v>88</v>
      </c>
      <c r="Q361" s="1" t="s">
        <v>1211</v>
      </c>
      <c r="R361" s="2">
        <v>45118.416715671294</v>
      </c>
      <c r="S361" s="4">
        <v>40</v>
      </c>
      <c r="T361" s="1" t="s">
        <v>1212</v>
      </c>
      <c r="U361">
        <v>0</v>
      </c>
      <c r="V361" s="1" t="s">
        <v>1213</v>
      </c>
      <c r="W361">
        <v>0</v>
      </c>
      <c r="X361" s="1" t="s">
        <v>88</v>
      </c>
      <c r="Y361" s="1" t="s">
        <v>88</v>
      </c>
      <c r="Z361" s="1" t="s">
        <v>189</v>
      </c>
      <c r="AA361">
        <v>12</v>
      </c>
      <c r="AB361">
        <v>102</v>
      </c>
      <c r="AC361">
        <v>127</v>
      </c>
      <c r="AD361" s="5">
        <v>0</v>
      </c>
      <c r="AE361" s="5">
        <v>0</v>
      </c>
      <c r="AF361" s="5">
        <v>0</v>
      </c>
      <c r="AG361" s="5">
        <v>0</v>
      </c>
      <c r="AH361">
        <v>0</v>
      </c>
      <c r="AI361">
        <v>0</v>
      </c>
      <c r="AJ361" s="1" t="s">
        <v>1213</v>
      </c>
      <c r="AK361">
        <v>2835</v>
      </c>
      <c r="AL361">
        <v>3</v>
      </c>
      <c r="AM361">
        <v>1</v>
      </c>
      <c r="AN361">
        <v>11</v>
      </c>
      <c r="AO361">
        <v>36</v>
      </c>
      <c r="AP361">
        <v>1</v>
      </c>
      <c r="AQ361">
        <v>1</v>
      </c>
      <c r="AR361">
        <v>2</v>
      </c>
      <c r="AS361">
        <v>3</v>
      </c>
      <c r="AT361">
        <v>1</v>
      </c>
      <c r="AU361">
        <v>6</v>
      </c>
      <c r="AV361">
        <v>13</v>
      </c>
      <c r="AW361">
        <v>636</v>
      </c>
      <c r="AX361">
        <v>0</v>
      </c>
      <c r="AY361">
        <v>0</v>
      </c>
      <c r="AZ361">
        <v>0</v>
      </c>
      <c r="BA361">
        <v>0</v>
      </c>
      <c r="BB361">
        <v>32</v>
      </c>
      <c r="BC361">
        <v>0</v>
      </c>
      <c r="BD361">
        <v>0</v>
      </c>
      <c r="BE361">
        <v>0</v>
      </c>
      <c r="BF361">
        <v>0</v>
      </c>
      <c r="BG361">
        <v>421</v>
      </c>
      <c r="BH361">
        <v>48</v>
      </c>
      <c r="BI361">
        <v>411</v>
      </c>
      <c r="BJ361">
        <v>38</v>
      </c>
      <c r="BK361">
        <v>395</v>
      </c>
      <c r="BL361">
        <v>29</v>
      </c>
      <c r="BM361">
        <v>423</v>
      </c>
      <c r="BN361">
        <v>48</v>
      </c>
      <c r="BO361">
        <v>3</v>
      </c>
      <c r="BP361" s="1" t="s">
        <v>88</v>
      </c>
      <c r="BQ361">
        <v>2</v>
      </c>
      <c r="BR361" s="1" t="s">
        <v>88</v>
      </c>
      <c r="BS361">
        <v>1</v>
      </c>
      <c r="BT361" s="1" t="s">
        <v>88</v>
      </c>
      <c r="BU361">
        <v>0.08</v>
      </c>
      <c r="BV361">
        <v>6</v>
      </c>
      <c r="BW361">
        <v>0.03</v>
      </c>
      <c r="BX361">
        <v>0.11</v>
      </c>
      <c r="BY361">
        <v>1.31</v>
      </c>
      <c r="BZ361">
        <v>1.1399999999999999</v>
      </c>
      <c r="CA361">
        <v>567</v>
      </c>
      <c r="CB361">
        <v>57</v>
      </c>
      <c r="CC361">
        <v>52</v>
      </c>
      <c r="CD361">
        <v>28</v>
      </c>
      <c r="CE361">
        <v>428</v>
      </c>
      <c r="CF361">
        <v>48</v>
      </c>
      <c r="CG361">
        <v>553</v>
      </c>
      <c r="CH361">
        <v>69</v>
      </c>
      <c r="CI361">
        <v>1.02</v>
      </c>
      <c r="CJ361">
        <v>0.35</v>
      </c>
      <c r="CK361" t="str">
        <f>IF(O361=" "," ",VLOOKUP(AA361,Mapping!$A:$C,2,FALSE))</f>
        <v>LUT</v>
      </c>
      <c r="CL361" t="str">
        <f>IF(O361=" "," ",VLOOKUP(AA361,Mapping!$A:$C,3,FALSE))</f>
        <v>Luton</v>
      </c>
      <c r="CM361" s="5">
        <f t="shared" si="25"/>
        <v>0</v>
      </c>
      <c r="CN361" s="5">
        <f t="shared" si="26"/>
        <v>0</v>
      </c>
      <c r="CO361">
        <f t="shared" si="27"/>
        <v>4</v>
      </c>
      <c r="CP361" s="4">
        <f t="shared" si="28"/>
        <v>31.75</v>
      </c>
      <c r="CQ361">
        <f t="shared" si="29"/>
        <v>0</v>
      </c>
    </row>
    <row r="362" spans="1:95" x14ac:dyDescent="0.35">
      <c r="A362">
        <v>75</v>
      </c>
      <c r="B362" s="1" t="s">
        <v>88</v>
      </c>
      <c r="C362">
        <v>223333</v>
      </c>
      <c r="D362" s="1" t="s">
        <v>88</v>
      </c>
      <c r="E362" s="1" t="s">
        <v>88</v>
      </c>
      <c r="F362" s="1">
        <v>0</v>
      </c>
      <c r="G362" s="1" t="s">
        <v>88</v>
      </c>
      <c r="H362" s="1" t="s">
        <v>88</v>
      </c>
      <c r="I362">
        <v>3</v>
      </c>
      <c r="J362">
        <v>0.5</v>
      </c>
      <c r="K362" s="1" t="s">
        <v>88</v>
      </c>
      <c r="L362" s="1" t="s">
        <v>88</v>
      </c>
      <c r="M362" s="1" t="s">
        <v>1214</v>
      </c>
      <c r="N362">
        <v>0</v>
      </c>
      <c r="O362">
        <v>339</v>
      </c>
      <c r="P362" s="1" t="s">
        <v>88</v>
      </c>
      <c r="Q362" s="1" t="s">
        <v>1211</v>
      </c>
      <c r="R362" s="2">
        <v>45118.416715671294</v>
      </c>
      <c r="S362" s="4">
        <v>45</v>
      </c>
      <c r="T362" s="1" t="s">
        <v>1215</v>
      </c>
      <c r="U362">
        <v>0</v>
      </c>
      <c r="V362" s="1" t="s">
        <v>1216</v>
      </c>
      <c r="W362">
        <v>0.4</v>
      </c>
      <c r="X362" s="1" t="s">
        <v>88</v>
      </c>
      <c r="Y362" s="1" t="s">
        <v>88</v>
      </c>
      <c r="Z362" s="1" t="s">
        <v>97</v>
      </c>
      <c r="AA362">
        <v>12</v>
      </c>
      <c r="AB362">
        <v>102</v>
      </c>
      <c r="AC362">
        <v>127</v>
      </c>
      <c r="AD362" s="5">
        <v>0</v>
      </c>
      <c r="AE362" s="5">
        <v>0</v>
      </c>
      <c r="AF362" s="5">
        <v>0</v>
      </c>
      <c r="AG362" s="5">
        <v>0</v>
      </c>
      <c r="AH362">
        <v>0</v>
      </c>
      <c r="AI362">
        <v>0</v>
      </c>
      <c r="AJ362" s="1" t="s">
        <v>1216</v>
      </c>
      <c r="AK362">
        <v>2835</v>
      </c>
      <c r="AL362">
        <v>3</v>
      </c>
      <c r="AM362">
        <v>1</v>
      </c>
      <c r="AN362">
        <v>11</v>
      </c>
      <c r="AO362">
        <v>36</v>
      </c>
      <c r="AP362">
        <v>1</v>
      </c>
      <c r="AQ362">
        <v>1</v>
      </c>
      <c r="AR362">
        <v>2</v>
      </c>
      <c r="AS362">
        <v>3</v>
      </c>
      <c r="AT362">
        <v>1</v>
      </c>
      <c r="AU362">
        <v>6</v>
      </c>
      <c r="AV362">
        <v>13</v>
      </c>
      <c r="AW362">
        <v>636</v>
      </c>
      <c r="AX362">
        <v>0</v>
      </c>
      <c r="AY362">
        <v>0</v>
      </c>
      <c r="AZ362">
        <v>0</v>
      </c>
      <c r="BA362">
        <v>0</v>
      </c>
      <c r="BB362">
        <v>32</v>
      </c>
      <c r="BC362">
        <v>0</v>
      </c>
      <c r="BD362">
        <v>0</v>
      </c>
      <c r="BE362">
        <v>0</v>
      </c>
      <c r="BF362">
        <v>0</v>
      </c>
      <c r="BG362">
        <v>497</v>
      </c>
      <c r="BH362">
        <v>193</v>
      </c>
      <c r="BI362">
        <v>496</v>
      </c>
      <c r="BJ362">
        <v>195</v>
      </c>
      <c r="BK362">
        <v>487</v>
      </c>
      <c r="BL362">
        <v>190</v>
      </c>
      <c r="BM362">
        <v>499</v>
      </c>
      <c r="BN362">
        <v>193</v>
      </c>
      <c r="BO362">
        <v>3</v>
      </c>
      <c r="BP362" s="1" t="s">
        <v>88</v>
      </c>
      <c r="BQ362">
        <v>2</v>
      </c>
      <c r="BR362" s="1" t="s">
        <v>88</v>
      </c>
      <c r="BS362">
        <v>1</v>
      </c>
      <c r="BT362" s="1" t="s">
        <v>88</v>
      </c>
      <c r="BU362">
        <v>0.08</v>
      </c>
      <c r="BV362">
        <v>6</v>
      </c>
      <c r="BW362">
        <v>0.03</v>
      </c>
      <c r="BX362">
        <v>0.11</v>
      </c>
      <c r="BY362">
        <v>1.31</v>
      </c>
      <c r="BZ362">
        <v>1.1399999999999999</v>
      </c>
      <c r="CA362">
        <v>420</v>
      </c>
      <c r="CB362">
        <v>214</v>
      </c>
      <c r="CC362">
        <v>224</v>
      </c>
      <c r="CD362">
        <v>21</v>
      </c>
      <c r="CE362">
        <v>502</v>
      </c>
      <c r="CF362">
        <v>196</v>
      </c>
      <c r="CG362">
        <v>253</v>
      </c>
      <c r="CH362">
        <v>80</v>
      </c>
      <c r="CI362">
        <v>1.02</v>
      </c>
      <c r="CJ362">
        <v>0.35</v>
      </c>
      <c r="CK362" t="str">
        <f>IF(O362=" "," ",VLOOKUP(AA362,Mapping!$A:$C,2,FALSE))</f>
        <v>LUT</v>
      </c>
      <c r="CL362" t="str">
        <f>IF(O362=" "," ",VLOOKUP(AA362,Mapping!$A:$C,3,FALSE))</f>
        <v>Luton</v>
      </c>
      <c r="CM362" s="5">
        <f t="shared" si="25"/>
        <v>0</v>
      </c>
      <c r="CN362" s="5">
        <f t="shared" si="26"/>
        <v>0</v>
      </c>
      <c r="CO362">
        <f t="shared" si="27"/>
        <v>4.5</v>
      </c>
      <c r="CP362" s="4">
        <f t="shared" si="28"/>
        <v>28.222222222222221</v>
      </c>
      <c r="CQ362">
        <f t="shared" si="29"/>
        <v>0</v>
      </c>
    </row>
    <row r="363" spans="1:95" x14ac:dyDescent="0.35">
      <c r="A363">
        <v>75</v>
      </c>
      <c r="B363" s="1" t="s">
        <v>88</v>
      </c>
      <c r="C363">
        <v>91046</v>
      </c>
      <c r="D363" s="1" t="s">
        <v>88</v>
      </c>
      <c r="E363" s="1" t="s">
        <v>88</v>
      </c>
      <c r="F363" s="1">
        <v>0</v>
      </c>
      <c r="G363" s="1" t="s">
        <v>88</v>
      </c>
      <c r="H363" s="1" t="s">
        <v>88</v>
      </c>
      <c r="I363">
        <v>4</v>
      </c>
      <c r="J363">
        <v>0.5</v>
      </c>
      <c r="K363" s="1" t="s">
        <v>88</v>
      </c>
      <c r="L363" s="1" t="s">
        <v>88</v>
      </c>
      <c r="M363" s="1" t="s">
        <v>1217</v>
      </c>
      <c r="N363">
        <v>0</v>
      </c>
      <c r="O363">
        <v>340</v>
      </c>
      <c r="P363" s="1" t="s">
        <v>88</v>
      </c>
      <c r="Q363" s="1" t="s">
        <v>1211</v>
      </c>
      <c r="R363" s="2">
        <v>45118.416715671294</v>
      </c>
      <c r="S363" s="4">
        <v>45</v>
      </c>
      <c r="T363" s="1" t="s">
        <v>1218</v>
      </c>
      <c r="U363">
        <v>0</v>
      </c>
      <c r="V363" s="1" t="s">
        <v>1219</v>
      </c>
      <c r="W363">
        <v>0.8</v>
      </c>
      <c r="X363" s="1" t="s">
        <v>88</v>
      </c>
      <c r="Y363" s="1" t="s">
        <v>88</v>
      </c>
      <c r="Z363" s="1" t="s">
        <v>97</v>
      </c>
      <c r="AA363">
        <v>12</v>
      </c>
      <c r="AB363">
        <v>102</v>
      </c>
      <c r="AC363">
        <v>127</v>
      </c>
      <c r="AD363" s="5">
        <v>0</v>
      </c>
      <c r="AE363" s="5">
        <v>0</v>
      </c>
      <c r="AF363" s="5">
        <v>0</v>
      </c>
      <c r="AG363" s="5">
        <v>0</v>
      </c>
      <c r="AH363">
        <v>0</v>
      </c>
      <c r="AI363">
        <v>0</v>
      </c>
      <c r="AJ363" s="1" t="s">
        <v>1219</v>
      </c>
      <c r="AK363">
        <v>2835</v>
      </c>
      <c r="AL363">
        <v>3</v>
      </c>
      <c r="AM363">
        <v>1</v>
      </c>
      <c r="AN363">
        <v>11</v>
      </c>
      <c r="AO363">
        <v>36</v>
      </c>
      <c r="AP363">
        <v>1</v>
      </c>
      <c r="AQ363">
        <v>1</v>
      </c>
      <c r="AR363">
        <v>2</v>
      </c>
      <c r="AS363">
        <v>3</v>
      </c>
      <c r="AT363">
        <v>1</v>
      </c>
      <c r="AU363">
        <v>6</v>
      </c>
      <c r="AV363">
        <v>13</v>
      </c>
      <c r="AW363">
        <v>636</v>
      </c>
      <c r="AX363">
        <v>0</v>
      </c>
      <c r="AY363">
        <v>0</v>
      </c>
      <c r="AZ363">
        <v>0</v>
      </c>
      <c r="BA363">
        <v>0</v>
      </c>
      <c r="BB363">
        <v>32</v>
      </c>
      <c r="BC363">
        <v>0</v>
      </c>
      <c r="BD363">
        <v>0</v>
      </c>
      <c r="BE363">
        <v>0</v>
      </c>
      <c r="BF363">
        <v>0</v>
      </c>
      <c r="BG363">
        <v>469</v>
      </c>
      <c r="BH363">
        <v>42</v>
      </c>
      <c r="BI363">
        <v>465</v>
      </c>
      <c r="BJ363">
        <v>42</v>
      </c>
      <c r="BK363">
        <v>452</v>
      </c>
      <c r="BL363">
        <v>44</v>
      </c>
      <c r="BM363">
        <v>471</v>
      </c>
      <c r="BN363">
        <v>44</v>
      </c>
      <c r="BO363">
        <v>3</v>
      </c>
      <c r="BP363" s="1" t="s">
        <v>88</v>
      </c>
      <c r="BQ363">
        <v>2</v>
      </c>
      <c r="BR363" s="1" t="s">
        <v>88</v>
      </c>
      <c r="BS363">
        <v>3</v>
      </c>
      <c r="BT363" s="1" t="s">
        <v>88</v>
      </c>
      <c r="BU363">
        <v>0.08</v>
      </c>
      <c r="BV363">
        <v>6</v>
      </c>
      <c r="BW363">
        <v>0.03</v>
      </c>
      <c r="BX363">
        <v>0.11</v>
      </c>
      <c r="BY363">
        <v>1.31</v>
      </c>
      <c r="BZ363">
        <v>1.1399999999999999</v>
      </c>
      <c r="CA363">
        <v>329</v>
      </c>
      <c r="CB363">
        <v>59</v>
      </c>
      <c r="CC363">
        <v>133</v>
      </c>
      <c r="CD363">
        <v>1</v>
      </c>
      <c r="CE363">
        <v>476</v>
      </c>
      <c r="CF363">
        <v>44</v>
      </c>
      <c r="CG363">
        <v>194</v>
      </c>
      <c r="CH363">
        <v>37</v>
      </c>
      <c r="CI363">
        <v>1.02</v>
      </c>
      <c r="CJ363">
        <v>0.35</v>
      </c>
      <c r="CK363" t="str">
        <f>IF(O363=" "," ",VLOOKUP(AA363,Mapping!$A:$C,2,FALSE))</f>
        <v>LUT</v>
      </c>
      <c r="CL363" t="str">
        <f>IF(O363=" "," ",VLOOKUP(AA363,Mapping!$A:$C,3,FALSE))</f>
        <v>Luton</v>
      </c>
      <c r="CM363" s="5">
        <f t="shared" si="25"/>
        <v>0</v>
      </c>
      <c r="CN363" s="5">
        <f t="shared" si="26"/>
        <v>0</v>
      </c>
      <c r="CO363">
        <f t="shared" si="27"/>
        <v>4.5</v>
      </c>
      <c r="CP363" s="4">
        <f t="shared" si="28"/>
        <v>28.222222222222221</v>
      </c>
      <c r="CQ363">
        <f t="shared" si="29"/>
        <v>0</v>
      </c>
    </row>
    <row r="364" spans="1:95" x14ac:dyDescent="0.35">
      <c r="A364">
        <v>75</v>
      </c>
      <c r="B364" s="1" t="s">
        <v>88</v>
      </c>
      <c r="C364">
        <v>232351</v>
      </c>
      <c r="D364" s="1" t="s">
        <v>88</v>
      </c>
      <c r="E364" s="1" t="s">
        <v>88</v>
      </c>
      <c r="F364" s="1">
        <v>0</v>
      </c>
      <c r="G364" s="1" t="s">
        <v>88</v>
      </c>
      <c r="H364" s="1" t="s">
        <v>88</v>
      </c>
      <c r="I364">
        <v>2</v>
      </c>
      <c r="J364">
        <v>1.5</v>
      </c>
      <c r="K364" s="1" t="s">
        <v>88</v>
      </c>
      <c r="L364" s="1" t="s">
        <v>88</v>
      </c>
      <c r="M364" s="1" t="s">
        <v>319</v>
      </c>
      <c r="N364">
        <v>0</v>
      </c>
      <c r="O364">
        <v>553</v>
      </c>
      <c r="P364" s="1" t="s">
        <v>88</v>
      </c>
      <c r="Q364" s="1" t="s">
        <v>1211</v>
      </c>
      <c r="R364" s="2">
        <v>45118.416715671294</v>
      </c>
      <c r="S364" s="4">
        <v>45</v>
      </c>
      <c r="T364" s="1" t="s">
        <v>1220</v>
      </c>
      <c r="U364">
        <v>0</v>
      </c>
      <c r="V364" s="1" t="s">
        <v>1221</v>
      </c>
      <c r="W364">
        <v>0.2</v>
      </c>
      <c r="X364" s="1" t="s">
        <v>88</v>
      </c>
      <c r="Y364" s="1" t="s">
        <v>88</v>
      </c>
      <c r="Z364" s="1" t="s">
        <v>97</v>
      </c>
      <c r="AA364">
        <v>12</v>
      </c>
      <c r="AB364">
        <v>102</v>
      </c>
      <c r="AC364">
        <v>127</v>
      </c>
      <c r="AD364" s="5">
        <v>0</v>
      </c>
      <c r="AE364" s="5">
        <v>0</v>
      </c>
      <c r="AF364" s="5">
        <v>0</v>
      </c>
      <c r="AG364" s="5">
        <v>0</v>
      </c>
      <c r="AH364">
        <v>0</v>
      </c>
      <c r="AI364">
        <v>0</v>
      </c>
      <c r="AJ364" s="1" t="s">
        <v>1221</v>
      </c>
      <c r="AK364">
        <v>2835</v>
      </c>
      <c r="AL364">
        <v>3</v>
      </c>
      <c r="AM364">
        <v>1</v>
      </c>
      <c r="AN364">
        <v>11</v>
      </c>
      <c r="AO364">
        <v>36</v>
      </c>
      <c r="AP364">
        <v>1</v>
      </c>
      <c r="AQ364">
        <v>1</v>
      </c>
      <c r="AR364">
        <v>2</v>
      </c>
      <c r="AS364">
        <v>3</v>
      </c>
      <c r="AT364">
        <v>1</v>
      </c>
      <c r="AU364">
        <v>6</v>
      </c>
      <c r="AV364">
        <v>13</v>
      </c>
      <c r="AW364">
        <v>636</v>
      </c>
      <c r="AX364">
        <v>0</v>
      </c>
      <c r="AY364">
        <v>0</v>
      </c>
      <c r="AZ364">
        <v>0</v>
      </c>
      <c r="BA364">
        <v>0</v>
      </c>
      <c r="BB364">
        <v>32</v>
      </c>
      <c r="BC364">
        <v>0</v>
      </c>
      <c r="BD364">
        <v>0</v>
      </c>
      <c r="BE364">
        <v>0</v>
      </c>
      <c r="BF364">
        <v>0</v>
      </c>
      <c r="BG364">
        <v>502</v>
      </c>
      <c r="BH364">
        <v>195</v>
      </c>
      <c r="BI364">
        <v>501</v>
      </c>
      <c r="BJ364">
        <v>195</v>
      </c>
      <c r="BK364">
        <v>492</v>
      </c>
      <c r="BL364">
        <v>194</v>
      </c>
      <c r="BM364">
        <v>504</v>
      </c>
      <c r="BN364">
        <v>195</v>
      </c>
      <c r="BO364">
        <v>3</v>
      </c>
      <c r="BP364" s="1" t="s">
        <v>88</v>
      </c>
      <c r="BQ364">
        <v>2</v>
      </c>
      <c r="BR364" s="1" t="s">
        <v>88</v>
      </c>
      <c r="BS364">
        <v>3</v>
      </c>
      <c r="BT364" s="1" t="s">
        <v>88</v>
      </c>
      <c r="BU364">
        <v>0.08</v>
      </c>
      <c r="BV364">
        <v>6</v>
      </c>
      <c r="BW364">
        <v>0.03</v>
      </c>
      <c r="BX364">
        <v>0.11</v>
      </c>
      <c r="BY364">
        <v>1.31</v>
      </c>
      <c r="BZ364">
        <v>1.1399999999999999</v>
      </c>
      <c r="CA364">
        <v>430</v>
      </c>
      <c r="CB364">
        <v>124</v>
      </c>
      <c r="CC364">
        <v>234</v>
      </c>
      <c r="CD364">
        <v>147</v>
      </c>
      <c r="CE364">
        <v>507</v>
      </c>
      <c r="CF364">
        <v>195</v>
      </c>
      <c r="CG364">
        <v>361</v>
      </c>
      <c r="CH364">
        <v>135</v>
      </c>
      <c r="CI364">
        <v>1.02</v>
      </c>
      <c r="CJ364">
        <v>0.35</v>
      </c>
      <c r="CK364" t="str">
        <f>IF(O364=" "," ",VLOOKUP(AA364,Mapping!$A:$C,2,FALSE))</f>
        <v>LUT</v>
      </c>
      <c r="CL364" t="str">
        <f>IF(O364=" "," ",VLOOKUP(AA364,Mapping!$A:$C,3,FALSE))</f>
        <v>Luton</v>
      </c>
      <c r="CM364" s="5">
        <f t="shared" si="25"/>
        <v>0</v>
      </c>
      <c r="CN364" s="5">
        <f t="shared" si="26"/>
        <v>0</v>
      </c>
      <c r="CO364">
        <f t="shared" si="27"/>
        <v>4.5</v>
      </c>
      <c r="CP364" s="4">
        <f t="shared" si="28"/>
        <v>28.222222222222221</v>
      </c>
      <c r="CQ364">
        <f t="shared" si="29"/>
        <v>0</v>
      </c>
    </row>
    <row r="365" spans="1:95" x14ac:dyDescent="0.35">
      <c r="A365">
        <v>75</v>
      </c>
      <c r="B365" s="1" t="s">
        <v>88</v>
      </c>
      <c r="C365">
        <v>108796</v>
      </c>
      <c r="D365" s="1" t="s">
        <v>88</v>
      </c>
      <c r="E365" s="1" t="s">
        <v>88</v>
      </c>
      <c r="F365" s="1">
        <v>0</v>
      </c>
      <c r="G365" s="1" t="s">
        <v>88</v>
      </c>
      <c r="H365" s="1" t="s">
        <v>88</v>
      </c>
      <c r="I365">
        <v>2</v>
      </c>
      <c r="J365">
        <v>1.5</v>
      </c>
      <c r="K365" s="1" t="s">
        <v>88</v>
      </c>
      <c r="L365" s="1" t="s">
        <v>88</v>
      </c>
      <c r="M365" s="1" t="s">
        <v>569</v>
      </c>
      <c r="N365">
        <v>0</v>
      </c>
      <c r="O365">
        <v>575</v>
      </c>
      <c r="P365" s="1" t="s">
        <v>88</v>
      </c>
      <c r="Q365" s="1" t="s">
        <v>1211</v>
      </c>
      <c r="R365" s="2">
        <v>45118.416715671294</v>
      </c>
      <c r="S365" s="4">
        <v>45</v>
      </c>
      <c r="T365" s="1" t="s">
        <v>1222</v>
      </c>
      <c r="U365">
        <v>0</v>
      </c>
      <c r="V365" s="1" t="s">
        <v>1223</v>
      </c>
      <c r="W365">
        <v>0.3</v>
      </c>
      <c r="X365" s="1" t="s">
        <v>88</v>
      </c>
      <c r="Y365" s="1" t="s">
        <v>88</v>
      </c>
      <c r="Z365" s="1" t="s">
        <v>97</v>
      </c>
      <c r="AA365">
        <v>12</v>
      </c>
      <c r="AB365">
        <v>102</v>
      </c>
      <c r="AC365">
        <v>127</v>
      </c>
      <c r="AD365" s="5">
        <v>0</v>
      </c>
      <c r="AE365" s="5">
        <v>0</v>
      </c>
      <c r="AF365" s="5">
        <v>0</v>
      </c>
      <c r="AG365" s="5">
        <v>0</v>
      </c>
      <c r="AH365">
        <v>0</v>
      </c>
      <c r="AI365">
        <v>0</v>
      </c>
      <c r="AJ365" s="1" t="s">
        <v>1223</v>
      </c>
      <c r="AK365">
        <v>2835</v>
      </c>
      <c r="AL365">
        <v>3</v>
      </c>
      <c r="AM365">
        <v>1</v>
      </c>
      <c r="AN365">
        <v>11</v>
      </c>
      <c r="AO365">
        <v>36</v>
      </c>
      <c r="AP365">
        <v>1</v>
      </c>
      <c r="AQ365">
        <v>1</v>
      </c>
      <c r="AR365">
        <v>2</v>
      </c>
      <c r="AS365">
        <v>3</v>
      </c>
      <c r="AT365">
        <v>1</v>
      </c>
      <c r="AU365">
        <v>6</v>
      </c>
      <c r="AV365">
        <v>13</v>
      </c>
      <c r="AW365">
        <v>636</v>
      </c>
      <c r="AX365">
        <v>0</v>
      </c>
      <c r="AY365">
        <v>0</v>
      </c>
      <c r="AZ365">
        <v>0</v>
      </c>
      <c r="BA365">
        <v>0</v>
      </c>
      <c r="BB365">
        <v>32</v>
      </c>
      <c r="BC365">
        <v>0</v>
      </c>
      <c r="BD365">
        <v>0</v>
      </c>
      <c r="BE365">
        <v>0</v>
      </c>
      <c r="BF365">
        <v>0</v>
      </c>
      <c r="BG365">
        <v>471</v>
      </c>
      <c r="BH365">
        <v>181</v>
      </c>
      <c r="BI365">
        <v>468</v>
      </c>
      <c r="BJ365">
        <v>181</v>
      </c>
      <c r="BK365">
        <v>455</v>
      </c>
      <c r="BL365">
        <v>180</v>
      </c>
      <c r="BM365">
        <v>473</v>
      </c>
      <c r="BN365">
        <v>181</v>
      </c>
      <c r="BO365">
        <v>3</v>
      </c>
      <c r="BP365" s="1" t="s">
        <v>88</v>
      </c>
      <c r="BQ365">
        <v>2</v>
      </c>
      <c r="BR365" s="1" t="s">
        <v>88</v>
      </c>
      <c r="BS365">
        <v>3</v>
      </c>
      <c r="BT365" s="1" t="s">
        <v>88</v>
      </c>
      <c r="BU365">
        <v>0.08</v>
      </c>
      <c r="BV365">
        <v>6</v>
      </c>
      <c r="BW365">
        <v>0.03</v>
      </c>
      <c r="BX365">
        <v>0.11</v>
      </c>
      <c r="BY365">
        <v>1.31</v>
      </c>
      <c r="BZ365">
        <v>1.1399999999999999</v>
      </c>
      <c r="CA365">
        <v>337</v>
      </c>
      <c r="CB365">
        <v>61</v>
      </c>
      <c r="CC365">
        <v>141</v>
      </c>
      <c r="CD365">
        <v>84</v>
      </c>
      <c r="CE365">
        <v>478</v>
      </c>
      <c r="CF365">
        <v>182</v>
      </c>
      <c r="CG365">
        <v>318</v>
      </c>
      <c r="CH365">
        <v>119</v>
      </c>
      <c r="CI365">
        <v>1.02</v>
      </c>
      <c r="CJ365">
        <v>0.35</v>
      </c>
      <c r="CK365" t="str">
        <f>IF(O365=" "," ",VLOOKUP(AA365,Mapping!$A:$C,2,FALSE))</f>
        <v>LUT</v>
      </c>
      <c r="CL365" t="str">
        <f>IF(O365=" "," ",VLOOKUP(AA365,Mapping!$A:$C,3,FALSE))</f>
        <v>Luton</v>
      </c>
      <c r="CM365" s="5">
        <f t="shared" si="25"/>
        <v>0</v>
      </c>
      <c r="CN365" s="5">
        <f t="shared" si="26"/>
        <v>0</v>
      </c>
      <c r="CO365">
        <f t="shared" si="27"/>
        <v>4.5</v>
      </c>
      <c r="CP365" s="4">
        <f t="shared" si="28"/>
        <v>28.222222222222221</v>
      </c>
      <c r="CQ365">
        <f t="shared" si="29"/>
        <v>0</v>
      </c>
    </row>
    <row r="366" spans="1:95" x14ac:dyDescent="0.35">
      <c r="A366">
        <v>75</v>
      </c>
      <c r="B366" s="1" t="s">
        <v>88</v>
      </c>
      <c r="C366">
        <v>104047</v>
      </c>
      <c r="D366" s="1" t="s">
        <v>88</v>
      </c>
      <c r="E366" s="1" t="s">
        <v>88</v>
      </c>
      <c r="F366" s="1">
        <v>0</v>
      </c>
      <c r="G366" s="1" t="s">
        <v>88</v>
      </c>
      <c r="H366" s="1" t="s">
        <v>88</v>
      </c>
      <c r="I366">
        <v>3</v>
      </c>
      <c r="J366">
        <v>1.1000000000000001</v>
      </c>
      <c r="K366" s="1" t="s">
        <v>88</v>
      </c>
      <c r="L366" s="1" t="s">
        <v>88</v>
      </c>
      <c r="M366" s="1" t="s">
        <v>1224</v>
      </c>
      <c r="N366">
        <v>0</v>
      </c>
      <c r="O366">
        <v>582</v>
      </c>
      <c r="P366" s="1" t="s">
        <v>88</v>
      </c>
      <c r="Q366" s="1" t="s">
        <v>1211</v>
      </c>
      <c r="R366" s="2">
        <v>45118.416715671294</v>
      </c>
      <c r="S366" s="4">
        <v>50</v>
      </c>
      <c r="T366" s="1" t="s">
        <v>1225</v>
      </c>
      <c r="U366">
        <v>0</v>
      </c>
      <c r="V366" s="1" t="s">
        <v>1226</v>
      </c>
      <c r="W366">
        <v>0.1</v>
      </c>
      <c r="X366" s="1" t="s">
        <v>88</v>
      </c>
      <c r="Y366" s="1" t="s">
        <v>88</v>
      </c>
      <c r="Z366" s="1" t="s">
        <v>97</v>
      </c>
      <c r="AA366">
        <v>12</v>
      </c>
      <c r="AB366">
        <v>102</v>
      </c>
      <c r="AC366">
        <v>127</v>
      </c>
      <c r="AD366" s="5">
        <v>0</v>
      </c>
      <c r="AE366" s="5">
        <v>0</v>
      </c>
      <c r="AF366" s="5">
        <v>0</v>
      </c>
      <c r="AG366" s="5">
        <v>0</v>
      </c>
      <c r="AH366">
        <v>0</v>
      </c>
      <c r="AI366">
        <v>0</v>
      </c>
      <c r="AJ366" s="1" t="s">
        <v>1226</v>
      </c>
      <c r="AK366">
        <v>2835</v>
      </c>
      <c r="AL366">
        <v>3</v>
      </c>
      <c r="AM366">
        <v>1</v>
      </c>
      <c r="AN366">
        <v>11</v>
      </c>
      <c r="AO366">
        <v>36</v>
      </c>
      <c r="AP366">
        <v>1</v>
      </c>
      <c r="AQ366">
        <v>1</v>
      </c>
      <c r="AR366">
        <v>2</v>
      </c>
      <c r="AS366">
        <v>3</v>
      </c>
      <c r="AT366">
        <v>1</v>
      </c>
      <c r="AU366">
        <v>6</v>
      </c>
      <c r="AV366">
        <v>13</v>
      </c>
      <c r="AW366">
        <v>636</v>
      </c>
      <c r="AX366">
        <v>0</v>
      </c>
      <c r="AY366">
        <v>0</v>
      </c>
      <c r="AZ366">
        <v>0</v>
      </c>
      <c r="BA366">
        <v>0</v>
      </c>
      <c r="BB366">
        <v>32</v>
      </c>
      <c r="BC366">
        <v>0</v>
      </c>
      <c r="BD366">
        <v>0</v>
      </c>
      <c r="BE366">
        <v>0</v>
      </c>
      <c r="BF366">
        <v>0</v>
      </c>
      <c r="BG366">
        <v>563</v>
      </c>
      <c r="BH366">
        <v>234</v>
      </c>
      <c r="BI366">
        <v>561</v>
      </c>
      <c r="BJ366">
        <v>234</v>
      </c>
      <c r="BK366">
        <v>557</v>
      </c>
      <c r="BL366">
        <v>233</v>
      </c>
      <c r="BM366">
        <v>564</v>
      </c>
      <c r="BN366">
        <v>234</v>
      </c>
      <c r="BO366">
        <v>3</v>
      </c>
      <c r="BP366" s="1" t="s">
        <v>88</v>
      </c>
      <c r="BQ366">
        <v>2</v>
      </c>
      <c r="BR366" s="1" t="s">
        <v>88</v>
      </c>
      <c r="BS366">
        <v>3</v>
      </c>
      <c r="BT366" s="1" t="s">
        <v>88</v>
      </c>
      <c r="BU366">
        <v>0.08</v>
      </c>
      <c r="BV366">
        <v>6</v>
      </c>
      <c r="BW366">
        <v>0.03</v>
      </c>
      <c r="BX366">
        <v>0.11</v>
      </c>
      <c r="BY366">
        <v>1.31</v>
      </c>
      <c r="BZ366">
        <v>1.1399999999999999</v>
      </c>
      <c r="CA366">
        <v>180</v>
      </c>
      <c r="CB366">
        <v>116</v>
      </c>
      <c r="CC366">
        <v>352</v>
      </c>
      <c r="CD366">
        <v>91</v>
      </c>
      <c r="CE366">
        <v>564</v>
      </c>
      <c r="CF366">
        <v>234</v>
      </c>
      <c r="CG366">
        <v>505</v>
      </c>
      <c r="CH366">
        <v>174</v>
      </c>
      <c r="CI366">
        <v>1.02</v>
      </c>
      <c r="CJ366">
        <v>0.35</v>
      </c>
      <c r="CK366" t="str">
        <f>IF(O366=" "," ",VLOOKUP(AA366,Mapping!$A:$C,2,FALSE))</f>
        <v>LUT</v>
      </c>
      <c r="CL366" t="str">
        <f>IF(O366=" "," ",VLOOKUP(AA366,Mapping!$A:$C,3,FALSE))</f>
        <v>Luton</v>
      </c>
      <c r="CM366" s="5">
        <f t="shared" si="25"/>
        <v>0</v>
      </c>
      <c r="CN366" s="5">
        <f t="shared" si="26"/>
        <v>0</v>
      </c>
      <c r="CO366">
        <f t="shared" si="27"/>
        <v>5</v>
      </c>
      <c r="CP366" s="4">
        <f t="shared" si="28"/>
        <v>25.4</v>
      </c>
      <c r="CQ366">
        <f t="shared" si="29"/>
        <v>0</v>
      </c>
    </row>
    <row r="367" spans="1:95" x14ac:dyDescent="0.35">
      <c r="A367">
        <v>75</v>
      </c>
      <c r="B367" s="1" t="s">
        <v>88</v>
      </c>
      <c r="C367">
        <v>222677</v>
      </c>
      <c r="D367" s="1" t="s">
        <v>88</v>
      </c>
      <c r="E367" s="1" t="s">
        <v>88</v>
      </c>
      <c r="F367" s="1">
        <v>0</v>
      </c>
      <c r="G367" s="1" t="s">
        <v>88</v>
      </c>
      <c r="H367" s="1" t="s">
        <v>88</v>
      </c>
      <c r="I367">
        <v>3</v>
      </c>
      <c r="J367">
        <v>1.1000000000000001</v>
      </c>
      <c r="K367" s="1" t="s">
        <v>88</v>
      </c>
      <c r="L367" s="1" t="s">
        <v>88</v>
      </c>
      <c r="M367" s="1" t="s">
        <v>1227</v>
      </c>
      <c r="N367">
        <v>0</v>
      </c>
      <c r="O367">
        <v>586</v>
      </c>
      <c r="P367" s="1" t="s">
        <v>88</v>
      </c>
      <c r="Q367" s="1" t="s">
        <v>1211</v>
      </c>
      <c r="R367" s="2">
        <v>45118.416715671294</v>
      </c>
      <c r="S367" s="4">
        <v>50</v>
      </c>
      <c r="T367" s="1" t="s">
        <v>1228</v>
      </c>
      <c r="U367">
        <v>0</v>
      </c>
      <c r="V367" s="1" t="s">
        <v>1229</v>
      </c>
      <c r="W367">
        <v>0.2</v>
      </c>
      <c r="X367" s="1" t="s">
        <v>88</v>
      </c>
      <c r="Y367" s="1" t="s">
        <v>88</v>
      </c>
      <c r="Z367" s="1" t="s">
        <v>97</v>
      </c>
      <c r="AA367">
        <v>12</v>
      </c>
      <c r="AB367">
        <v>102</v>
      </c>
      <c r="AC367">
        <v>127</v>
      </c>
      <c r="AD367" s="5">
        <v>0</v>
      </c>
      <c r="AE367" s="5">
        <v>0</v>
      </c>
      <c r="AF367" s="5">
        <v>0</v>
      </c>
      <c r="AG367" s="5">
        <v>0</v>
      </c>
      <c r="AH367">
        <v>0</v>
      </c>
      <c r="AI367">
        <v>0</v>
      </c>
      <c r="AJ367" s="1" t="s">
        <v>1229</v>
      </c>
      <c r="AK367">
        <v>2835</v>
      </c>
      <c r="AL367">
        <v>3</v>
      </c>
      <c r="AM367">
        <v>1</v>
      </c>
      <c r="AN367">
        <v>11</v>
      </c>
      <c r="AO367">
        <v>36</v>
      </c>
      <c r="AP367">
        <v>1</v>
      </c>
      <c r="AQ367">
        <v>1</v>
      </c>
      <c r="AR367">
        <v>2</v>
      </c>
      <c r="AS367">
        <v>3</v>
      </c>
      <c r="AT367">
        <v>1</v>
      </c>
      <c r="AU367">
        <v>6</v>
      </c>
      <c r="AV367">
        <v>13</v>
      </c>
      <c r="AW367">
        <v>636</v>
      </c>
      <c r="AX367">
        <v>0</v>
      </c>
      <c r="AY367">
        <v>0</v>
      </c>
      <c r="AZ367">
        <v>0</v>
      </c>
      <c r="BA367">
        <v>0</v>
      </c>
      <c r="BB367">
        <v>32</v>
      </c>
      <c r="BC367">
        <v>0</v>
      </c>
      <c r="BD367">
        <v>0</v>
      </c>
      <c r="BE367">
        <v>0</v>
      </c>
      <c r="BF367">
        <v>0</v>
      </c>
      <c r="BG367">
        <v>585</v>
      </c>
      <c r="BH367">
        <v>248</v>
      </c>
      <c r="BI367">
        <v>584</v>
      </c>
      <c r="BJ367">
        <v>248</v>
      </c>
      <c r="BK367">
        <v>582</v>
      </c>
      <c r="BL367">
        <v>248</v>
      </c>
      <c r="BM367">
        <v>586</v>
      </c>
      <c r="BN367">
        <v>248</v>
      </c>
      <c r="BO367">
        <v>3</v>
      </c>
      <c r="BP367" s="1" t="s">
        <v>88</v>
      </c>
      <c r="BQ367">
        <v>2</v>
      </c>
      <c r="BR367" s="1" t="s">
        <v>88</v>
      </c>
      <c r="BS367">
        <v>3</v>
      </c>
      <c r="BT367" s="1" t="s">
        <v>88</v>
      </c>
      <c r="BU367">
        <v>0.08</v>
      </c>
      <c r="BV367">
        <v>6</v>
      </c>
      <c r="BW367">
        <v>0.03</v>
      </c>
      <c r="BX367">
        <v>0.11</v>
      </c>
      <c r="BY367">
        <v>1.31</v>
      </c>
      <c r="BZ367">
        <v>1.1399999999999999</v>
      </c>
      <c r="CA367">
        <v>248</v>
      </c>
      <c r="CB367">
        <v>160</v>
      </c>
      <c r="CC367">
        <v>420</v>
      </c>
      <c r="CD367">
        <v>135</v>
      </c>
      <c r="CE367">
        <v>586</v>
      </c>
      <c r="CF367">
        <v>248</v>
      </c>
      <c r="CG367">
        <v>407</v>
      </c>
      <c r="CH367">
        <v>130</v>
      </c>
      <c r="CI367">
        <v>1.02</v>
      </c>
      <c r="CJ367">
        <v>0.35</v>
      </c>
      <c r="CK367" t="str">
        <f>IF(O367=" "," ",VLOOKUP(AA367,Mapping!$A:$C,2,FALSE))</f>
        <v>LUT</v>
      </c>
      <c r="CL367" t="str">
        <f>IF(O367=" "," ",VLOOKUP(AA367,Mapping!$A:$C,3,FALSE))</f>
        <v>Luton</v>
      </c>
      <c r="CM367" s="5">
        <f t="shared" si="25"/>
        <v>0</v>
      </c>
      <c r="CN367" s="5">
        <f t="shared" si="26"/>
        <v>0</v>
      </c>
      <c r="CO367">
        <f t="shared" si="27"/>
        <v>5</v>
      </c>
      <c r="CP367" s="4">
        <f t="shared" si="28"/>
        <v>25.4</v>
      </c>
      <c r="CQ367">
        <f t="shared" si="29"/>
        <v>0</v>
      </c>
    </row>
    <row r="368" spans="1:95" x14ac:dyDescent="0.35">
      <c r="A368">
        <v>75</v>
      </c>
      <c r="B368" s="1" t="s">
        <v>88</v>
      </c>
      <c r="C368">
        <v>476369</v>
      </c>
      <c r="D368" s="1" t="s">
        <v>88</v>
      </c>
      <c r="E368" s="1" t="s">
        <v>88</v>
      </c>
      <c r="F368" s="1">
        <v>0</v>
      </c>
      <c r="G368" s="1" t="s">
        <v>88</v>
      </c>
      <c r="H368" s="1" t="s">
        <v>88</v>
      </c>
      <c r="I368">
        <v>2</v>
      </c>
      <c r="J368">
        <v>0.5</v>
      </c>
      <c r="K368" s="1" t="s">
        <v>88</v>
      </c>
      <c r="L368" s="1" t="s">
        <v>88</v>
      </c>
      <c r="M368" s="1" t="s">
        <v>1005</v>
      </c>
      <c r="N368">
        <v>0</v>
      </c>
      <c r="O368">
        <v>602</v>
      </c>
      <c r="P368" s="1" t="s">
        <v>88</v>
      </c>
      <c r="Q368" s="1" t="s">
        <v>1211</v>
      </c>
      <c r="R368" s="2">
        <v>45118.416715671294</v>
      </c>
      <c r="S368" s="4">
        <v>40</v>
      </c>
      <c r="T368" s="1" t="s">
        <v>1230</v>
      </c>
      <c r="U368">
        <v>0</v>
      </c>
      <c r="V368" s="1" t="s">
        <v>1231</v>
      </c>
      <c r="W368">
        <v>5.0999999999999996</v>
      </c>
      <c r="X368" s="1" t="s">
        <v>88</v>
      </c>
      <c r="Y368" s="1" t="s">
        <v>88</v>
      </c>
      <c r="Z368" s="1" t="s">
        <v>97</v>
      </c>
      <c r="AA368">
        <v>12</v>
      </c>
      <c r="AB368">
        <v>102</v>
      </c>
      <c r="AC368">
        <v>127</v>
      </c>
      <c r="AD368" s="5">
        <v>0</v>
      </c>
      <c r="AE368" s="5">
        <v>0</v>
      </c>
      <c r="AF368" s="5">
        <v>0</v>
      </c>
      <c r="AG368" s="5">
        <v>0</v>
      </c>
      <c r="AH368">
        <v>0</v>
      </c>
      <c r="AI368">
        <v>0</v>
      </c>
      <c r="AJ368" s="1" t="s">
        <v>1231</v>
      </c>
      <c r="AK368">
        <v>2835</v>
      </c>
      <c r="AL368">
        <v>3</v>
      </c>
      <c r="AM368">
        <v>1</v>
      </c>
      <c r="AN368">
        <v>11</v>
      </c>
      <c r="AO368">
        <v>36</v>
      </c>
      <c r="AP368">
        <v>1</v>
      </c>
      <c r="AQ368">
        <v>1</v>
      </c>
      <c r="AR368">
        <v>2</v>
      </c>
      <c r="AS368">
        <v>3</v>
      </c>
      <c r="AT368">
        <v>1</v>
      </c>
      <c r="AU368">
        <v>6</v>
      </c>
      <c r="AV368">
        <v>13</v>
      </c>
      <c r="AW368">
        <v>636</v>
      </c>
      <c r="AX368">
        <v>0</v>
      </c>
      <c r="AY368">
        <v>0</v>
      </c>
      <c r="AZ368">
        <v>0</v>
      </c>
      <c r="BA368">
        <v>0</v>
      </c>
      <c r="BB368">
        <v>32</v>
      </c>
      <c r="BC368">
        <v>0</v>
      </c>
      <c r="BD368">
        <v>0</v>
      </c>
      <c r="BE368">
        <v>0</v>
      </c>
      <c r="BF368">
        <v>0</v>
      </c>
      <c r="BG368">
        <v>451</v>
      </c>
      <c r="BH368">
        <v>171</v>
      </c>
      <c r="BI368">
        <v>443</v>
      </c>
      <c r="BJ368">
        <v>171</v>
      </c>
      <c r="BK368">
        <v>428</v>
      </c>
      <c r="BL368">
        <v>170</v>
      </c>
      <c r="BM368">
        <v>453</v>
      </c>
      <c r="BN368">
        <v>171</v>
      </c>
      <c r="BO368">
        <v>3</v>
      </c>
      <c r="BP368" s="1" t="s">
        <v>88</v>
      </c>
      <c r="BQ368">
        <v>2</v>
      </c>
      <c r="BR368" s="1" t="s">
        <v>88</v>
      </c>
      <c r="BS368">
        <v>3</v>
      </c>
      <c r="BT368" s="1" t="s">
        <v>88</v>
      </c>
      <c r="BU368">
        <v>0.08</v>
      </c>
      <c r="BV368">
        <v>6</v>
      </c>
      <c r="BW368">
        <v>0.03</v>
      </c>
      <c r="BX368">
        <v>0.11</v>
      </c>
      <c r="BY368">
        <v>1.31</v>
      </c>
      <c r="BZ368">
        <v>1.1399999999999999</v>
      </c>
      <c r="CA368">
        <v>605</v>
      </c>
      <c r="CB368">
        <v>199</v>
      </c>
      <c r="CC368">
        <v>90</v>
      </c>
      <c r="CD368">
        <v>51</v>
      </c>
      <c r="CE368">
        <v>458</v>
      </c>
      <c r="CF368">
        <v>172</v>
      </c>
      <c r="CG368">
        <v>71</v>
      </c>
      <c r="CH368">
        <v>23</v>
      </c>
      <c r="CI368">
        <v>1.02</v>
      </c>
      <c r="CJ368">
        <v>0.35</v>
      </c>
      <c r="CK368" t="str">
        <f>IF(O368=" "," ",VLOOKUP(AA368,Mapping!$A:$C,2,FALSE))</f>
        <v>LUT</v>
      </c>
      <c r="CL368" t="str">
        <f>IF(O368=" "," ",VLOOKUP(AA368,Mapping!$A:$C,3,FALSE))</f>
        <v>Luton</v>
      </c>
      <c r="CM368" s="5">
        <f t="shared" si="25"/>
        <v>0</v>
      </c>
      <c r="CN368" s="5">
        <f t="shared" si="26"/>
        <v>0</v>
      </c>
      <c r="CO368">
        <f t="shared" si="27"/>
        <v>4</v>
      </c>
      <c r="CP368" s="4">
        <f t="shared" si="28"/>
        <v>31.75</v>
      </c>
      <c r="CQ368">
        <f t="shared" si="29"/>
        <v>0</v>
      </c>
    </row>
    <row r="369" spans="1:95" x14ac:dyDescent="0.35">
      <c r="A369">
        <v>75</v>
      </c>
      <c r="B369" s="1" t="s">
        <v>88</v>
      </c>
      <c r="C369">
        <v>54738</v>
      </c>
      <c r="D369" s="1" t="s">
        <v>88</v>
      </c>
      <c r="E369" s="1" t="s">
        <v>88</v>
      </c>
      <c r="F369" s="1">
        <v>0</v>
      </c>
      <c r="G369" s="1" t="s">
        <v>88</v>
      </c>
      <c r="H369" s="1" t="s">
        <v>88</v>
      </c>
      <c r="I369">
        <v>1</v>
      </c>
      <c r="J369">
        <v>1.8</v>
      </c>
      <c r="K369" s="1" t="s">
        <v>88</v>
      </c>
      <c r="L369" s="1" t="s">
        <v>88</v>
      </c>
      <c r="M369" s="1" t="s">
        <v>140</v>
      </c>
      <c r="N369">
        <v>0</v>
      </c>
      <c r="O369">
        <v>614</v>
      </c>
      <c r="P369" s="1" t="s">
        <v>88</v>
      </c>
      <c r="Q369" s="1" t="s">
        <v>1211</v>
      </c>
      <c r="R369" s="2">
        <v>45118.416715671294</v>
      </c>
      <c r="S369" s="4">
        <v>45</v>
      </c>
      <c r="T369" s="1" t="s">
        <v>1232</v>
      </c>
      <c r="U369">
        <v>0</v>
      </c>
      <c r="V369" s="1" t="s">
        <v>1233</v>
      </c>
      <c r="W369">
        <v>0.1</v>
      </c>
      <c r="X369" s="1" t="s">
        <v>88</v>
      </c>
      <c r="Y369" s="1" t="s">
        <v>88</v>
      </c>
      <c r="Z369" s="1" t="s">
        <v>97</v>
      </c>
      <c r="AA369">
        <v>12</v>
      </c>
      <c r="AB369">
        <v>102</v>
      </c>
      <c r="AC369">
        <v>127</v>
      </c>
      <c r="AD369" s="5">
        <v>0</v>
      </c>
      <c r="AE369" s="5">
        <v>0</v>
      </c>
      <c r="AF369" s="5">
        <v>0</v>
      </c>
      <c r="AG369" s="5">
        <v>0</v>
      </c>
      <c r="AH369">
        <v>0</v>
      </c>
      <c r="AI369">
        <v>0</v>
      </c>
      <c r="AJ369" s="1" t="s">
        <v>1233</v>
      </c>
      <c r="AK369">
        <v>2835</v>
      </c>
      <c r="AL369">
        <v>3</v>
      </c>
      <c r="AM369">
        <v>1</v>
      </c>
      <c r="AN369">
        <v>11</v>
      </c>
      <c r="AO369">
        <v>36</v>
      </c>
      <c r="AP369">
        <v>1</v>
      </c>
      <c r="AQ369">
        <v>1</v>
      </c>
      <c r="AR369">
        <v>2</v>
      </c>
      <c r="AS369">
        <v>3</v>
      </c>
      <c r="AT369">
        <v>1</v>
      </c>
      <c r="AU369">
        <v>6</v>
      </c>
      <c r="AV369">
        <v>13</v>
      </c>
      <c r="AW369">
        <v>636</v>
      </c>
      <c r="AX369">
        <v>0</v>
      </c>
      <c r="AY369">
        <v>0</v>
      </c>
      <c r="AZ369">
        <v>0</v>
      </c>
      <c r="BA369">
        <v>0</v>
      </c>
      <c r="BB369">
        <v>32</v>
      </c>
      <c r="BC369">
        <v>0</v>
      </c>
      <c r="BD369">
        <v>0</v>
      </c>
      <c r="BE369">
        <v>0</v>
      </c>
      <c r="BF369">
        <v>0</v>
      </c>
      <c r="BG369">
        <v>463</v>
      </c>
      <c r="BH369">
        <v>62</v>
      </c>
      <c r="BI369">
        <v>458</v>
      </c>
      <c r="BJ369">
        <v>56</v>
      </c>
      <c r="BK369">
        <v>444</v>
      </c>
      <c r="BL369">
        <v>48</v>
      </c>
      <c r="BM369">
        <v>465</v>
      </c>
      <c r="BN369">
        <v>62</v>
      </c>
      <c r="BO369">
        <v>3</v>
      </c>
      <c r="BP369" s="1" t="s">
        <v>88</v>
      </c>
      <c r="BQ369">
        <v>2</v>
      </c>
      <c r="BR369" s="1" t="s">
        <v>88</v>
      </c>
      <c r="BS369">
        <v>3</v>
      </c>
      <c r="BT369" s="1" t="s">
        <v>88</v>
      </c>
      <c r="BU369">
        <v>0.08</v>
      </c>
      <c r="BV369">
        <v>6</v>
      </c>
      <c r="BW369">
        <v>0.03</v>
      </c>
      <c r="BX369">
        <v>0.11</v>
      </c>
      <c r="BY369">
        <v>1.31</v>
      </c>
      <c r="BZ369">
        <v>1.1399999999999999</v>
      </c>
      <c r="CA369">
        <v>308</v>
      </c>
      <c r="CB369">
        <v>15</v>
      </c>
      <c r="CC369">
        <v>112</v>
      </c>
      <c r="CD369">
        <v>47</v>
      </c>
      <c r="CE369">
        <v>470</v>
      </c>
      <c r="CF369">
        <v>62</v>
      </c>
      <c r="CG369">
        <v>474</v>
      </c>
      <c r="CH369">
        <v>62</v>
      </c>
      <c r="CI369">
        <v>1.02</v>
      </c>
      <c r="CJ369">
        <v>0.35</v>
      </c>
      <c r="CK369" t="str">
        <f>IF(O369=" "," ",VLOOKUP(AA369,Mapping!$A:$C,2,FALSE))</f>
        <v>LUT</v>
      </c>
      <c r="CL369" t="str">
        <f>IF(O369=" "," ",VLOOKUP(AA369,Mapping!$A:$C,3,FALSE))</f>
        <v>Luton</v>
      </c>
      <c r="CM369" s="5">
        <f t="shared" si="25"/>
        <v>0</v>
      </c>
      <c r="CN369" s="5">
        <f t="shared" si="26"/>
        <v>0</v>
      </c>
      <c r="CO369">
        <f t="shared" si="27"/>
        <v>4.5</v>
      </c>
      <c r="CP369" s="4">
        <f t="shared" si="28"/>
        <v>28.222222222222221</v>
      </c>
      <c r="CQ369">
        <f t="shared" si="29"/>
        <v>0</v>
      </c>
    </row>
    <row r="370" spans="1:95" x14ac:dyDescent="0.35">
      <c r="A370">
        <v>75</v>
      </c>
      <c r="B370" s="1" t="s">
        <v>88</v>
      </c>
      <c r="C370">
        <v>211975</v>
      </c>
      <c r="D370" s="1" t="s">
        <v>88</v>
      </c>
      <c r="E370" s="1" t="s">
        <v>88</v>
      </c>
      <c r="F370" s="1">
        <v>0</v>
      </c>
      <c r="G370" s="1" t="s">
        <v>88</v>
      </c>
      <c r="H370" s="1" t="s">
        <v>88</v>
      </c>
      <c r="I370">
        <v>2</v>
      </c>
      <c r="J370">
        <v>3.8</v>
      </c>
      <c r="K370" s="1" t="s">
        <v>88</v>
      </c>
      <c r="L370" s="1" t="s">
        <v>88</v>
      </c>
      <c r="M370" s="1" t="s">
        <v>1234</v>
      </c>
      <c r="N370">
        <v>0</v>
      </c>
      <c r="O370">
        <v>341</v>
      </c>
      <c r="P370" s="1" t="s">
        <v>88</v>
      </c>
      <c r="Q370" s="1" t="s">
        <v>1211</v>
      </c>
      <c r="R370" s="2">
        <v>45118.416715671294</v>
      </c>
      <c r="S370" s="4">
        <v>50</v>
      </c>
      <c r="T370" s="1" t="s">
        <v>1235</v>
      </c>
      <c r="U370">
        <v>2.8</v>
      </c>
      <c r="V370" s="1" t="s">
        <v>1236</v>
      </c>
      <c r="W370">
        <v>4.3</v>
      </c>
      <c r="X370" s="1" t="s">
        <v>88</v>
      </c>
      <c r="Y370" s="1" t="s">
        <v>88</v>
      </c>
      <c r="Z370" s="1" t="s">
        <v>97</v>
      </c>
      <c r="AA370">
        <v>13</v>
      </c>
      <c r="AB370">
        <v>43</v>
      </c>
      <c r="AC370">
        <v>82</v>
      </c>
      <c r="AD370" s="5">
        <v>0</v>
      </c>
      <c r="AE370" s="5">
        <v>0</v>
      </c>
      <c r="AF370" s="5">
        <v>0</v>
      </c>
      <c r="AG370" s="5">
        <v>0</v>
      </c>
      <c r="AH370">
        <v>0</v>
      </c>
      <c r="AI370">
        <v>16.399999999999999</v>
      </c>
      <c r="AJ370" s="1" t="s">
        <v>1236</v>
      </c>
      <c r="AK370">
        <v>2284</v>
      </c>
      <c r="AL370">
        <v>3</v>
      </c>
      <c r="AM370">
        <v>1</v>
      </c>
      <c r="AN370">
        <v>7</v>
      </c>
      <c r="AO370">
        <v>23</v>
      </c>
      <c r="AP370">
        <v>1</v>
      </c>
      <c r="AQ370">
        <v>1</v>
      </c>
      <c r="AR370">
        <v>2</v>
      </c>
      <c r="AS370">
        <v>2</v>
      </c>
      <c r="AT370">
        <v>1</v>
      </c>
      <c r="AU370">
        <v>6</v>
      </c>
      <c r="AV370">
        <v>5</v>
      </c>
      <c r="AW370">
        <v>460</v>
      </c>
      <c r="AX370">
        <v>385.6</v>
      </c>
      <c r="AY370">
        <v>146.5</v>
      </c>
      <c r="AZ370">
        <v>180</v>
      </c>
      <c r="BA370">
        <v>71.400000000000006</v>
      </c>
      <c r="BB370">
        <v>24</v>
      </c>
      <c r="BC370">
        <v>1.1399999999999999</v>
      </c>
      <c r="BD370">
        <v>0.99</v>
      </c>
      <c r="BE370">
        <v>2.13</v>
      </c>
      <c r="BF370">
        <v>21.7</v>
      </c>
      <c r="BG370">
        <v>155</v>
      </c>
      <c r="BH370">
        <v>58</v>
      </c>
      <c r="BI370">
        <v>186</v>
      </c>
      <c r="BJ370">
        <v>50</v>
      </c>
      <c r="BK370">
        <v>159</v>
      </c>
      <c r="BL370">
        <v>26</v>
      </c>
      <c r="BM370">
        <v>182</v>
      </c>
      <c r="BN370">
        <v>54</v>
      </c>
      <c r="BO370">
        <v>3</v>
      </c>
      <c r="BP370" s="1" t="s">
        <v>88</v>
      </c>
      <c r="BQ370">
        <v>2</v>
      </c>
      <c r="BR370" s="1" t="s">
        <v>88</v>
      </c>
      <c r="BS370">
        <v>3</v>
      </c>
      <c r="BT370" s="1" t="s">
        <v>88</v>
      </c>
      <c r="BU370">
        <v>0.04</v>
      </c>
      <c r="BV370">
        <v>6</v>
      </c>
      <c r="BW370">
        <v>0.04</v>
      </c>
      <c r="BX370">
        <v>0.08</v>
      </c>
      <c r="BY370">
        <v>0.86</v>
      </c>
      <c r="BZ370">
        <v>0.91</v>
      </c>
      <c r="CA370">
        <v>238</v>
      </c>
      <c r="CB370">
        <v>27</v>
      </c>
      <c r="CC370">
        <v>410</v>
      </c>
      <c r="CD370">
        <v>187</v>
      </c>
      <c r="CE370">
        <v>168</v>
      </c>
      <c r="CF370">
        <v>60</v>
      </c>
      <c r="CG370">
        <v>82</v>
      </c>
      <c r="CH370">
        <v>26</v>
      </c>
      <c r="CI370">
        <v>0.95</v>
      </c>
      <c r="CJ370">
        <v>0.28000000000000003</v>
      </c>
      <c r="CK370" t="str">
        <f>IF(O370=" "," ",VLOOKUP(AA370,Mapping!$A:$C,2,FALSE))</f>
        <v>MCI</v>
      </c>
      <c r="CL370" t="str">
        <f>IF(O370=" "," ",VLOOKUP(AA370,Mapping!$A:$C,3,FALSE))</f>
        <v>Man City</v>
      </c>
      <c r="CM370" s="5">
        <f t="shared" si="25"/>
        <v>0</v>
      </c>
      <c r="CN370" s="5">
        <f t="shared" si="26"/>
        <v>0</v>
      </c>
      <c r="CO370">
        <f t="shared" si="27"/>
        <v>5</v>
      </c>
      <c r="CP370" s="4">
        <f t="shared" si="28"/>
        <v>16.399999999999999</v>
      </c>
      <c r="CQ370">
        <f t="shared" si="29"/>
        <v>0</v>
      </c>
    </row>
    <row r="371" spans="1:95" x14ac:dyDescent="0.35">
      <c r="A371">
        <v>75</v>
      </c>
      <c r="B371" s="1" t="s">
        <v>88</v>
      </c>
      <c r="C371">
        <v>126184</v>
      </c>
      <c r="D371" s="1" t="s">
        <v>88</v>
      </c>
      <c r="E371" s="1" t="s">
        <v>88</v>
      </c>
      <c r="F371" s="1">
        <v>0</v>
      </c>
      <c r="G371" s="1" t="s">
        <v>88</v>
      </c>
      <c r="H371" s="1" t="s">
        <v>88</v>
      </c>
      <c r="I371">
        <v>2</v>
      </c>
      <c r="J371">
        <v>2.8</v>
      </c>
      <c r="K371" s="1" t="s">
        <v>88</v>
      </c>
      <c r="L371" s="1" t="s">
        <v>88</v>
      </c>
      <c r="M371" s="1" t="s">
        <v>429</v>
      </c>
      <c r="N371">
        <v>0</v>
      </c>
      <c r="O371">
        <v>342</v>
      </c>
      <c r="P371" s="1" t="s">
        <v>88</v>
      </c>
      <c r="Q371" s="1" t="s">
        <v>440</v>
      </c>
      <c r="R371" s="2">
        <v>45145.020901099539</v>
      </c>
      <c r="S371" s="4">
        <v>50</v>
      </c>
      <c r="T371" s="1" t="s">
        <v>1237</v>
      </c>
      <c r="U371">
        <v>3.5</v>
      </c>
      <c r="V371" s="1" t="s">
        <v>1238</v>
      </c>
      <c r="W371">
        <v>4.3</v>
      </c>
      <c r="X371" s="1" t="s">
        <v>88</v>
      </c>
      <c r="Y371" s="1" t="s">
        <v>88</v>
      </c>
      <c r="Z371" s="1" t="s">
        <v>93</v>
      </c>
      <c r="AA371">
        <v>13</v>
      </c>
      <c r="AB371">
        <v>43</v>
      </c>
      <c r="AC371">
        <v>92</v>
      </c>
      <c r="AD371" s="5">
        <v>0</v>
      </c>
      <c r="AE371" s="5">
        <v>0</v>
      </c>
      <c r="AF371" s="5">
        <v>0</v>
      </c>
      <c r="AG371" s="5">
        <v>0</v>
      </c>
      <c r="AH371">
        <v>0</v>
      </c>
      <c r="AI371">
        <v>18.399999999999999</v>
      </c>
      <c r="AJ371" s="1" t="s">
        <v>1238</v>
      </c>
      <c r="AK371">
        <v>1871</v>
      </c>
      <c r="AL371">
        <v>1</v>
      </c>
      <c r="AM371">
        <v>1</v>
      </c>
      <c r="AN371">
        <v>9</v>
      </c>
      <c r="AO371">
        <v>15</v>
      </c>
      <c r="AP371">
        <v>1</v>
      </c>
      <c r="AQ371">
        <v>1</v>
      </c>
      <c r="AR371">
        <v>2</v>
      </c>
      <c r="AS371">
        <v>2</v>
      </c>
      <c r="AT371">
        <v>1</v>
      </c>
      <c r="AU371">
        <v>6</v>
      </c>
      <c r="AV371">
        <v>9</v>
      </c>
      <c r="AW371">
        <v>419</v>
      </c>
      <c r="AX371">
        <v>405.2</v>
      </c>
      <c r="AY371">
        <v>175.9</v>
      </c>
      <c r="AZ371">
        <v>150</v>
      </c>
      <c r="BA371">
        <v>73.3</v>
      </c>
      <c r="BB371">
        <v>22</v>
      </c>
      <c r="BC371">
        <v>1.55</v>
      </c>
      <c r="BD371">
        <v>1.3</v>
      </c>
      <c r="BE371">
        <v>2.85</v>
      </c>
      <c r="BF371">
        <v>16.48</v>
      </c>
      <c r="BG371">
        <v>144</v>
      </c>
      <c r="BH371">
        <v>52</v>
      </c>
      <c r="BI371">
        <v>168</v>
      </c>
      <c r="BJ371">
        <v>43</v>
      </c>
      <c r="BK371">
        <v>179</v>
      </c>
      <c r="BL371">
        <v>35</v>
      </c>
      <c r="BM371">
        <v>175</v>
      </c>
      <c r="BN371">
        <v>51</v>
      </c>
      <c r="BO371">
        <v>3</v>
      </c>
      <c r="BP371" s="1" t="s">
        <v>88</v>
      </c>
      <c r="BQ371">
        <v>2</v>
      </c>
      <c r="BR371" s="1" t="s">
        <v>88</v>
      </c>
      <c r="BS371">
        <v>3</v>
      </c>
      <c r="BT371" s="1" t="s">
        <v>88</v>
      </c>
      <c r="BU371">
        <v>7.0000000000000007E-2</v>
      </c>
      <c r="BV371">
        <v>6</v>
      </c>
      <c r="BW371">
        <v>0.06</v>
      </c>
      <c r="BX371">
        <v>0.13</v>
      </c>
      <c r="BY371">
        <v>0.79</v>
      </c>
      <c r="BZ371">
        <v>0.72</v>
      </c>
      <c r="CA371">
        <v>191</v>
      </c>
      <c r="CB371">
        <v>21</v>
      </c>
      <c r="CC371">
        <v>363</v>
      </c>
      <c r="CD371">
        <v>181</v>
      </c>
      <c r="CE371">
        <v>95</v>
      </c>
      <c r="CF371">
        <v>25</v>
      </c>
      <c r="CG371">
        <v>83</v>
      </c>
      <c r="CH371">
        <v>27</v>
      </c>
      <c r="CI371">
        <v>1.06</v>
      </c>
      <c r="CJ371">
        <v>0.43</v>
      </c>
      <c r="CK371" t="str">
        <f>IF(O371=" "," ",VLOOKUP(AA371,Mapping!$A:$C,2,FALSE))</f>
        <v>MCI</v>
      </c>
      <c r="CL371" t="str">
        <f>IF(O371=" "," ",VLOOKUP(AA371,Mapping!$A:$C,3,FALSE))</f>
        <v>Man City</v>
      </c>
      <c r="CM371" s="5">
        <f t="shared" si="25"/>
        <v>0</v>
      </c>
      <c r="CN371" s="5">
        <f t="shared" si="26"/>
        <v>0</v>
      </c>
      <c r="CO371">
        <f t="shared" si="27"/>
        <v>5</v>
      </c>
      <c r="CP371" s="4">
        <f t="shared" si="28"/>
        <v>18.399999999999999</v>
      </c>
      <c r="CQ371">
        <f t="shared" si="29"/>
        <v>0</v>
      </c>
    </row>
    <row r="372" spans="1:95" x14ac:dyDescent="0.35">
      <c r="A372">
        <v>75</v>
      </c>
      <c r="B372" s="1" t="s">
        <v>88</v>
      </c>
      <c r="C372">
        <v>461358</v>
      </c>
      <c r="D372" s="1" t="s">
        <v>88</v>
      </c>
      <c r="E372" s="1" t="s">
        <v>88</v>
      </c>
      <c r="F372" s="1">
        <v>0</v>
      </c>
      <c r="G372" s="1" t="s">
        <v>88</v>
      </c>
      <c r="H372" s="1" t="s">
        <v>88</v>
      </c>
      <c r="I372">
        <v>4</v>
      </c>
      <c r="J372">
        <v>3.7</v>
      </c>
      <c r="K372" s="1" t="s">
        <v>88</v>
      </c>
      <c r="L372" s="1" t="s">
        <v>88</v>
      </c>
      <c r="M372" s="1" t="s">
        <v>1239</v>
      </c>
      <c r="N372">
        <v>0</v>
      </c>
      <c r="O372">
        <v>343</v>
      </c>
      <c r="P372" s="1" t="s">
        <v>88</v>
      </c>
      <c r="Q372" s="1" t="s">
        <v>440</v>
      </c>
      <c r="R372" s="2">
        <v>45145.020901099539</v>
      </c>
      <c r="S372" s="4">
        <v>65</v>
      </c>
      <c r="T372" s="1" t="s">
        <v>1240</v>
      </c>
      <c r="U372">
        <v>3.3</v>
      </c>
      <c r="V372" s="1" t="s">
        <v>1241</v>
      </c>
      <c r="W372">
        <v>3.7</v>
      </c>
      <c r="X372" s="1" t="s">
        <v>88</v>
      </c>
      <c r="Y372" s="1" t="s">
        <v>88</v>
      </c>
      <c r="Z372" s="1" t="s">
        <v>97</v>
      </c>
      <c r="AA372">
        <v>13</v>
      </c>
      <c r="AB372">
        <v>43</v>
      </c>
      <c r="AC372">
        <v>103</v>
      </c>
      <c r="AD372" s="5">
        <v>0</v>
      </c>
      <c r="AE372" s="5">
        <v>0</v>
      </c>
      <c r="AF372" s="5">
        <v>0</v>
      </c>
      <c r="AG372" s="5">
        <v>0</v>
      </c>
      <c r="AH372">
        <v>0</v>
      </c>
      <c r="AI372">
        <v>15.8</v>
      </c>
      <c r="AJ372" s="1" t="s">
        <v>1242</v>
      </c>
      <c r="AK372">
        <v>1448</v>
      </c>
      <c r="AL372">
        <v>9</v>
      </c>
      <c r="AM372">
        <v>3</v>
      </c>
      <c r="AN372">
        <v>5</v>
      </c>
      <c r="AO372">
        <v>16</v>
      </c>
      <c r="AP372">
        <v>1</v>
      </c>
      <c r="AQ372">
        <v>1</v>
      </c>
      <c r="AR372">
        <v>2</v>
      </c>
      <c r="AS372">
        <v>2</v>
      </c>
      <c r="AT372">
        <v>1</v>
      </c>
      <c r="AU372">
        <v>6</v>
      </c>
      <c r="AV372">
        <v>14</v>
      </c>
      <c r="AW372">
        <v>393</v>
      </c>
      <c r="AX372">
        <v>434.2</v>
      </c>
      <c r="AY372">
        <v>286.5</v>
      </c>
      <c r="AZ372">
        <v>569</v>
      </c>
      <c r="BA372">
        <v>129</v>
      </c>
      <c r="BB372">
        <v>13</v>
      </c>
      <c r="BC372">
        <v>6.79</v>
      </c>
      <c r="BD372">
        <v>1.63</v>
      </c>
      <c r="BE372">
        <v>8.42</v>
      </c>
      <c r="BF372">
        <v>17.14</v>
      </c>
      <c r="BG372">
        <v>127</v>
      </c>
      <c r="BH372">
        <v>11</v>
      </c>
      <c r="BI372">
        <v>112</v>
      </c>
      <c r="BJ372">
        <v>9</v>
      </c>
      <c r="BK372">
        <v>47</v>
      </c>
      <c r="BL372">
        <v>15</v>
      </c>
      <c r="BM372">
        <v>76</v>
      </c>
      <c r="BN372">
        <v>12</v>
      </c>
      <c r="BO372">
        <v>3</v>
      </c>
      <c r="BP372" s="1" t="s">
        <v>88</v>
      </c>
      <c r="BQ372">
        <v>2</v>
      </c>
      <c r="BR372" s="1" t="s">
        <v>88</v>
      </c>
      <c r="BS372">
        <v>3</v>
      </c>
      <c r="BT372" s="1" t="s">
        <v>88</v>
      </c>
      <c r="BU372">
        <v>0.42</v>
      </c>
      <c r="BV372">
        <v>6</v>
      </c>
      <c r="BW372">
        <v>0.1</v>
      </c>
      <c r="BX372">
        <v>0.52</v>
      </c>
      <c r="BY372">
        <v>1.07</v>
      </c>
      <c r="BZ372">
        <v>0.99</v>
      </c>
      <c r="CA372">
        <v>55</v>
      </c>
      <c r="CB372">
        <v>19</v>
      </c>
      <c r="CC372">
        <v>576</v>
      </c>
      <c r="CD372">
        <v>63</v>
      </c>
      <c r="CE372">
        <v>113</v>
      </c>
      <c r="CF372">
        <v>15</v>
      </c>
      <c r="CG372">
        <v>94</v>
      </c>
      <c r="CH372">
        <v>19</v>
      </c>
      <c r="CI372">
        <v>0.81</v>
      </c>
      <c r="CJ372">
        <v>0.31</v>
      </c>
      <c r="CK372" t="str">
        <f>IF(O372=" "," ",VLOOKUP(AA372,Mapping!$A:$C,2,FALSE))</f>
        <v>MCI</v>
      </c>
      <c r="CL372" t="str">
        <f>IF(O372=" "," ",VLOOKUP(AA372,Mapping!$A:$C,3,FALSE))</f>
        <v>Man City</v>
      </c>
      <c r="CM372" s="5">
        <f t="shared" si="25"/>
        <v>0</v>
      </c>
      <c r="CN372" s="5">
        <f t="shared" si="26"/>
        <v>0</v>
      </c>
      <c r="CO372">
        <f t="shared" si="27"/>
        <v>6.5</v>
      </c>
      <c r="CP372" s="4">
        <f t="shared" si="28"/>
        <v>15.846153846153847</v>
      </c>
      <c r="CQ372">
        <f t="shared" si="29"/>
        <v>0</v>
      </c>
    </row>
    <row r="373" spans="1:95" x14ac:dyDescent="0.35">
      <c r="A373">
        <v>75</v>
      </c>
      <c r="B373" s="1" t="s">
        <v>88</v>
      </c>
      <c r="C373">
        <v>165809</v>
      </c>
      <c r="D373" s="1" t="s">
        <v>88</v>
      </c>
      <c r="E373" s="1" t="s">
        <v>88</v>
      </c>
      <c r="F373" s="1">
        <v>0</v>
      </c>
      <c r="G373" s="1" t="s">
        <v>88</v>
      </c>
      <c r="H373" s="1" t="s">
        <v>88</v>
      </c>
      <c r="I373">
        <v>3</v>
      </c>
      <c r="J373">
        <v>3.8</v>
      </c>
      <c r="K373" s="1" t="s">
        <v>88</v>
      </c>
      <c r="L373" s="1" t="s">
        <v>88</v>
      </c>
      <c r="M373" s="1" t="s">
        <v>1243</v>
      </c>
      <c r="N373">
        <v>0</v>
      </c>
      <c r="O373">
        <v>344</v>
      </c>
      <c r="P373" s="1" t="s">
        <v>88</v>
      </c>
      <c r="Q373" s="1" t="s">
        <v>440</v>
      </c>
      <c r="R373" s="2">
        <v>45145.020901099539</v>
      </c>
      <c r="S373" s="4">
        <v>65</v>
      </c>
      <c r="T373" s="1" t="s">
        <v>1244</v>
      </c>
      <c r="U373">
        <v>3.1</v>
      </c>
      <c r="V373" s="1" t="s">
        <v>1245</v>
      </c>
      <c r="W373">
        <v>4.3</v>
      </c>
      <c r="X373" s="1" t="s">
        <v>88</v>
      </c>
      <c r="Y373" s="1" t="s">
        <v>88</v>
      </c>
      <c r="Z373" s="1" t="s">
        <v>97</v>
      </c>
      <c r="AA373">
        <v>13</v>
      </c>
      <c r="AB373">
        <v>43</v>
      </c>
      <c r="AC373">
        <v>106</v>
      </c>
      <c r="AD373" s="5">
        <v>0</v>
      </c>
      <c r="AE373" s="5">
        <v>0</v>
      </c>
      <c r="AF373" s="5">
        <v>0</v>
      </c>
      <c r="AG373" s="5">
        <v>0</v>
      </c>
      <c r="AH373">
        <v>0</v>
      </c>
      <c r="AI373">
        <v>16.3</v>
      </c>
      <c r="AJ373" s="1" t="s">
        <v>1243</v>
      </c>
      <c r="AK373">
        <v>2196</v>
      </c>
      <c r="AL373">
        <v>4</v>
      </c>
      <c r="AM373">
        <v>6</v>
      </c>
      <c r="AN373">
        <v>7</v>
      </c>
      <c r="AO373">
        <v>24</v>
      </c>
      <c r="AP373">
        <v>1</v>
      </c>
      <c r="AQ373">
        <v>1</v>
      </c>
      <c r="AR373">
        <v>2</v>
      </c>
      <c r="AS373">
        <v>5</v>
      </c>
      <c r="AT373">
        <v>1</v>
      </c>
      <c r="AU373">
        <v>6</v>
      </c>
      <c r="AV373">
        <v>9</v>
      </c>
      <c r="AW373">
        <v>427</v>
      </c>
      <c r="AX373">
        <v>492</v>
      </c>
      <c r="AY373">
        <v>515</v>
      </c>
      <c r="AZ373">
        <v>424</v>
      </c>
      <c r="BA373">
        <v>143.1</v>
      </c>
      <c r="BB373">
        <v>24</v>
      </c>
      <c r="BC373">
        <v>2.09</v>
      </c>
      <c r="BD373">
        <v>3.83</v>
      </c>
      <c r="BE373">
        <v>5.92</v>
      </c>
      <c r="BF373">
        <v>23.24</v>
      </c>
      <c r="BG373">
        <v>104</v>
      </c>
      <c r="BH373">
        <v>48</v>
      </c>
      <c r="BI373">
        <v>51</v>
      </c>
      <c r="BJ373">
        <v>43</v>
      </c>
      <c r="BK373">
        <v>73</v>
      </c>
      <c r="BL373">
        <v>52</v>
      </c>
      <c r="BM373">
        <v>69</v>
      </c>
      <c r="BN373">
        <v>51</v>
      </c>
      <c r="BO373">
        <v>3</v>
      </c>
      <c r="BP373" s="1" t="s">
        <v>88</v>
      </c>
      <c r="BQ373">
        <v>2</v>
      </c>
      <c r="BR373" s="1" t="s">
        <v>88</v>
      </c>
      <c r="BS373">
        <v>3</v>
      </c>
      <c r="BT373" s="1" t="s">
        <v>88</v>
      </c>
      <c r="BU373">
        <v>0.09</v>
      </c>
      <c r="BV373">
        <v>6</v>
      </c>
      <c r="BW373">
        <v>0.16</v>
      </c>
      <c r="BX373">
        <v>0.25</v>
      </c>
      <c r="BY373">
        <v>0.95</v>
      </c>
      <c r="BZ373">
        <v>0.98</v>
      </c>
      <c r="CA373">
        <v>47</v>
      </c>
      <c r="CB373">
        <v>27</v>
      </c>
      <c r="CC373">
        <v>568</v>
      </c>
      <c r="CD373">
        <v>230</v>
      </c>
      <c r="CE373">
        <v>132</v>
      </c>
      <c r="CF373">
        <v>56</v>
      </c>
      <c r="CG373">
        <v>85</v>
      </c>
      <c r="CH373">
        <v>30</v>
      </c>
      <c r="CI373">
        <v>0.98</v>
      </c>
      <c r="CJ373">
        <v>0.28999999999999998</v>
      </c>
      <c r="CK373" t="str">
        <f>IF(O373=" "," ",VLOOKUP(AA373,Mapping!$A:$C,2,FALSE))</f>
        <v>MCI</v>
      </c>
      <c r="CL373" t="str">
        <f>IF(O373=" "," ",VLOOKUP(AA373,Mapping!$A:$C,3,FALSE))</f>
        <v>Man City</v>
      </c>
      <c r="CM373" s="5">
        <f t="shared" si="25"/>
        <v>0</v>
      </c>
      <c r="CN373" s="5">
        <f t="shared" si="26"/>
        <v>0</v>
      </c>
      <c r="CO373">
        <f t="shared" si="27"/>
        <v>6.5</v>
      </c>
      <c r="CP373" s="4">
        <f t="shared" si="28"/>
        <v>16.307692307692307</v>
      </c>
      <c r="CQ373">
        <f t="shared" si="29"/>
        <v>0</v>
      </c>
    </row>
    <row r="374" spans="1:95" x14ac:dyDescent="0.35">
      <c r="A374">
        <v>75</v>
      </c>
      <c r="B374" s="1" t="s">
        <v>88</v>
      </c>
      <c r="C374">
        <v>477555</v>
      </c>
      <c r="D374" s="1" t="s">
        <v>88</v>
      </c>
      <c r="E374" s="1" t="s">
        <v>88</v>
      </c>
      <c r="F374" s="1">
        <v>0</v>
      </c>
      <c r="G374" s="1" t="s">
        <v>88</v>
      </c>
      <c r="H374" s="1" t="s">
        <v>88</v>
      </c>
      <c r="I374">
        <v>3</v>
      </c>
      <c r="J374">
        <v>2.5</v>
      </c>
      <c r="K374" s="1" t="s">
        <v>88</v>
      </c>
      <c r="L374" s="1" t="s">
        <v>88</v>
      </c>
      <c r="M374" s="1" t="s">
        <v>1246</v>
      </c>
      <c r="N374">
        <v>0</v>
      </c>
      <c r="O374">
        <v>345</v>
      </c>
      <c r="P374" s="1" t="s">
        <v>88</v>
      </c>
      <c r="Q374" s="1" t="s">
        <v>440</v>
      </c>
      <c r="R374" s="2">
        <v>45145.020901099539</v>
      </c>
      <c r="S374" s="4">
        <v>45</v>
      </c>
      <c r="T374" s="1" t="s">
        <v>1247</v>
      </c>
      <c r="U374">
        <v>0</v>
      </c>
      <c r="V374" s="1" t="s">
        <v>1248</v>
      </c>
      <c r="W374">
        <v>0</v>
      </c>
      <c r="X374" s="1" t="s">
        <v>88</v>
      </c>
      <c r="Y374" s="1" t="s">
        <v>88</v>
      </c>
      <c r="Z374" s="1" t="s">
        <v>97</v>
      </c>
      <c r="AA374">
        <v>13</v>
      </c>
      <c r="AB374">
        <v>43</v>
      </c>
      <c r="AC374">
        <v>106</v>
      </c>
      <c r="AD374" s="5">
        <v>0</v>
      </c>
      <c r="AE374" s="5">
        <v>0</v>
      </c>
      <c r="AF374" s="5">
        <v>0</v>
      </c>
      <c r="AG374" s="5">
        <v>0</v>
      </c>
      <c r="AH374">
        <v>0</v>
      </c>
      <c r="AI374">
        <v>0</v>
      </c>
      <c r="AJ374" s="1" t="s">
        <v>1248</v>
      </c>
      <c r="AK374">
        <v>2196</v>
      </c>
      <c r="AL374">
        <v>4</v>
      </c>
      <c r="AM374">
        <v>6</v>
      </c>
      <c r="AN374">
        <v>7</v>
      </c>
      <c r="AO374">
        <v>24</v>
      </c>
      <c r="AP374">
        <v>1</v>
      </c>
      <c r="AQ374">
        <v>1</v>
      </c>
      <c r="AR374">
        <v>2</v>
      </c>
      <c r="AS374">
        <v>5</v>
      </c>
      <c r="AT374">
        <v>1</v>
      </c>
      <c r="AU374">
        <v>6</v>
      </c>
      <c r="AV374">
        <v>9</v>
      </c>
      <c r="AW374">
        <v>427</v>
      </c>
      <c r="AX374">
        <v>0</v>
      </c>
      <c r="AY374">
        <v>0</v>
      </c>
      <c r="AZ374">
        <v>0</v>
      </c>
      <c r="BA374">
        <v>0</v>
      </c>
      <c r="BB374">
        <v>24</v>
      </c>
      <c r="BC374">
        <v>0</v>
      </c>
      <c r="BD374">
        <v>0</v>
      </c>
      <c r="BE374">
        <v>0</v>
      </c>
      <c r="BF374">
        <v>0</v>
      </c>
      <c r="BG374">
        <v>534</v>
      </c>
      <c r="BH374">
        <v>211</v>
      </c>
      <c r="BI374">
        <v>532</v>
      </c>
      <c r="BJ374">
        <v>212</v>
      </c>
      <c r="BK374">
        <v>525</v>
      </c>
      <c r="BL374">
        <v>210</v>
      </c>
      <c r="BM374">
        <v>535</v>
      </c>
      <c r="BN374">
        <v>211</v>
      </c>
      <c r="BO374">
        <v>3</v>
      </c>
      <c r="BP374" s="1" t="s">
        <v>88</v>
      </c>
      <c r="BQ374">
        <v>2</v>
      </c>
      <c r="BR374" s="1" t="s">
        <v>88</v>
      </c>
      <c r="BS374">
        <v>3</v>
      </c>
      <c r="BT374" s="1" t="s">
        <v>88</v>
      </c>
      <c r="BU374">
        <v>0.09</v>
      </c>
      <c r="BV374">
        <v>6</v>
      </c>
      <c r="BW374">
        <v>0.16</v>
      </c>
      <c r="BX374">
        <v>0.25</v>
      </c>
      <c r="BY374">
        <v>0.95</v>
      </c>
      <c r="BZ374">
        <v>0.98</v>
      </c>
      <c r="CA374">
        <v>485</v>
      </c>
      <c r="CB374">
        <v>241</v>
      </c>
      <c r="CC374">
        <v>289</v>
      </c>
      <c r="CD374">
        <v>48</v>
      </c>
      <c r="CE374">
        <v>537</v>
      </c>
      <c r="CF374">
        <v>213</v>
      </c>
      <c r="CG374">
        <v>566</v>
      </c>
      <c r="CH374">
        <v>218</v>
      </c>
      <c r="CI374">
        <v>0.98</v>
      </c>
      <c r="CJ374">
        <v>0.28999999999999998</v>
      </c>
      <c r="CK374" t="str">
        <f>IF(O374=" "," ",VLOOKUP(AA374,Mapping!$A:$C,2,FALSE))</f>
        <v>MCI</v>
      </c>
      <c r="CL374" t="str">
        <f>IF(O374=" "," ",VLOOKUP(AA374,Mapping!$A:$C,3,FALSE))</f>
        <v>Man City</v>
      </c>
      <c r="CM374" s="5">
        <f t="shared" si="25"/>
        <v>0</v>
      </c>
      <c r="CN374" s="5">
        <f t="shared" si="26"/>
        <v>0</v>
      </c>
      <c r="CO374">
        <f t="shared" si="27"/>
        <v>4.5</v>
      </c>
      <c r="CP374" s="4">
        <f t="shared" si="28"/>
        <v>23.555555555555557</v>
      </c>
      <c r="CQ374">
        <f t="shared" si="29"/>
        <v>0</v>
      </c>
    </row>
    <row r="375" spans="1:95" x14ac:dyDescent="0.35">
      <c r="A375">
        <v>75</v>
      </c>
      <c r="B375" s="1" t="s">
        <v>88</v>
      </c>
      <c r="C375">
        <v>121145</v>
      </c>
      <c r="D375" s="1" t="s">
        <v>88</v>
      </c>
      <c r="E375" s="1" t="s">
        <v>88</v>
      </c>
      <c r="F375" s="1">
        <v>0</v>
      </c>
      <c r="G375" s="1" t="s">
        <v>88</v>
      </c>
      <c r="H375" s="1" t="s">
        <v>88</v>
      </c>
      <c r="I375">
        <v>2</v>
      </c>
      <c r="J375">
        <v>4.4000000000000004</v>
      </c>
      <c r="K375" s="1" t="s">
        <v>88</v>
      </c>
      <c r="L375" s="1" t="s">
        <v>88</v>
      </c>
      <c r="M375" s="1" t="s">
        <v>981</v>
      </c>
      <c r="N375">
        <v>0</v>
      </c>
      <c r="O375">
        <v>346</v>
      </c>
      <c r="P375" s="1" t="s">
        <v>88</v>
      </c>
      <c r="Q375" s="1" t="s">
        <v>440</v>
      </c>
      <c r="R375" s="2">
        <v>45145.020901099539</v>
      </c>
      <c r="S375" s="4">
        <v>60</v>
      </c>
      <c r="T375" s="1" t="s">
        <v>1249</v>
      </c>
      <c r="U375">
        <v>4.3</v>
      </c>
      <c r="V375" s="1" t="s">
        <v>1250</v>
      </c>
      <c r="W375">
        <v>4.8</v>
      </c>
      <c r="X375" s="1" t="s">
        <v>88</v>
      </c>
      <c r="Y375" s="1" t="s">
        <v>88</v>
      </c>
      <c r="Z375" s="1" t="s">
        <v>97</v>
      </c>
      <c r="AA375">
        <v>13</v>
      </c>
      <c r="AB375">
        <v>43</v>
      </c>
      <c r="AC375">
        <v>73</v>
      </c>
      <c r="AD375" s="5">
        <v>0</v>
      </c>
      <c r="AE375" s="5">
        <v>0</v>
      </c>
      <c r="AF375" s="5">
        <v>0</v>
      </c>
      <c r="AG375" s="5">
        <v>0</v>
      </c>
      <c r="AH375">
        <v>0</v>
      </c>
      <c r="AI375">
        <v>12.2</v>
      </c>
      <c r="AJ375" s="1" t="s">
        <v>1250</v>
      </c>
      <c r="AK375">
        <v>1273</v>
      </c>
      <c r="AL375">
        <v>2</v>
      </c>
      <c r="AM375">
        <v>2</v>
      </c>
      <c r="AN375">
        <v>6</v>
      </c>
      <c r="AO375">
        <v>16</v>
      </c>
      <c r="AP375">
        <v>1</v>
      </c>
      <c r="AQ375">
        <v>1</v>
      </c>
      <c r="AR375">
        <v>2</v>
      </c>
      <c r="AS375">
        <v>3</v>
      </c>
      <c r="AT375">
        <v>1</v>
      </c>
      <c r="AU375">
        <v>6</v>
      </c>
      <c r="AV375">
        <v>10</v>
      </c>
      <c r="AW375">
        <v>304</v>
      </c>
      <c r="AX375">
        <v>277</v>
      </c>
      <c r="AY375">
        <v>266.39999999999998</v>
      </c>
      <c r="AZ375">
        <v>276</v>
      </c>
      <c r="BA375">
        <v>81.2</v>
      </c>
      <c r="BB375">
        <v>16</v>
      </c>
      <c r="BC375">
        <v>0.83</v>
      </c>
      <c r="BD375">
        <v>1.53</v>
      </c>
      <c r="BE375">
        <v>2.36</v>
      </c>
      <c r="BF375">
        <v>13.34</v>
      </c>
      <c r="BG375">
        <v>208</v>
      </c>
      <c r="BH375">
        <v>78</v>
      </c>
      <c r="BI375">
        <v>118</v>
      </c>
      <c r="BJ375">
        <v>25</v>
      </c>
      <c r="BK375">
        <v>115</v>
      </c>
      <c r="BL375">
        <v>12</v>
      </c>
      <c r="BM375">
        <v>152</v>
      </c>
      <c r="BN375">
        <v>37</v>
      </c>
      <c r="BO375">
        <v>3</v>
      </c>
      <c r="BP375" s="1" t="s">
        <v>88</v>
      </c>
      <c r="BQ375">
        <v>2</v>
      </c>
      <c r="BR375" s="1" t="s">
        <v>88</v>
      </c>
      <c r="BS375">
        <v>3</v>
      </c>
      <c r="BT375" s="1" t="s">
        <v>88</v>
      </c>
      <c r="BU375">
        <v>0.06</v>
      </c>
      <c r="BV375">
        <v>6</v>
      </c>
      <c r="BW375">
        <v>0.11</v>
      </c>
      <c r="BX375">
        <v>0.17</v>
      </c>
      <c r="BY375">
        <v>0.94</v>
      </c>
      <c r="BZ375">
        <v>1.1299999999999999</v>
      </c>
      <c r="CA375">
        <v>64</v>
      </c>
      <c r="CB375">
        <v>5</v>
      </c>
      <c r="CC375">
        <v>544</v>
      </c>
      <c r="CD375">
        <v>203</v>
      </c>
      <c r="CE375">
        <v>29</v>
      </c>
      <c r="CF375">
        <v>3</v>
      </c>
      <c r="CG375">
        <v>77</v>
      </c>
      <c r="CH375">
        <v>25</v>
      </c>
      <c r="CI375">
        <v>1.1299999999999999</v>
      </c>
      <c r="CJ375">
        <v>0.42</v>
      </c>
      <c r="CK375" t="str">
        <f>IF(O375=" "," ",VLOOKUP(AA375,Mapping!$A:$C,2,FALSE))</f>
        <v>MCI</v>
      </c>
      <c r="CL375" t="str">
        <f>IF(O375=" "," ",VLOOKUP(AA375,Mapping!$A:$C,3,FALSE))</f>
        <v>Man City</v>
      </c>
      <c r="CM375" s="5">
        <f t="shared" si="25"/>
        <v>0</v>
      </c>
      <c r="CN375" s="5">
        <f t="shared" si="26"/>
        <v>0</v>
      </c>
      <c r="CO375">
        <f t="shared" si="27"/>
        <v>6</v>
      </c>
      <c r="CP375" s="4">
        <f t="shared" si="28"/>
        <v>12.166666666666666</v>
      </c>
      <c r="CQ375">
        <f t="shared" si="29"/>
        <v>0</v>
      </c>
    </row>
    <row r="376" spans="1:95" x14ac:dyDescent="0.35">
      <c r="A376">
        <v>75</v>
      </c>
      <c r="B376" s="1" t="s">
        <v>88</v>
      </c>
      <c r="C376">
        <v>17601</v>
      </c>
      <c r="D376" s="1" t="s">
        <v>88</v>
      </c>
      <c r="E376" s="1" t="s">
        <v>88</v>
      </c>
      <c r="F376" s="1">
        <v>0</v>
      </c>
      <c r="G376" s="1" t="s">
        <v>88</v>
      </c>
      <c r="H376" s="1" t="s">
        <v>88</v>
      </c>
      <c r="I376">
        <v>1</v>
      </c>
      <c r="J376">
        <v>2.5</v>
      </c>
      <c r="K376" s="1" t="s">
        <v>88</v>
      </c>
      <c r="L376" s="1" t="s">
        <v>88</v>
      </c>
      <c r="M376" s="1" t="s">
        <v>688</v>
      </c>
      <c r="N376">
        <v>0</v>
      </c>
      <c r="O376">
        <v>347</v>
      </c>
      <c r="P376" s="1" t="s">
        <v>88</v>
      </c>
      <c r="Q376" s="1" t="s">
        <v>440</v>
      </c>
      <c r="R376" s="2">
        <v>45145.020901099539</v>
      </c>
      <c r="S376" s="4">
        <v>40</v>
      </c>
      <c r="T376" s="1" t="s">
        <v>1251</v>
      </c>
      <c r="U376">
        <v>0</v>
      </c>
      <c r="V376" s="1" t="s">
        <v>1252</v>
      </c>
      <c r="W376">
        <v>0.1</v>
      </c>
      <c r="X376" s="1" t="s">
        <v>88</v>
      </c>
      <c r="Y376" s="1" t="s">
        <v>88</v>
      </c>
      <c r="Z376" s="1" t="s">
        <v>97</v>
      </c>
      <c r="AA376">
        <v>13</v>
      </c>
      <c r="AB376">
        <v>43</v>
      </c>
      <c r="AC376">
        <v>73</v>
      </c>
      <c r="AD376" s="5">
        <v>0</v>
      </c>
      <c r="AE376" s="5">
        <v>0</v>
      </c>
      <c r="AF376" s="5">
        <v>0</v>
      </c>
      <c r="AG376" s="5">
        <v>0</v>
      </c>
      <c r="AH376">
        <v>0</v>
      </c>
      <c r="AI376">
        <v>0</v>
      </c>
      <c r="AJ376" s="1" t="s">
        <v>1252</v>
      </c>
      <c r="AK376">
        <v>1273</v>
      </c>
      <c r="AL376">
        <v>2</v>
      </c>
      <c r="AM376">
        <v>2</v>
      </c>
      <c r="AN376">
        <v>6</v>
      </c>
      <c r="AO376">
        <v>16</v>
      </c>
      <c r="AP376">
        <v>1</v>
      </c>
      <c r="AQ376">
        <v>1</v>
      </c>
      <c r="AR376">
        <v>2</v>
      </c>
      <c r="AS376">
        <v>3</v>
      </c>
      <c r="AT376">
        <v>1</v>
      </c>
      <c r="AU376">
        <v>6</v>
      </c>
      <c r="AV376">
        <v>10</v>
      </c>
      <c r="AW376">
        <v>304</v>
      </c>
      <c r="AX376">
        <v>0</v>
      </c>
      <c r="AY376">
        <v>0</v>
      </c>
      <c r="AZ376">
        <v>0</v>
      </c>
      <c r="BA376">
        <v>0</v>
      </c>
      <c r="BB376">
        <v>16</v>
      </c>
      <c r="BC376">
        <v>0</v>
      </c>
      <c r="BD376">
        <v>0</v>
      </c>
      <c r="BE376">
        <v>0</v>
      </c>
      <c r="BF376">
        <v>0</v>
      </c>
      <c r="BG376">
        <v>390</v>
      </c>
      <c r="BH376">
        <v>31</v>
      </c>
      <c r="BI376">
        <v>371</v>
      </c>
      <c r="BJ376">
        <v>12</v>
      </c>
      <c r="BK376">
        <v>353</v>
      </c>
      <c r="BL376">
        <v>3</v>
      </c>
      <c r="BM376">
        <v>392</v>
      </c>
      <c r="BN376">
        <v>31</v>
      </c>
      <c r="BO376">
        <v>3</v>
      </c>
      <c r="BP376" s="1" t="s">
        <v>88</v>
      </c>
      <c r="BQ376">
        <v>2</v>
      </c>
      <c r="BR376" s="1" t="s">
        <v>88</v>
      </c>
      <c r="BS376">
        <v>3</v>
      </c>
      <c r="BT376" s="1" t="s">
        <v>88</v>
      </c>
      <c r="BU376">
        <v>0.06</v>
      </c>
      <c r="BV376">
        <v>6</v>
      </c>
      <c r="BW376">
        <v>0.11</v>
      </c>
      <c r="BX376">
        <v>0.17</v>
      </c>
      <c r="BY376">
        <v>0.94</v>
      </c>
      <c r="BZ376">
        <v>1.1299999999999999</v>
      </c>
      <c r="CA376">
        <v>517</v>
      </c>
      <c r="CB376">
        <v>31</v>
      </c>
      <c r="CC376">
        <v>2</v>
      </c>
      <c r="CD376">
        <v>2</v>
      </c>
      <c r="CE376">
        <v>397</v>
      </c>
      <c r="CF376">
        <v>31</v>
      </c>
      <c r="CG376">
        <v>488</v>
      </c>
      <c r="CH376">
        <v>63</v>
      </c>
      <c r="CI376">
        <v>1.1299999999999999</v>
      </c>
      <c r="CJ376">
        <v>0.42</v>
      </c>
      <c r="CK376" t="str">
        <f>IF(O376=" "," ",VLOOKUP(AA376,Mapping!$A:$C,2,FALSE))</f>
        <v>MCI</v>
      </c>
      <c r="CL376" t="str">
        <f>IF(O376=" "," ",VLOOKUP(AA376,Mapping!$A:$C,3,FALSE))</f>
        <v>Man City</v>
      </c>
      <c r="CM376" s="5">
        <f t="shared" si="25"/>
        <v>0</v>
      </c>
      <c r="CN376" s="5">
        <f t="shared" si="26"/>
        <v>0</v>
      </c>
      <c r="CO376">
        <f t="shared" si="27"/>
        <v>4</v>
      </c>
      <c r="CP376" s="4">
        <f t="shared" si="28"/>
        <v>18.25</v>
      </c>
      <c r="CQ376">
        <f t="shared" si="29"/>
        <v>0</v>
      </c>
    </row>
    <row r="377" spans="1:95" x14ac:dyDescent="0.35">
      <c r="A377">
        <v>75</v>
      </c>
      <c r="B377" s="1" t="s">
        <v>88</v>
      </c>
      <c r="C377">
        <v>463210</v>
      </c>
      <c r="D377" s="1" t="s">
        <v>88</v>
      </c>
      <c r="E377" s="1" t="s">
        <v>88</v>
      </c>
      <c r="F377" s="1">
        <v>0</v>
      </c>
      <c r="G377" s="1" t="s">
        <v>88</v>
      </c>
      <c r="H377" s="1" t="s">
        <v>88</v>
      </c>
      <c r="I377">
        <v>3</v>
      </c>
      <c r="J377">
        <v>0</v>
      </c>
      <c r="K377" s="1" t="s">
        <v>88</v>
      </c>
      <c r="L377" s="1" t="s">
        <v>88</v>
      </c>
      <c r="M377" s="1" t="s">
        <v>1205</v>
      </c>
      <c r="N377">
        <v>0</v>
      </c>
      <c r="O377">
        <v>348</v>
      </c>
      <c r="P377" s="1" t="s">
        <v>88</v>
      </c>
      <c r="Q377" s="1" t="s">
        <v>1253</v>
      </c>
      <c r="R377" s="2">
        <v>45118.416785069443</v>
      </c>
      <c r="S377" s="4">
        <v>45</v>
      </c>
      <c r="T377" s="1" t="s">
        <v>1254</v>
      </c>
      <c r="U377">
        <v>1</v>
      </c>
      <c r="V377" s="1" t="s">
        <v>1255</v>
      </c>
      <c r="W377">
        <v>0</v>
      </c>
      <c r="X377" s="1" t="s">
        <v>88</v>
      </c>
      <c r="Y377" s="1" t="s">
        <v>88</v>
      </c>
      <c r="Z377" s="1" t="s">
        <v>189</v>
      </c>
      <c r="AA377">
        <v>13</v>
      </c>
      <c r="AB377">
        <v>43</v>
      </c>
      <c r="AC377">
        <v>1</v>
      </c>
      <c r="AD377" s="5">
        <v>0</v>
      </c>
      <c r="AE377" s="5">
        <v>0</v>
      </c>
      <c r="AF377" s="5">
        <v>0</v>
      </c>
      <c r="AG377" s="5">
        <v>0</v>
      </c>
      <c r="AH377">
        <v>0</v>
      </c>
      <c r="AI377">
        <v>0.2</v>
      </c>
      <c r="AJ377" s="1" t="s">
        <v>1255</v>
      </c>
      <c r="AK377">
        <v>27</v>
      </c>
      <c r="AL377">
        <v>2</v>
      </c>
      <c r="AM377">
        <v>2</v>
      </c>
      <c r="AN377">
        <v>6</v>
      </c>
      <c r="AO377">
        <v>1</v>
      </c>
      <c r="AP377">
        <v>1</v>
      </c>
      <c r="AQ377">
        <v>1</v>
      </c>
      <c r="AR377">
        <v>2</v>
      </c>
      <c r="AS377">
        <v>3</v>
      </c>
      <c r="AT377">
        <v>1</v>
      </c>
      <c r="AU377">
        <v>6</v>
      </c>
      <c r="AV377">
        <v>10</v>
      </c>
      <c r="AW377">
        <v>3</v>
      </c>
      <c r="AX377">
        <v>13.8</v>
      </c>
      <c r="AY377">
        <v>0.9</v>
      </c>
      <c r="AZ377">
        <v>0</v>
      </c>
      <c r="BA377">
        <v>1.5</v>
      </c>
      <c r="BB377">
        <v>1</v>
      </c>
      <c r="BC377">
        <v>0</v>
      </c>
      <c r="BD377">
        <v>0</v>
      </c>
      <c r="BE377">
        <v>0</v>
      </c>
      <c r="BF377">
        <v>0.05</v>
      </c>
      <c r="BG377">
        <v>365</v>
      </c>
      <c r="BH377">
        <v>165</v>
      </c>
      <c r="BI377">
        <v>360</v>
      </c>
      <c r="BJ377">
        <v>176</v>
      </c>
      <c r="BK377">
        <v>521</v>
      </c>
      <c r="BL377">
        <v>207</v>
      </c>
      <c r="BM377">
        <v>374</v>
      </c>
      <c r="BN377">
        <v>171</v>
      </c>
      <c r="BO377">
        <v>3</v>
      </c>
      <c r="BP377" s="1" t="s">
        <v>88</v>
      </c>
      <c r="BQ377">
        <v>2</v>
      </c>
      <c r="BR377" s="1" t="s">
        <v>88</v>
      </c>
      <c r="BS377">
        <v>3</v>
      </c>
      <c r="BT377" s="1" t="s">
        <v>88</v>
      </c>
      <c r="BU377">
        <v>0.06</v>
      </c>
      <c r="BV377">
        <v>6</v>
      </c>
      <c r="BW377">
        <v>0.11</v>
      </c>
      <c r="BX377">
        <v>0.17</v>
      </c>
      <c r="BY377">
        <v>0.17</v>
      </c>
      <c r="BZ377">
        <v>3.33</v>
      </c>
      <c r="CA377">
        <v>477</v>
      </c>
      <c r="CB377">
        <v>236</v>
      </c>
      <c r="CC377">
        <v>281</v>
      </c>
      <c r="CD377">
        <v>43</v>
      </c>
      <c r="CE377">
        <v>375</v>
      </c>
      <c r="CF377">
        <v>171</v>
      </c>
      <c r="CG377">
        <v>616</v>
      </c>
      <c r="CH377">
        <v>261</v>
      </c>
      <c r="CI377">
        <v>3.33</v>
      </c>
      <c r="CJ377">
        <v>0.42</v>
      </c>
      <c r="CK377" t="str">
        <f>IF(O377=" "," ",VLOOKUP(AA377,Mapping!$A:$C,2,FALSE))</f>
        <v>MCI</v>
      </c>
      <c r="CL377" t="str">
        <f>IF(O377=" "," ",VLOOKUP(AA377,Mapping!$A:$C,3,FALSE))</f>
        <v>Man City</v>
      </c>
      <c r="CM377" s="5">
        <f t="shared" si="25"/>
        <v>0</v>
      </c>
      <c r="CN377" s="5">
        <f t="shared" si="26"/>
        <v>0</v>
      </c>
      <c r="CO377">
        <f t="shared" si="27"/>
        <v>4.5</v>
      </c>
      <c r="CP377" s="4">
        <f t="shared" si="28"/>
        <v>0.22222222222222221</v>
      </c>
      <c r="CQ377">
        <f t="shared" si="29"/>
        <v>0</v>
      </c>
    </row>
    <row r="378" spans="1:95" x14ac:dyDescent="0.35">
      <c r="A378">
        <v>100</v>
      </c>
      <c r="B378" s="1" t="s">
        <v>88</v>
      </c>
      <c r="C378">
        <v>61366</v>
      </c>
      <c r="D378" s="1" t="s">
        <v>88</v>
      </c>
      <c r="E378" s="1" t="s">
        <v>88</v>
      </c>
      <c r="F378" s="1">
        <v>0</v>
      </c>
      <c r="G378" s="1" t="s">
        <v>88</v>
      </c>
      <c r="H378" s="1" t="s">
        <v>88</v>
      </c>
      <c r="I378">
        <v>3</v>
      </c>
      <c r="J378">
        <v>4.9000000000000004</v>
      </c>
      <c r="K378" s="1" t="s">
        <v>88</v>
      </c>
      <c r="L378" s="1" t="s">
        <v>88</v>
      </c>
      <c r="M378" s="1" t="s">
        <v>487</v>
      </c>
      <c r="N378">
        <v>0</v>
      </c>
      <c r="O378">
        <v>349</v>
      </c>
      <c r="P378" s="1" t="s">
        <v>88</v>
      </c>
      <c r="Q378" s="1" t="s">
        <v>1253</v>
      </c>
      <c r="R378" s="2">
        <v>45112.729210740741</v>
      </c>
      <c r="S378" s="4">
        <v>105</v>
      </c>
      <c r="T378" s="1" t="s">
        <v>1256</v>
      </c>
      <c r="U378">
        <v>5.7</v>
      </c>
      <c r="V378" s="1" t="s">
        <v>1257</v>
      </c>
      <c r="W378">
        <v>14.1</v>
      </c>
      <c r="X378" s="1" t="s">
        <v>88</v>
      </c>
      <c r="Y378" s="1" t="s">
        <v>88</v>
      </c>
      <c r="Z378" s="1" t="s">
        <v>97</v>
      </c>
      <c r="AA378">
        <v>13</v>
      </c>
      <c r="AB378">
        <v>43</v>
      </c>
      <c r="AC378">
        <v>183</v>
      </c>
      <c r="AD378" s="5">
        <v>0</v>
      </c>
      <c r="AE378" s="5">
        <v>0</v>
      </c>
      <c r="AF378" s="5">
        <v>0</v>
      </c>
      <c r="AG378" s="5">
        <v>0</v>
      </c>
      <c r="AH378">
        <v>0</v>
      </c>
      <c r="AI378">
        <v>17.399999999999999</v>
      </c>
      <c r="AJ378" s="1" t="s">
        <v>1257</v>
      </c>
      <c r="AK378">
        <v>2413</v>
      </c>
      <c r="AL378">
        <v>7</v>
      </c>
      <c r="AM378">
        <v>18</v>
      </c>
      <c r="AN378">
        <v>10</v>
      </c>
      <c r="AO378">
        <v>23</v>
      </c>
      <c r="AP378">
        <v>1</v>
      </c>
      <c r="AQ378">
        <v>1</v>
      </c>
      <c r="AR378">
        <v>2</v>
      </c>
      <c r="AS378">
        <v>1</v>
      </c>
      <c r="AT378">
        <v>1</v>
      </c>
      <c r="AU378">
        <v>6</v>
      </c>
      <c r="AV378">
        <v>26</v>
      </c>
      <c r="AW378">
        <v>742</v>
      </c>
      <c r="AX378">
        <v>897.8</v>
      </c>
      <c r="AY378">
        <v>1476.7</v>
      </c>
      <c r="AZ378">
        <v>598</v>
      </c>
      <c r="BA378">
        <v>297.60000000000002</v>
      </c>
      <c r="BB378">
        <v>28</v>
      </c>
      <c r="BC378">
        <v>5.34</v>
      </c>
      <c r="BD378">
        <v>13.69</v>
      </c>
      <c r="BE378">
        <v>19.03</v>
      </c>
      <c r="BF378">
        <v>19.88</v>
      </c>
      <c r="BG378">
        <v>15</v>
      </c>
      <c r="BH378">
        <v>6</v>
      </c>
      <c r="BI378">
        <v>3</v>
      </c>
      <c r="BJ378">
        <v>2</v>
      </c>
      <c r="BK378">
        <v>42</v>
      </c>
      <c r="BL378">
        <v>29</v>
      </c>
      <c r="BM378">
        <v>8</v>
      </c>
      <c r="BN378">
        <v>6</v>
      </c>
      <c r="BO378">
        <v>2</v>
      </c>
      <c r="BP378" s="1" t="s">
        <v>88</v>
      </c>
      <c r="BQ378">
        <v>1</v>
      </c>
      <c r="BR378" s="1" t="s">
        <v>88</v>
      </c>
      <c r="BS378">
        <v>4</v>
      </c>
      <c r="BT378" s="1" t="s">
        <v>88</v>
      </c>
      <c r="BU378">
        <v>0.2</v>
      </c>
      <c r="BV378">
        <v>6</v>
      </c>
      <c r="BW378">
        <v>0.51</v>
      </c>
      <c r="BX378">
        <v>0.71</v>
      </c>
      <c r="BY378">
        <v>0.74</v>
      </c>
      <c r="BZ378">
        <v>0.86</v>
      </c>
      <c r="CA378">
        <v>4</v>
      </c>
      <c r="CB378">
        <v>2</v>
      </c>
      <c r="CC378">
        <v>613</v>
      </c>
      <c r="CD378">
        <v>260</v>
      </c>
      <c r="CE378">
        <v>7</v>
      </c>
      <c r="CF378">
        <v>4</v>
      </c>
      <c r="CG378">
        <v>28</v>
      </c>
      <c r="CH378">
        <v>8</v>
      </c>
      <c r="CI378">
        <v>1.04</v>
      </c>
      <c r="CJ378">
        <v>0.37</v>
      </c>
      <c r="CK378" t="str">
        <f>IF(O378=" "," ",VLOOKUP(AA378,Mapping!$A:$C,2,FALSE))</f>
        <v>MCI</v>
      </c>
      <c r="CL378" t="str">
        <f>IF(O378=" "," ",VLOOKUP(AA378,Mapping!$A:$C,3,FALSE))</f>
        <v>Man City</v>
      </c>
      <c r="CM378" s="5">
        <f t="shared" si="25"/>
        <v>0</v>
      </c>
      <c r="CN378" s="5">
        <f t="shared" si="26"/>
        <v>0</v>
      </c>
      <c r="CO378">
        <f t="shared" si="27"/>
        <v>10.5</v>
      </c>
      <c r="CP378" s="4">
        <f t="shared" si="28"/>
        <v>17.428571428571427</v>
      </c>
      <c r="CQ378">
        <f t="shared" si="29"/>
        <v>0</v>
      </c>
    </row>
    <row r="379" spans="1:95" x14ac:dyDescent="0.35">
      <c r="A379">
        <v>100</v>
      </c>
      <c r="B379" s="1" t="s">
        <v>88</v>
      </c>
      <c r="C379">
        <v>171314</v>
      </c>
      <c r="D379" s="1" t="s">
        <v>88</v>
      </c>
      <c r="E379" s="1" t="s">
        <v>88</v>
      </c>
      <c r="F379" s="1">
        <v>0</v>
      </c>
      <c r="G379" s="1" t="s">
        <v>88</v>
      </c>
      <c r="H379" s="1" t="s">
        <v>88</v>
      </c>
      <c r="I379">
        <v>2</v>
      </c>
      <c r="J379">
        <v>4.0999999999999996</v>
      </c>
      <c r="K379" s="1" t="s">
        <v>88</v>
      </c>
      <c r="L379" s="1" t="s">
        <v>88</v>
      </c>
      <c r="M379" s="1" t="s">
        <v>1258</v>
      </c>
      <c r="N379">
        <v>0</v>
      </c>
      <c r="O379">
        <v>350</v>
      </c>
      <c r="P379" s="1" t="s">
        <v>88</v>
      </c>
      <c r="Q379" s="1" t="s">
        <v>1253</v>
      </c>
      <c r="R379" s="2">
        <v>45112.729210740741</v>
      </c>
      <c r="S379" s="4">
        <v>55</v>
      </c>
      <c r="T379" s="1" t="s">
        <v>1259</v>
      </c>
      <c r="U379">
        <v>3.1</v>
      </c>
      <c r="V379" s="1" t="s">
        <v>1260</v>
      </c>
      <c r="W379">
        <v>7.3</v>
      </c>
      <c r="X379" s="1" t="s">
        <v>88</v>
      </c>
      <c r="Y379" s="1" t="s">
        <v>88</v>
      </c>
      <c r="Z379" s="1" t="s">
        <v>97</v>
      </c>
      <c r="AA379">
        <v>13</v>
      </c>
      <c r="AB379">
        <v>43</v>
      </c>
      <c r="AC379">
        <v>80</v>
      </c>
      <c r="AD379" s="5">
        <v>0</v>
      </c>
      <c r="AE379" s="5">
        <v>0</v>
      </c>
      <c r="AF379" s="5">
        <v>0</v>
      </c>
      <c r="AG379" s="5">
        <v>0</v>
      </c>
      <c r="AH379">
        <v>0</v>
      </c>
      <c r="AI379">
        <v>14.5</v>
      </c>
      <c r="AJ379" s="1" t="s">
        <v>1258</v>
      </c>
      <c r="AK379">
        <v>1997</v>
      </c>
      <c r="AL379">
        <v>7</v>
      </c>
      <c r="AM379">
        <v>18</v>
      </c>
      <c r="AN379">
        <v>9</v>
      </c>
      <c r="AO379">
        <v>16</v>
      </c>
      <c r="AP379">
        <v>1</v>
      </c>
      <c r="AQ379">
        <v>1</v>
      </c>
      <c r="AR379">
        <v>2</v>
      </c>
      <c r="AS379">
        <v>3</v>
      </c>
      <c r="AT379">
        <v>1</v>
      </c>
      <c r="AU379">
        <v>6</v>
      </c>
      <c r="AV379">
        <v>1</v>
      </c>
      <c r="AW379">
        <v>432</v>
      </c>
      <c r="AX379">
        <v>416.8</v>
      </c>
      <c r="AY379">
        <v>83.7</v>
      </c>
      <c r="AZ379">
        <v>124</v>
      </c>
      <c r="BA379">
        <v>62.5</v>
      </c>
      <c r="BB379">
        <v>22</v>
      </c>
      <c r="BC379">
        <v>1.36</v>
      </c>
      <c r="BD379">
        <v>0.34</v>
      </c>
      <c r="BE379">
        <v>1.7</v>
      </c>
      <c r="BF379">
        <v>17.36</v>
      </c>
      <c r="BG379">
        <v>135</v>
      </c>
      <c r="BH379">
        <v>48</v>
      </c>
      <c r="BI379">
        <v>253</v>
      </c>
      <c r="BJ379">
        <v>86</v>
      </c>
      <c r="BK379">
        <v>198</v>
      </c>
      <c r="BL379">
        <v>52</v>
      </c>
      <c r="BM379">
        <v>198</v>
      </c>
      <c r="BN379">
        <v>63</v>
      </c>
      <c r="BO379">
        <v>2</v>
      </c>
      <c r="BP379" s="1" t="s">
        <v>88</v>
      </c>
      <c r="BQ379">
        <v>1</v>
      </c>
      <c r="BR379" s="1" t="s">
        <v>88</v>
      </c>
      <c r="BS379">
        <v>4</v>
      </c>
      <c r="BT379" s="1" t="s">
        <v>88</v>
      </c>
      <c r="BU379">
        <v>0.06</v>
      </c>
      <c r="BV379">
        <v>6</v>
      </c>
      <c r="BW379">
        <v>0.02</v>
      </c>
      <c r="BX379">
        <v>0.08</v>
      </c>
      <c r="BY379">
        <v>0.78</v>
      </c>
      <c r="BZ379">
        <v>0.72</v>
      </c>
      <c r="CA379">
        <v>106</v>
      </c>
      <c r="CB379">
        <v>8</v>
      </c>
      <c r="CC379">
        <v>495</v>
      </c>
      <c r="CD379">
        <v>198</v>
      </c>
      <c r="CE379">
        <v>128</v>
      </c>
      <c r="CF379">
        <v>39</v>
      </c>
      <c r="CG379">
        <v>55</v>
      </c>
      <c r="CH379">
        <v>19</v>
      </c>
      <c r="CI379">
        <v>0.99</v>
      </c>
      <c r="CJ379">
        <v>0.41</v>
      </c>
      <c r="CK379" t="str">
        <f>IF(O379=" "," ",VLOOKUP(AA379,Mapping!$A:$C,2,FALSE))</f>
        <v>MCI</v>
      </c>
      <c r="CL379" t="str">
        <f>IF(O379=" "," ",VLOOKUP(AA379,Mapping!$A:$C,3,FALSE))</f>
        <v>Man City</v>
      </c>
      <c r="CM379" s="5">
        <f t="shared" si="25"/>
        <v>0</v>
      </c>
      <c r="CN379" s="5">
        <f t="shared" si="26"/>
        <v>0</v>
      </c>
      <c r="CO379">
        <f t="shared" si="27"/>
        <v>5.5</v>
      </c>
      <c r="CP379" s="4">
        <f t="shared" si="28"/>
        <v>14.545454545454545</v>
      </c>
      <c r="CQ379">
        <f t="shared" si="29"/>
        <v>0</v>
      </c>
    </row>
    <row r="380" spans="1:95" x14ac:dyDescent="0.35">
      <c r="A380">
        <v>100</v>
      </c>
      <c r="B380" s="1" t="s">
        <v>88</v>
      </c>
      <c r="C380">
        <v>220394</v>
      </c>
      <c r="D380" s="1" t="s">
        <v>88</v>
      </c>
      <c r="E380" s="1" t="s">
        <v>88</v>
      </c>
      <c r="F380" s="1">
        <v>0</v>
      </c>
      <c r="G380" s="1" t="s">
        <v>88</v>
      </c>
      <c r="H380" s="1" t="s">
        <v>88</v>
      </c>
      <c r="I380">
        <v>3</v>
      </c>
      <c r="J380">
        <v>2.5</v>
      </c>
      <c r="K380" s="1" t="s">
        <v>88</v>
      </c>
      <c r="L380" s="1" t="s">
        <v>88</v>
      </c>
      <c r="M380" s="1" t="s">
        <v>1261</v>
      </c>
      <c r="N380">
        <v>0</v>
      </c>
      <c r="O380">
        <v>351</v>
      </c>
      <c r="P380" s="1" t="s">
        <v>88</v>
      </c>
      <c r="Q380" s="1" t="s">
        <v>1253</v>
      </c>
      <c r="R380" s="2">
        <v>45112.729210740741</v>
      </c>
      <c r="S380" s="4">
        <v>45</v>
      </c>
      <c r="T380" s="1" t="s">
        <v>1262</v>
      </c>
      <c r="U380">
        <v>0</v>
      </c>
      <c r="V380" s="1" t="s">
        <v>1263</v>
      </c>
      <c r="W380">
        <v>0</v>
      </c>
      <c r="X380" s="1" t="s">
        <v>88</v>
      </c>
      <c r="Y380" s="1" t="s">
        <v>88</v>
      </c>
      <c r="Z380" s="1" t="s">
        <v>97</v>
      </c>
      <c r="AA380">
        <v>13</v>
      </c>
      <c r="AB380">
        <v>43</v>
      </c>
      <c r="AC380">
        <v>80</v>
      </c>
      <c r="AD380" s="5">
        <v>0</v>
      </c>
      <c r="AE380" s="5">
        <v>0</v>
      </c>
      <c r="AF380" s="5">
        <v>0</v>
      </c>
      <c r="AG380" s="5">
        <v>0</v>
      </c>
      <c r="AH380">
        <v>0</v>
      </c>
      <c r="AI380">
        <v>0</v>
      </c>
      <c r="AJ380" s="1" t="s">
        <v>1263</v>
      </c>
      <c r="AK380">
        <v>1997</v>
      </c>
      <c r="AL380">
        <v>7</v>
      </c>
      <c r="AM380">
        <v>18</v>
      </c>
      <c r="AN380">
        <v>9</v>
      </c>
      <c r="AO380">
        <v>16</v>
      </c>
      <c r="AP380">
        <v>1</v>
      </c>
      <c r="AQ380">
        <v>1</v>
      </c>
      <c r="AR380">
        <v>2</v>
      </c>
      <c r="AS380">
        <v>3</v>
      </c>
      <c r="AT380">
        <v>1</v>
      </c>
      <c r="AU380">
        <v>6</v>
      </c>
      <c r="AV380">
        <v>1</v>
      </c>
      <c r="AW380">
        <v>432</v>
      </c>
      <c r="AX380">
        <v>0</v>
      </c>
      <c r="AY380">
        <v>0</v>
      </c>
      <c r="AZ380">
        <v>0</v>
      </c>
      <c r="BA380">
        <v>0</v>
      </c>
      <c r="BB380">
        <v>22</v>
      </c>
      <c r="BC380">
        <v>0</v>
      </c>
      <c r="BD380">
        <v>0</v>
      </c>
      <c r="BE380">
        <v>0</v>
      </c>
      <c r="BF380">
        <v>0</v>
      </c>
      <c r="BG380">
        <v>494</v>
      </c>
      <c r="BH380">
        <v>191</v>
      </c>
      <c r="BI380">
        <v>493</v>
      </c>
      <c r="BJ380">
        <v>193</v>
      </c>
      <c r="BK380">
        <v>484</v>
      </c>
      <c r="BL380">
        <v>188</v>
      </c>
      <c r="BM380">
        <v>496</v>
      </c>
      <c r="BN380">
        <v>191</v>
      </c>
      <c r="BO380">
        <v>2</v>
      </c>
      <c r="BP380" s="1" t="s">
        <v>88</v>
      </c>
      <c r="BQ380">
        <v>1</v>
      </c>
      <c r="BR380" s="1" t="s">
        <v>88</v>
      </c>
      <c r="BS380">
        <v>4</v>
      </c>
      <c r="BT380" s="1" t="s">
        <v>88</v>
      </c>
      <c r="BU380">
        <v>0.06</v>
      </c>
      <c r="BV380">
        <v>6</v>
      </c>
      <c r="BW380">
        <v>0.02</v>
      </c>
      <c r="BX380">
        <v>0.08</v>
      </c>
      <c r="BY380">
        <v>0.78</v>
      </c>
      <c r="BZ380">
        <v>0.72</v>
      </c>
      <c r="CA380">
        <v>413</v>
      </c>
      <c r="CB380">
        <v>212</v>
      </c>
      <c r="CC380">
        <v>217</v>
      </c>
      <c r="CD380">
        <v>19</v>
      </c>
      <c r="CE380">
        <v>500</v>
      </c>
      <c r="CF380">
        <v>195</v>
      </c>
      <c r="CG380">
        <v>589</v>
      </c>
      <c r="CH380">
        <v>240</v>
      </c>
      <c r="CI380">
        <v>0.99</v>
      </c>
      <c r="CJ380">
        <v>0.41</v>
      </c>
      <c r="CK380" t="str">
        <f>IF(O380=" "," ",VLOOKUP(AA380,Mapping!$A:$C,2,FALSE))</f>
        <v>MCI</v>
      </c>
      <c r="CL380" t="str">
        <f>IF(O380=" "," ",VLOOKUP(AA380,Mapping!$A:$C,3,FALSE))</f>
        <v>Man City</v>
      </c>
      <c r="CM380" s="5">
        <f t="shared" si="25"/>
        <v>0</v>
      </c>
      <c r="CN380" s="5">
        <f t="shared" si="26"/>
        <v>0</v>
      </c>
      <c r="CO380">
        <f t="shared" si="27"/>
        <v>4.5</v>
      </c>
      <c r="CP380" s="4">
        <f t="shared" si="28"/>
        <v>17.777777777777779</v>
      </c>
      <c r="CQ380">
        <f t="shared" si="29"/>
        <v>0</v>
      </c>
    </row>
    <row r="381" spans="1:95" x14ac:dyDescent="0.35">
      <c r="A381">
        <v>100</v>
      </c>
      <c r="B381" s="1" t="s">
        <v>88</v>
      </c>
      <c r="C381">
        <v>121160</v>
      </c>
      <c r="D381" s="1" t="s">
        <v>88</v>
      </c>
      <c r="E381" s="1" t="s">
        <v>88</v>
      </c>
      <c r="F381" s="1">
        <v>0</v>
      </c>
      <c r="G381" s="1" t="s">
        <v>88</v>
      </c>
      <c r="H381" s="1" t="s">
        <v>88</v>
      </c>
      <c r="I381">
        <v>1</v>
      </c>
      <c r="J381">
        <v>5.5</v>
      </c>
      <c r="K381" s="1" t="s">
        <v>88</v>
      </c>
      <c r="L381" s="1" t="s">
        <v>88</v>
      </c>
      <c r="M381" s="1" t="s">
        <v>1264</v>
      </c>
      <c r="N381">
        <v>0</v>
      </c>
      <c r="O381">
        <v>352</v>
      </c>
      <c r="P381" s="1" t="s">
        <v>88</v>
      </c>
      <c r="Q381" s="1" t="s">
        <v>1253</v>
      </c>
      <c r="R381" s="2">
        <v>45112.729210740741</v>
      </c>
      <c r="S381" s="4">
        <v>55</v>
      </c>
      <c r="T381" s="1" t="s">
        <v>1265</v>
      </c>
      <c r="U381">
        <v>3.5</v>
      </c>
      <c r="V381" s="1" t="s">
        <v>1266</v>
      </c>
      <c r="W381">
        <v>14.2</v>
      </c>
      <c r="X381" s="1" t="s">
        <v>88</v>
      </c>
      <c r="Y381" s="1" t="s">
        <v>88</v>
      </c>
      <c r="Z381" s="1" t="s">
        <v>97</v>
      </c>
      <c r="AA381">
        <v>13</v>
      </c>
      <c r="AB381">
        <v>43</v>
      </c>
      <c r="AC381">
        <v>121</v>
      </c>
      <c r="AD381" s="5">
        <v>0</v>
      </c>
      <c r="AE381" s="5">
        <v>0</v>
      </c>
      <c r="AF381" s="5">
        <v>0</v>
      </c>
      <c r="AG381" s="5">
        <v>0</v>
      </c>
      <c r="AH381">
        <v>0</v>
      </c>
      <c r="AI381">
        <v>22</v>
      </c>
      <c r="AJ381" s="1" t="s">
        <v>1267</v>
      </c>
      <c r="AK381">
        <v>3150</v>
      </c>
      <c r="AL381">
        <v>7</v>
      </c>
      <c r="AM381">
        <v>1</v>
      </c>
      <c r="AN381">
        <v>11</v>
      </c>
      <c r="AO381">
        <v>32</v>
      </c>
      <c r="AP381">
        <v>1</v>
      </c>
      <c r="AQ381">
        <v>1</v>
      </c>
      <c r="AR381">
        <v>2</v>
      </c>
      <c r="AS381">
        <v>3</v>
      </c>
      <c r="AT381">
        <v>1</v>
      </c>
      <c r="AU381">
        <v>46</v>
      </c>
      <c r="AV381">
        <v>8</v>
      </c>
      <c r="AW381">
        <v>581</v>
      </c>
      <c r="AX381">
        <v>508.4</v>
      </c>
      <c r="AY381">
        <v>13.1</v>
      </c>
      <c r="AZ381">
        <v>0</v>
      </c>
      <c r="BA381">
        <v>52.1</v>
      </c>
      <c r="BB381">
        <v>35</v>
      </c>
      <c r="BC381">
        <v>0</v>
      </c>
      <c r="BD381">
        <v>0.22</v>
      </c>
      <c r="BE381">
        <v>0.22</v>
      </c>
      <c r="BF381">
        <v>28.08</v>
      </c>
      <c r="BG381">
        <v>99</v>
      </c>
      <c r="BH381">
        <v>14</v>
      </c>
      <c r="BI381">
        <v>337</v>
      </c>
      <c r="BJ381">
        <v>5</v>
      </c>
      <c r="BK381">
        <v>600</v>
      </c>
      <c r="BL381">
        <v>72</v>
      </c>
      <c r="BM381">
        <v>224</v>
      </c>
      <c r="BN381">
        <v>14</v>
      </c>
      <c r="BO381">
        <v>2</v>
      </c>
      <c r="BP381" s="1" t="s">
        <v>88</v>
      </c>
      <c r="BQ381">
        <v>1</v>
      </c>
      <c r="BR381" s="1" t="s">
        <v>88</v>
      </c>
      <c r="BS381">
        <v>4</v>
      </c>
      <c r="BT381" s="1" t="s">
        <v>88</v>
      </c>
      <c r="BU381">
        <v>0.06</v>
      </c>
      <c r="BV381">
        <v>1.31</v>
      </c>
      <c r="BW381">
        <v>0.01</v>
      </c>
      <c r="BX381">
        <v>0.01</v>
      </c>
      <c r="BY381">
        <v>0.8</v>
      </c>
      <c r="BZ381">
        <v>0.91</v>
      </c>
      <c r="CA381">
        <v>93</v>
      </c>
      <c r="CB381">
        <v>3</v>
      </c>
      <c r="CC381">
        <v>482</v>
      </c>
      <c r="CD381">
        <v>72</v>
      </c>
      <c r="CE381">
        <v>96</v>
      </c>
      <c r="CF381">
        <v>19</v>
      </c>
      <c r="CG381">
        <v>26</v>
      </c>
      <c r="CH381">
        <v>4</v>
      </c>
      <c r="CI381">
        <v>1</v>
      </c>
      <c r="CJ381">
        <v>0.31</v>
      </c>
      <c r="CK381" t="str">
        <f>IF(O381=" "," ",VLOOKUP(AA381,Mapping!$A:$C,2,FALSE))</f>
        <v>MCI</v>
      </c>
      <c r="CL381" t="str">
        <f>IF(O381=" "," ",VLOOKUP(AA381,Mapping!$A:$C,3,FALSE))</f>
        <v>Man City</v>
      </c>
      <c r="CM381" s="5">
        <f t="shared" si="25"/>
        <v>0</v>
      </c>
      <c r="CN381" s="5">
        <f t="shared" si="26"/>
        <v>0</v>
      </c>
      <c r="CO381">
        <f t="shared" si="27"/>
        <v>5.5</v>
      </c>
      <c r="CP381" s="4">
        <f t="shared" si="28"/>
        <v>22</v>
      </c>
      <c r="CQ381">
        <f t="shared" si="29"/>
        <v>0</v>
      </c>
    </row>
    <row r="382" spans="1:95" x14ac:dyDescent="0.35">
      <c r="A382">
        <v>100</v>
      </c>
      <c r="B382" s="1" t="s">
        <v>88</v>
      </c>
      <c r="C382">
        <v>209244</v>
      </c>
      <c r="D382" s="1" t="s">
        <v>88</v>
      </c>
      <c r="E382" s="1" t="s">
        <v>88</v>
      </c>
      <c r="F382" s="1">
        <v>0</v>
      </c>
      <c r="G382" s="1" t="s">
        <v>88</v>
      </c>
      <c r="H382" s="1" t="s">
        <v>88</v>
      </c>
      <c r="I382">
        <v>3</v>
      </c>
      <c r="J382">
        <v>4.0999999999999996</v>
      </c>
      <c r="K382" s="1" t="s">
        <v>88</v>
      </c>
      <c r="L382" s="1" t="s">
        <v>88</v>
      </c>
      <c r="M382" s="1" t="s">
        <v>1268</v>
      </c>
      <c r="N382">
        <v>0</v>
      </c>
      <c r="O382">
        <v>353</v>
      </c>
      <c r="P382" s="1" t="s">
        <v>88</v>
      </c>
      <c r="Q382" s="1" t="s">
        <v>1253</v>
      </c>
      <c r="R382" s="2">
        <v>45112.729210740741</v>
      </c>
      <c r="S382" s="4">
        <v>75</v>
      </c>
      <c r="T382" s="1" t="s">
        <v>1269</v>
      </c>
      <c r="U382">
        <v>4.4000000000000004</v>
      </c>
      <c r="V382" s="1" t="s">
        <v>1270</v>
      </c>
      <c r="W382">
        <v>10.3</v>
      </c>
      <c r="X382" s="1" t="s">
        <v>88</v>
      </c>
      <c r="Y382" s="1" t="s">
        <v>88</v>
      </c>
      <c r="Z382" s="1" t="s">
        <v>97</v>
      </c>
      <c r="AA382">
        <v>13</v>
      </c>
      <c r="AB382">
        <v>43</v>
      </c>
      <c r="AC382">
        <v>142</v>
      </c>
      <c r="AD382" s="5">
        <v>0</v>
      </c>
      <c r="AE382" s="5">
        <v>0</v>
      </c>
      <c r="AF382" s="5">
        <v>0</v>
      </c>
      <c r="AG382" s="5">
        <v>0</v>
      </c>
      <c r="AH382">
        <v>0</v>
      </c>
      <c r="AI382">
        <v>18.899999999999999</v>
      </c>
      <c r="AJ382" s="1" t="s">
        <v>1270</v>
      </c>
      <c r="AK382">
        <v>1832</v>
      </c>
      <c r="AL382">
        <v>11</v>
      </c>
      <c r="AM382">
        <v>7</v>
      </c>
      <c r="AN382">
        <v>5</v>
      </c>
      <c r="AO382">
        <v>16</v>
      </c>
      <c r="AP382">
        <v>1</v>
      </c>
      <c r="AQ382">
        <v>1</v>
      </c>
      <c r="AR382">
        <v>2</v>
      </c>
      <c r="AS382">
        <v>1</v>
      </c>
      <c r="AT382">
        <v>1</v>
      </c>
      <c r="AU382">
        <v>46</v>
      </c>
      <c r="AV382">
        <v>15</v>
      </c>
      <c r="AW382">
        <v>517</v>
      </c>
      <c r="AX382">
        <v>684.8</v>
      </c>
      <c r="AY382">
        <v>707.4</v>
      </c>
      <c r="AZ382">
        <v>717</v>
      </c>
      <c r="BA382">
        <v>210.9</v>
      </c>
      <c r="BB382">
        <v>22</v>
      </c>
      <c r="BC382">
        <v>5.75</v>
      </c>
      <c r="BD382">
        <v>4.7300000000000004</v>
      </c>
      <c r="BE382">
        <v>10.48</v>
      </c>
      <c r="BF382">
        <v>17.62</v>
      </c>
      <c r="BG382">
        <v>47</v>
      </c>
      <c r="BH382">
        <v>22</v>
      </c>
      <c r="BI382">
        <v>29</v>
      </c>
      <c r="BJ382">
        <v>23</v>
      </c>
      <c r="BK382">
        <v>29</v>
      </c>
      <c r="BL382">
        <v>18</v>
      </c>
      <c r="BM382">
        <v>26</v>
      </c>
      <c r="BN382">
        <v>19</v>
      </c>
      <c r="BO382">
        <v>3</v>
      </c>
      <c r="BP382" s="1" t="s">
        <v>88</v>
      </c>
      <c r="BQ382">
        <v>4</v>
      </c>
      <c r="BR382" s="1" t="s">
        <v>88</v>
      </c>
      <c r="BS382">
        <v>4</v>
      </c>
      <c r="BT382" s="1" t="s">
        <v>88</v>
      </c>
      <c r="BU382">
        <v>0.28000000000000003</v>
      </c>
      <c r="BV382">
        <v>1.31</v>
      </c>
      <c r="BW382">
        <v>0.23</v>
      </c>
      <c r="BX382">
        <v>0.51</v>
      </c>
      <c r="BY382">
        <v>0.87</v>
      </c>
      <c r="BZ382">
        <v>0.79</v>
      </c>
      <c r="CA382">
        <v>21</v>
      </c>
      <c r="CB382">
        <v>13</v>
      </c>
      <c r="CC382">
        <v>594</v>
      </c>
      <c r="CD382">
        <v>250</v>
      </c>
      <c r="CE382">
        <v>25</v>
      </c>
      <c r="CF382">
        <v>11</v>
      </c>
      <c r="CG382">
        <v>39</v>
      </c>
      <c r="CH382">
        <v>13</v>
      </c>
      <c r="CI382">
        <v>1.08</v>
      </c>
      <c r="CJ382">
        <v>0.25</v>
      </c>
      <c r="CK382" t="str">
        <f>IF(O382=" "," ",VLOOKUP(AA382,Mapping!$A:$C,2,FALSE))</f>
        <v>MCI</v>
      </c>
      <c r="CL382" t="str">
        <f>IF(O382=" "," ",VLOOKUP(AA382,Mapping!$A:$C,3,FALSE))</f>
        <v>Man City</v>
      </c>
      <c r="CM382" s="5">
        <f t="shared" si="25"/>
        <v>0</v>
      </c>
      <c r="CN382" s="5">
        <f t="shared" si="26"/>
        <v>0</v>
      </c>
      <c r="CO382">
        <f t="shared" si="27"/>
        <v>7.5</v>
      </c>
      <c r="CP382" s="4">
        <f t="shared" si="28"/>
        <v>18.933333333333334</v>
      </c>
      <c r="CQ382">
        <f t="shared" si="29"/>
        <v>0</v>
      </c>
    </row>
    <row r="383" spans="1:95" x14ac:dyDescent="0.35">
      <c r="A383">
        <v>100</v>
      </c>
      <c r="B383" s="1" t="s">
        <v>88</v>
      </c>
      <c r="C383">
        <v>114283</v>
      </c>
      <c r="D383" s="1" t="s">
        <v>88</v>
      </c>
      <c r="E383" s="1" t="s">
        <v>88</v>
      </c>
      <c r="F383" s="1">
        <v>0</v>
      </c>
      <c r="G383" s="1" t="s">
        <v>88</v>
      </c>
      <c r="H383" s="1" t="s">
        <v>88</v>
      </c>
      <c r="I383">
        <v>3</v>
      </c>
      <c r="J383">
        <v>4.0999999999999996</v>
      </c>
      <c r="K383" s="1" t="s">
        <v>88</v>
      </c>
      <c r="L383" s="1" t="s">
        <v>88</v>
      </c>
      <c r="M383" s="1" t="s">
        <v>638</v>
      </c>
      <c r="N383">
        <v>0</v>
      </c>
      <c r="O383">
        <v>354</v>
      </c>
      <c r="P383" s="1" t="s">
        <v>88</v>
      </c>
      <c r="Q383" s="1" t="s">
        <v>1253</v>
      </c>
      <c r="R383" s="2">
        <v>45112.729210740741</v>
      </c>
      <c r="S383" s="4">
        <v>75</v>
      </c>
      <c r="T383" s="1" t="s">
        <v>1271</v>
      </c>
      <c r="U383">
        <v>4.3</v>
      </c>
      <c r="V383" s="1" t="s">
        <v>1272</v>
      </c>
      <c r="W383">
        <v>6.8</v>
      </c>
      <c r="X383" s="1" t="s">
        <v>88</v>
      </c>
      <c r="Y383" s="1" t="s">
        <v>88</v>
      </c>
      <c r="Z383" s="1" t="s">
        <v>97</v>
      </c>
      <c r="AA383">
        <v>13</v>
      </c>
      <c r="AB383">
        <v>43</v>
      </c>
      <c r="AC383">
        <v>121</v>
      </c>
      <c r="AD383" s="5">
        <v>0</v>
      </c>
      <c r="AE383" s="5">
        <v>0</v>
      </c>
      <c r="AF383" s="5">
        <v>0</v>
      </c>
      <c r="AG383" s="5">
        <v>0</v>
      </c>
      <c r="AH383">
        <v>0</v>
      </c>
      <c r="AI383">
        <v>16.100000000000001</v>
      </c>
      <c r="AJ383" s="1" t="s">
        <v>1272</v>
      </c>
      <c r="AK383">
        <v>2051</v>
      </c>
      <c r="AL383">
        <v>5</v>
      </c>
      <c r="AM383">
        <v>10</v>
      </c>
      <c r="AN383">
        <v>10</v>
      </c>
      <c r="AO383">
        <v>16</v>
      </c>
      <c r="AP383">
        <v>1</v>
      </c>
      <c r="AQ383">
        <v>1</v>
      </c>
      <c r="AR383">
        <v>2</v>
      </c>
      <c r="AS383">
        <v>4</v>
      </c>
      <c r="AT383">
        <v>1</v>
      </c>
      <c r="AU383">
        <v>46</v>
      </c>
      <c r="AV383">
        <v>9</v>
      </c>
      <c r="AW383">
        <v>490</v>
      </c>
      <c r="AX383">
        <v>515.79999999999995</v>
      </c>
      <c r="AY383">
        <v>721.3</v>
      </c>
      <c r="AZ383">
        <v>683</v>
      </c>
      <c r="BA383">
        <v>191.7</v>
      </c>
      <c r="BB383">
        <v>23</v>
      </c>
      <c r="BC383">
        <v>4.5</v>
      </c>
      <c r="BD383">
        <v>6.74</v>
      </c>
      <c r="BE383">
        <v>11.24</v>
      </c>
      <c r="BF383">
        <v>14.46</v>
      </c>
      <c r="BG383">
        <v>97</v>
      </c>
      <c r="BH383">
        <v>45</v>
      </c>
      <c r="BI383">
        <v>27</v>
      </c>
      <c r="BJ383">
        <v>21</v>
      </c>
      <c r="BK383">
        <v>32</v>
      </c>
      <c r="BL383">
        <v>21</v>
      </c>
      <c r="BM383">
        <v>35</v>
      </c>
      <c r="BN383">
        <v>26</v>
      </c>
      <c r="BO383">
        <v>4</v>
      </c>
      <c r="BP383" s="1" t="s">
        <v>88</v>
      </c>
      <c r="BQ383">
        <v>4</v>
      </c>
      <c r="BR383" s="1" t="s">
        <v>88</v>
      </c>
      <c r="BS383">
        <v>4</v>
      </c>
      <c r="BT383" s="1" t="s">
        <v>88</v>
      </c>
      <c r="BU383">
        <v>0.2</v>
      </c>
      <c r="BV383">
        <v>1.31</v>
      </c>
      <c r="BW383">
        <v>0.3</v>
      </c>
      <c r="BX383">
        <v>0.5</v>
      </c>
      <c r="BY383">
        <v>0.63</v>
      </c>
      <c r="BZ383">
        <v>0.7</v>
      </c>
      <c r="CA383">
        <v>18</v>
      </c>
      <c r="CB383">
        <v>11</v>
      </c>
      <c r="CC383">
        <v>591</v>
      </c>
      <c r="CD383">
        <v>248</v>
      </c>
      <c r="CE383">
        <v>32</v>
      </c>
      <c r="CF383">
        <v>15</v>
      </c>
      <c r="CG383">
        <v>56</v>
      </c>
      <c r="CH383">
        <v>15</v>
      </c>
      <c r="CI383">
        <v>1.01</v>
      </c>
      <c r="CJ383">
        <v>0.44</v>
      </c>
      <c r="CK383" t="str">
        <f>IF(O383=" "," ",VLOOKUP(AA383,Mapping!$A:$C,2,FALSE))</f>
        <v>MCI</v>
      </c>
      <c r="CL383" t="str">
        <f>IF(O383=" "," ",VLOOKUP(AA383,Mapping!$A:$C,3,FALSE))</f>
        <v>Man City</v>
      </c>
      <c r="CM383" s="5">
        <f t="shared" si="25"/>
        <v>0</v>
      </c>
      <c r="CN383" s="5">
        <f t="shared" si="26"/>
        <v>0</v>
      </c>
      <c r="CO383">
        <f t="shared" si="27"/>
        <v>7.5</v>
      </c>
      <c r="CP383" s="4">
        <f t="shared" si="28"/>
        <v>16.133333333333333</v>
      </c>
      <c r="CQ383">
        <f t="shared" si="29"/>
        <v>0</v>
      </c>
    </row>
    <row r="384" spans="1:95" x14ac:dyDescent="0.35">
      <c r="A384">
        <v>100</v>
      </c>
      <c r="B384" s="1" t="s">
        <v>88</v>
      </c>
      <c r="C384">
        <v>223094</v>
      </c>
      <c r="D384" s="1" t="s">
        <v>88</v>
      </c>
      <c r="E384" s="1" t="s">
        <v>88</v>
      </c>
      <c r="F384" s="1">
        <v>0</v>
      </c>
      <c r="G384" s="1" t="s">
        <v>88</v>
      </c>
      <c r="H384" s="1" t="s">
        <v>88</v>
      </c>
      <c r="I384">
        <v>4</v>
      </c>
      <c r="J384">
        <v>5.5</v>
      </c>
      <c r="K384" s="1" t="s">
        <v>88</v>
      </c>
      <c r="L384" s="1" t="s">
        <v>88</v>
      </c>
      <c r="M384" s="1" t="s">
        <v>1273</v>
      </c>
      <c r="N384">
        <v>0</v>
      </c>
      <c r="O384">
        <v>355</v>
      </c>
      <c r="P384" s="1" t="s">
        <v>88</v>
      </c>
      <c r="Q384" s="1" t="s">
        <v>1253</v>
      </c>
      <c r="R384" s="2">
        <v>45112.729210740741</v>
      </c>
      <c r="S384" s="4">
        <v>140</v>
      </c>
      <c r="T384" s="1" t="s">
        <v>1274</v>
      </c>
      <c r="U384">
        <v>7.8</v>
      </c>
      <c r="V384" s="1" t="s">
        <v>1275</v>
      </c>
      <c r="W384">
        <v>86.5</v>
      </c>
      <c r="X384" s="1" t="s">
        <v>88</v>
      </c>
      <c r="Y384" s="1" t="s">
        <v>88</v>
      </c>
      <c r="Z384" s="1" t="s">
        <v>97</v>
      </c>
      <c r="AA384">
        <v>13</v>
      </c>
      <c r="AB384">
        <v>43</v>
      </c>
      <c r="AC384">
        <v>272</v>
      </c>
      <c r="AD384" s="5">
        <v>0</v>
      </c>
      <c r="AE384" s="5">
        <v>0</v>
      </c>
      <c r="AF384" s="5">
        <v>0</v>
      </c>
      <c r="AG384" s="5">
        <v>0</v>
      </c>
      <c r="AH384">
        <v>0</v>
      </c>
      <c r="AI384">
        <v>19.399999999999999</v>
      </c>
      <c r="AJ384" s="1" t="s">
        <v>1275</v>
      </c>
      <c r="AK384">
        <v>2767</v>
      </c>
      <c r="AL384">
        <v>36</v>
      </c>
      <c r="AM384">
        <v>9</v>
      </c>
      <c r="AN384">
        <v>13</v>
      </c>
      <c r="AO384">
        <v>26</v>
      </c>
      <c r="AP384">
        <v>1</v>
      </c>
      <c r="AQ384">
        <v>1</v>
      </c>
      <c r="AR384">
        <v>2</v>
      </c>
      <c r="AS384">
        <v>5</v>
      </c>
      <c r="AT384">
        <v>1</v>
      </c>
      <c r="AU384">
        <v>46</v>
      </c>
      <c r="AV384">
        <v>40</v>
      </c>
      <c r="AW384">
        <v>1040</v>
      </c>
      <c r="AX384">
        <v>1390</v>
      </c>
      <c r="AY384">
        <v>371</v>
      </c>
      <c r="AZ384">
        <v>1825</v>
      </c>
      <c r="BA384">
        <v>358.1</v>
      </c>
      <c r="BB384">
        <v>33</v>
      </c>
      <c r="BC384">
        <v>28.54</v>
      </c>
      <c r="BD384">
        <v>3.11</v>
      </c>
      <c r="BE384">
        <v>31.65</v>
      </c>
      <c r="BF384">
        <v>25.24</v>
      </c>
      <c r="BG384">
        <v>1</v>
      </c>
      <c r="BH384">
        <v>1</v>
      </c>
      <c r="BI384">
        <v>88</v>
      </c>
      <c r="BJ384">
        <v>6</v>
      </c>
      <c r="BK384">
        <v>1</v>
      </c>
      <c r="BL384">
        <v>1</v>
      </c>
      <c r="BM384">
        <v>4</v>
      </c>
      <c r="BN384">
        <v>2</v>
      </c>
      <c r="BO384">
        <v>4</v>
      </c>
      <c r="BP384" s="1" t="s">
        <v>88</v>
      </c>
      <c r="BQ384">
        <v>4</v>
      </c>
      <c r="BR384" s="1" t="s">
        <v>88</v>
      </c>
      <c r="BS384">
        <v>1</v>
      </c>
      <c r="BT384" s="1" t="s">
        <v>88</v>
      </c>
      <c r="BU384">
        <v>0.93</v>
      </c>
      <c r="BV384">
        <v>1.31</v>
      </c>
      <c r="BW384">
        <v>0.1</v>
      </c>
      <c r="BX384">
        <v>1.03</v>
      </c>
      <c r="BY384">
        <v>0.82</v>
      </c>
      <c r="BZ384">
        <v>0.85</v>
      </c>
      <c r="CA384">
        <v>1</v>
      </c>
      <c r="CB384">
        <v>1</v>
      </c>
      <c r="CC384">
        <v>616</v>
      </c>
      <c r="CD384">
        <v>77</v>
      </c>
      <c r="CE384">
        <v>1</v>
      </c>
      <c r="CF384">
        <v>1</v>
      </c>
      <c r="CG384">
        <v>1</v>
      </c>
      <c r="CH384">
        <v>1</v>
      </c>
      <c r="CI384">
        <v>1.07</v>
      </c>
      <c r="CJ384">
        <v>0.42</v>
      </c>
      <c r="CK384" t="str">
        <f>IF(O384=" "," ",VLOOKUP(AA384,Mapping!$A:$C,2,FALSE))</f>
        <v>MCI</v>
      </c>
      <c r="CL384" t="str">
        <f>IF(O384=" "," ",VLOOKUP(AA384,Mapping!$A:$C,3,FALSE))</f>
        <v>Man City</v>
      </c>
      <c r="CM384" s="5">
        <f t="shared" si="25"/>
        <v>0</v>
      </c>
      <c r="CN384" s="5">
        <f t="shared" si="26"/>
        <v>0</v>
      </c>
      <c r="CO384">
        <f t="shared" si="27"/>
        <v>14</v>
      </c>
      <c r="CP384" s="4">
        <f t="shared" si="28"/>
        <v>19.428571428571427</v>
      </c>
      <c r="CQ384">
        <f t="shared" si="29"/>
        <v>0</v>
      </c>
    </row>
    <row r="385" spans="1:95" x14ac:dyDescent="0.35">
      <c r="A385">
        <v>100</v>
      </c>
      <c r="B385" s="1" t="s">
        <v>88</v>
      </c>
      <c r="C385">
        <v>91651</v>
      </c>
      <c r="D385" s="1" t="s">
        <v>88</v>
      </c>
      <c r="E385" s="1" t="s">
        <v>88</v>
      </c>
      <c r="F385" s="1">
        <v>0</v>
      </c>
      <c r="G385" s="1" t="s">
        <v>88</v>
      </c>
      <c r="H385" s="1" t="s">
        <v>88</v>
      </c>
      <c r="I385">
        <v>3</v>
      </c>
      <c r="J385">
        <v>3.1</v>
      </c>
      <c r="K385" s="1" t="s">
        <v>88</v>
      </c>
      <c r="L385" s="1" t="s">
        <v>88</v>
      </c>
      <c r="M385" s="1" t="s">
        <v>1276</v>
      </c>
      <c r="N385">
        <v>0</v>
      </c>
      <c r="O385">
        <v>356</v>
      </c>
      <c r="P385" s="1" t="s">
        <v>88</v>
      </c>
      <c r="Q385" s="1" t="s">
        <v>1253</v>
      </c>
      <c r="R385" s="2">
        <v>45112.729210740741</v>
      </c>
      <c r="S385" s="4">
        <v>50</v>
      </c>
      <c r="T385" s="1" t="s">
        <v>1277</v>
      </c>
      <c r="U385">
        <v>2</v>
      </c>
      <c r="V385" s="1" t="s">
        <v>1278</v>
      </c>
      <c r="W385">
        <v>1.3</v>
      </c>
      <c r="X385" s="1" t="s">
        <v>88</v>
      </c>
      <c r="Y385" s="1" t="s">
        <v>88</v>
      </c>
      <c r="Z385" s="1" t="s">
        <v>97</v>
      </c>
      <c r="AA385">
        <v>13</v>
      </c>
      <c r="AB385">
        <v>43</v>
      </c>
      <c r="AC385">
        <v>53</v>
      </c>
      <c r="AD385" s="5">
        <v>0</v>
      </c>
      <c r="AE385" s="5">
        <v>0</v>
      </c>
      <c r="AF385" s="5">
        <v>0</v>
      </c>
      <c r="AG385" s="5">
        <v>0</v>
      </c>
      <c r="AH385">
        <v>0</v>
      </c>
      <c r="AI385">
        <v>10.6</v>
      </c>
      <c r="AJ385" s="1" t="s">
        <v>1278</v>
      </c>
      <c r="AK385">
        <v>1699</v>
      </c>
      <c r="AL385">
        <v>1</v>
      </c>
      <c r="AM385">
        <v>2</v>
      </c>
      <c r="AN385">
        <v>4</v>
      </c>
      <c r="AO385">
        <v>25</v>
      </c>
      <c r="AP385">
        <v>1</v>
      </c>
      <c r="AQ385">
        <v>1</v>
      </c>
      <c r="AR385">
        <v>2</v>
      </c>
      <c r="AS385">
        <v>8</v>
      </c>
      <c r="AT385">
        <v>1</v>
      </c>
      <c r="AU385">
        <v>46</v>
      </c>
      <c r="AV385">
        <v>2</v>
      </c>
      <c r="AW385">
        <v>289</v>
      </c>
      <c r="AX385">
        <v>295.8</v>
      </c>
      <c r="AY385">
        <v>365.8</v>
      </c>
      <c r="AZ385">
        <v>114</v>
      </c>
      <c r="BA385">
        <v>77.900000000000006</v>
      </c>
      <c r="BB385">
        <v>17</v>
      </c>
      <c r="BC385">
        <v>1.79</v>
      </c>
      <c r="BD385">
        <v>2.04</v>
      </c>
      <c r="BE385">
        <v>3.83</v>
      </c>
      <c r="BF385">
        <v>24</v>
      </c>
      <c r="BG385">
        <v>192</v>
      </c>
      <c r="BH385">
        <v>88</v>
      </c>
      <c r="BI385">
        <v>89</v>
      </c>
      <c r="BJ385">
        <v>67</v>
      </c>
      <c r="BK385">
        <v>208</v>
      </c>
      <c r="BL385">
        <v>115</v>
      </c>
      <c r="BM385">
        <v>159</v>
      </c>
      <c r="BN385">
        <v>92</v>
      </c>
      <c r="BO385">
        <v>4</v>
      </c>
      <c r="BP385" s="1" t="s">
        <v>88</v>
      </c>
      <c r="BQ385">
        <v>4</v>
      </c>
      <c r="BR385" s="1" t="s">
        <v>88</v>
      </c>
      <c r="BS385">
        <v>1</v>
      </c>
      <c r="BT385" s="1" t="s">
        <v>88</v>
      </c>
      <c r="BU385">
        <v>0.09</v>
      </c>
      <c r="BV385">
        <v>1.31</v>
      </c>
      <c r="BW385">
        <v>0.11</v>
      </c>
      <c r="BX385">
        <v>0.2</v>
      </c>
      <c r="BY385">
        <v>1.27</v>
      </c>
      <c r="BZ385">
        <v>1.32</v>
      </c>
      <c r="CA385">
        <v>176</v>
      </c>
      <c r="CB385">
        <v>113</v>
      </c>
      <c r="CC385">
        <v>348</v>
      </c>
      <c r="CD385">
        <v>88</v>
      </c>
      <c r="CE385">
        <v>261</v>
      </c>
      <c r="CF385">
        <v>103</v>
      </c>
      <c r="CG385">
        <v>152</v>
      </c>
      <c r="CH385">
        <v>52</v>
      </c>
      <c r="CI385">
        <v>0.9</v>
      </c>
      <c r="CJ385">
        <v>0.21</v>
      </c>
      <c r="CK385" t="str">
        <f>IF(O385=" "," ",VLOOKUP(AA385,Mapping!$A:$C,2,FALSE))</f>
        <v>MCI</v>
      </c>
      <c r="CL385" t="str">
        <f>IF(O385=" "," ",VLOOKUP(AA385,Mapping!$A:$C,3,FALSE))</f>
        <v>Man City</v>
      </c>
      <c r="CM385" s="5">
        <f t="shared" si="25"/>
        <v>0</v>
      </c>
      <c r="CN385" s="5">
        <f t="shared" si="26"/>
        <v>0</v>
      </c>
      <c r="CO385">
        <f t="shared" si="27"/>
        <v>5</v>
      </c>
      <c r="CP385" s="4">
        <f t="shared" si="28"/>
        <v>10.6</v>
      </c>
      <c r="CQ385">
        <f t="shared" si="29"/>
        <v>0</v>
      </c>
    </row>
    <row r="386" spans="1:95" x14ac:dyDescent="0.35">
      <c r="A386">
        <v>100</v>
      </c>
      <c r="B386" s="1" t="s">
        <v>88</v>
      </c>
      <c r="C386">
        <v>146941</v>
      </c>
      <c r="D386" s="1" t="s">
        <v>88</v>
      </c>
      <c r="E386" s="1" t="s">
        <v>88</v>
      </c>
      <c r="F386" s="1">
        <v>0</v>
      </c>
      <c r="G386" s="1" t="s">
        <v>88</v>
      </c>
      <c r="H386" s="1" t="s">
        <v>88</v>
      </c>
      <c r="I386">
        <v>2</v>
      </c>
      <c r="J386">
        <v>3.8</v>
      </c>
      <c r="K386" s="1" t="s">
        <v>88</v>
      </c>
      <c r="L386" s="1" t="s">
        <v>88</v>
      </c>
      <c r="M386" s="1" t="s">
        <v>1279</v>
      </c>
      <c r="N386">
        <v>0</v>
      </c>
      <c r="O386">
        <v>357</v>
      </c>
      <c r="P386" s="1" t="s">
        <v>88</v>
      </c>
      <c r="Q386" s="1" t="s">
        <v>1253</v>
      </c>
      <c r="R386" s="2">
        <v>45112.729210740741</v>
      </c>
      <c r="S386" s="4">
        <v>50</v>
      </c>
      <c r="T386" s="1" t="s">
        <v>1280</v>
      </c>
      <c r="U386">
        <v>3.3</v>
      </c>
      <c r="V386" s="1" t="s">
        <v>1281</v>
      </c>
      <c r="W386">
        <v>0.5</v>
      </c>
      <c r="X386" s="1" t="s">
        <v>88</v>
      </c>
      <c r="Y386" s="1" t="s">
        <v>88</v>
      </c>
      <c r="Z386" s="1" t="s">
        <v>97</v>
      </c>
      <c r="AA386">
        <v>13</v>
      </c>
      <c r="AB386">
        <v>43</v>
      </c>
      <c r="AC386">
        <v>40</v>
      </c>
      <c r="AD386" s="5">
        <v>0</v>
      </c>
      <c r="AE386" s="5">
        <v>0</v>
      </c>
      <c r="AF386" s="5">
        <v>0</v>
      </c>
      <c r="AG386" s="5">
        <v>0</v>
      </c>
      <c r="AH386">
        <v>0</v>
      </c>
      <c r="AI386">
        <v>8</v>
      </c>
      <c r="AJ386" s="1" t="s">
        <v>1281</v>
      </c>
      <c r="AK386">
        <v>992</v>
      </c>
      <c r="AL386">
        <v>1</v>
      </c>
      <c r="AM386">
        <v>2</v>
      </c>
      <c r="AN386">
        <v>4</v>
      </c>
      <c r="AO386">
        <v>10</v>
      </c>
      <c r="AP386">
        <v>1</v>
      </c>
      <c r="AQ386">
        <v>1</v>
      </c>
      <c r="AR386">
        <v>2</v>
      </c>
      <c r="AS386">
        <v>8</v>
      </c>
      <c r="AT386">
        <v>1</v>
      </c>
      <c r="AU386">
        <v>46</v>
      </c>
      <c r="AV386">
        <v>3</v>
      </c>
      <c r="AW386">
        <v>210</v>
      </c>
      <c r="AX386">
        <v>183</v>
      </c>
      <c r="AY386">
        <v>111.2</v>
      </c>
      <c r="AZ386">
        <v>73</v>
      </c>
      <c r="BA386">
        <v>36.6</v>
      </c>
      <c r="BB386">
        <v>11</v>
      </c>
      <c r="BC386">
        <v>0.49</v>
      </c>
      <c r="BD386">
        <v>0.44</v>
      </c>
      <c r="BE386">
        <v>0.93</v>
      </c>
      <c r="BF386">
        <v>11.77</v>
      </c>
      <c r="BG386">
        <v>256</v>
      </c>
      <c r="BH386">
        <v>101</v>
      </c>
      <c r="BI386">
        <v>221</v>
      </c>
      <c r="BJ386">
        <v>67</v>
      </c>
      <c r="BK386">
        <v>253</v>
      </c>
      <c r="BL386">
        <v>85</v>
      </c>
      <c r="BM386">
        <v>272</v>
      </c>
      <c r="BN386">
        <v>96</v>
      </c>
      <c r="BO386">
        <v>4</v>
      </c>
      <c r="BP386" s="1" t="s">
        <v>88</v>
      </c>
      <c r="BQ386">
        <v>4</v>
      </c>
      <c r="BR386" s="1" t="s">
        <v>88</v>
      </c>
      <c r="BS386">
        <v>1</v>
      </c>
      <c r="BT386" s="1" t="s">
        <v>88</v>
      </c>
      <c r="BU386">
        <v>0.04</v>
      </c>
      <c r="BV386">
        <v>1.31</v>
      </c>
      <c r="BW386">
        <v>0.04</v>
      </c>
      <c r="BX386">
        <v>0.08</v>
      </c>
      <c r="BY386">
        <v>1.07</v>
      </c>
      <c r="BZ386">
        <v>0.91</v>
      </c>
      <c r="CA386">
        <v>194</v>
      </c>
      <c r="CB386">
        <v>22</v>
      </c>
      <c r="CC386">
        <v>366</v>
      </c>
      <c r="CD386">
        <v>182</v>
      </c>
      <c r="CE386">
        <v>110</v>
      </c>
      <c r="CF386">
        <v>29</v>
      </c>
      <c r="CG386">
        <v>247</v>
      </c>
      <c r="CH386">
        <v>85</v>
      </c>
      <c r="CI386">
        <v>1</v>
      </c>
      <c r="CJ386">
        <v>0.36</v>
      </c>
      <c r="CK386" t="str">
        <f>IF(O386=" "," ",VLOOKUP(AA386,Mapping!$A:$C,2,FALSE))</f>
        <v>MCI</v>
      </c>
      <c r="CL386" t="str">
        <f>IF(O386=" "," ",VLOOKUP(AA386,Mapping!$A:$C,3,FALSE))</f>
        <v>Man City</v>
      </c>
      <c r="CM386" s="5">
        <f t="shared" ref="CM386:CM449" si="30">AD386-AF386</f>
        <v>0</v>
      </c>
      <c r="CN386" s="5">
        <f t="shared" ref="CN386:CN449" si="31">AE386-AG386</f>
        <v>0</v>
      </c>
      <c r="CO386">
        <f t="shared" ref="CO386:CO449" si="32">S386/10</f>
        <v>5</v>
      </c>
      <c r="CP386" s="4">
        <f t="shared" ref="CP386:CP449" si="33">AC386/CO386</f>
        <v>8</v>
      </c>
      <c r="CQ386">
        <f t="shared" ref="CQ386:CQ449" si="34">F386/10</f>
        <v>0</v>
      </c>
    </row>
    <row r="387" spans="1:95" x14ac:dyDescent="0.35">
      <c r="A387">
        <v>100</v>
      </c>
      <c r="B387" s="1" t="s">
        <v>88</v>
      </c>
      <c r="C387">
        <v>477064</v>
      </c>
      <c r="D387" s="1" t="s">
        <v>88</v>
      </c>
      <c r="E387" s="1" t="s">
        <v>88</v>
      </c>
      <c r="F387" s="1">
        <v>0</v>
      </c>
      <c r="G387" s="1" t="s">
        <v>88</v>
      </c>
      <c r="H387" s="1" t="s">
        <v>88</v>
      </c>
      <c r="I387">
        <v>2</v>
      </c>
      <c r="J387">
        <v>3.5</v>
      </c>
      <c r="K387" s="1" t="s">
        <v>88</v>
      </c>
      <c r="L387" s="1" t="s">
        <v>88</v>
      </c>
      <c r="M387" s="1" t="s">
        <v>452</v>
      </c>
      <c r="N387">
        <v>0</v>
      </c>
      <c r="O387">
        <v>358</v>
      </c>
      <c r="P387" s="1" t="s">
        <v>88</v>
      </c>
      <c r="Q387" s="1" t="s">
        <v>1253</v>
      </c>
      <c r="R387" s="2">
        <v>45112.729210740741</v>
      </c>
      <c r="S387" s="4">
        <v>45</v>
      </c>
      <c r="T387" s="1" t="s">
        <v>1282</v>
      </c>
      <c r="U387">
        <v>2.1</v>
      </c>
      <c r="V387" s="1" t="s">
        <v>322</v>
      </c>
      <c r="W387">
        <v>0.3</v>
      </c>
      <c r="X387" s="1" t="s">
        <v>88</v>
      </c>
      <c r="Y387" s="1" t="s">
        <v>88</v>
      </c>
      <c r="Z387" s="1" t="s">
        <v>97</v>
      </c>
      <c r="AA387">
        <v>13</v>
      </c>
      <c r="AB387">
        <v>43</v>
      </c>
      <c r="AC387">
        <v>29</v>
      </c>
      <c r="AD387" s="5">
        <v>0</v>
      </c>
      <c r="AE387" s="5">
        <v>0</v>
      </c>
      <c r="AF387" s="5">
        <v>0</v>
      </c>
      <c r="AG387" s="5">
        <v>0</v>
      </c>
      <c r="AH387">
        <v>0</v>
      </c>
      <c r="AI387">
        <v>6.4</v>
      </c>
      <c r="AJ387" s="1" t="s">
        <v>1283</v>
      </c>
      <c r="AK387">
        <v>900</v>
      </c>
      <c r="AL387">
        <v>1</v>
      </c>
      <c r="AM387">
        <v>2</v>
      </c>
      <c r="AN387">
        <v>2</v>
      </c>
      <c r="AO387">
        <v>8</v>
      </c>
      <c r="AP387">
        <v>1</v>
      </c>
      <c r="AQ387">
        <v>1</v>
      </c>
      <c r="AR387">
        <v>2</v>
      </c>
      <c r="AS387">
        <v>1</v>
      </c>
      <c r="AT387">
        <v>1</v>
      </c>
      <c r="AU387">
        <v>46</v>
      </c>
      <c r="AV387">
        <v>3</v>
      </c>
      <c r="AW387">
        <v>168</v>
      </c>
      <c r="AX387">
        <v>129.4</v>
      </c>
      <c r="AY387">
        <v>189.3</v>
      </c>
      <c r="AZ387">
        <v>44</v>
      </c>
      <c r="BA387">
        <v>36.299999999999997</v>
      </c>
      <c r="BB387">
        <v>10</v>
      </c>
      <c r="BC387">
        <v>0.21</v>
      </c>
      <c r="BD387">
        <v>1.63</v>
      </c>
      <c r="BE387">
        <v>1.84</v>
      </c>
      <c r="BF387">
        <v>8.9</v>
      </c>
      <c r="BG387">
        <v>287</v>
      </c>
      <c r="BH387">
        <v>114</v>
      </c>
      <c r="BI387">
        <v>155</v>
      </c>
      <c r="BJ387">
        <v>39</v>
      </c>
      <c r="BK387">
        <v>291</v>
      </c>
      <c r="BL387">
        <v>107</v>
      </c>
      <c r="BM387">
        <v>273</v>
      </c>
      <c r="BN387">
        <v>97</v>
      </c>
      <c r="BO387">
        <v>4</v>
      </c>
      <c r="BP387" s="1" t="s">
        <v>88</v>
      </c>
      <c r="BQ387">
        <v>4</v>
      </c>
      <c r="BR387" s="1" t="s">
        <v>88</v>
      </c>
      <c r="BS387">
        <v>1</v>
      </c>
      <c r="BT387" s="1" t="s">
        <v>88</v>
      </c>
      <c r="BU387">
        <v>0.02</v>
      </c>
      <c r="BV387">
        <v>1.31</v>
      </c>
      <c r="BW387">
        <v>0.16</v>
      </c>
      <c r="BX387">
        <v>0.18</v>
      </c>
      <c r="BY387">
        <v>0.89</v>
      </c>
      <c r="BZ387">
        <v>0.8</v>
      </c>
      <c r="CA387">
        <v>484</v>
      </c>
      <c r="CB387">
        <v>142</v>
      </c>
      <c r="CC387">
        <v>288</v>
      </c>
      <c r="CD387">
        <v>165</v>
      </c>
      <c r="CE387">
        <v>237</v>
      </c>
      <c r="CF387">
        <v>91</v>
      </c>
      <c r="CG387">
        <v>301</v>
      </c>
      <c r="CH387">
        <v>109</v>
      </c>
      <c r="CI387">
        <v>1</v>
      </c>
      <c r="CJ387">
        <v>0.2</v>
      </c>
      <c r="CK387" t="str">
        <f>IF(O387=" "," ",VLOOKUP(AA387,Mapping!$A:$C,2,FALSE))</f>
        <v>MCI</v>
      </c>
      <c r="CL387" t="str">
        <f>IF(O387=" "," ",VLOOKUP(AA387,Mapping!$A:$C,3,FALSE))</f>
        <v>Man City</v>
      </c>
      <c r="CM387" s="5">
        <f t="shared" si="30"/>
        <v>0</v>
      </c>
      <c r="CN387" s="5">
        <f t="shared" si="31"/>
        <v>0</v>
      </c>
      <c r="CO387">
        <f t="shared" si="32"/>
        <v>4.5</v>
      </c>
      <c r="CP387" s="4">
        <f t="shared" si="33"/>
        <v>6.4444444444444446</v>
      </c>
      <c r="CQ387">
        <f t="shared" si="34"/>
        <v>0</v>
      </c>
    </row>
    <row r="388" spans="1:95" x14ac:dyDescent="0.35">
      <c r="A388">
        <v>100</v>
      </c>
      <c r="B388" s="1" t="s">
        <v>88</v>
      </c>
      <c r="C388">
        <v>103025</v>
      </c>
      <c r="D388" s="1" t="s">
        <v>88</v>
      </c>
      <c r="E388" s="1" t="s">
        <v>88</v>
      </c>
      <c r="F388" s="1">
        <v>0</v>
      </c>
      <c r="G388" s="1" t="s">
        <v>88</v>
      </c>
      <c r="H388" s="1" t="s">
        <v>88</v>
      </c>
      <c r="I388">
        <v>3</v>
      </c>
      <c r="J388">
        <v>0</v>
      </c>
      <c r="K388" s="1" t="s">
        <v>88</v>
      </c>
      <c r="L388" s="1" t="s">
        <v>88</v>
      </c>
      <c r="M388" s="1" t="s">
        <v>1284</v>
      </c>
      <c r="N388">
        <v>0</v>
      </c>
      <c r="O388">
        <v>359</v>
      </c>
      <c r="P388" s="1" t="s">
        <v>88</v>
      </c>
      <c r="Q388" s="1" t="s">
        <v>1285</v>
      </c>
      <c r="R388" s="2">
        <v>45138.337350925925</v>
      </c>
      <c r="S388" s="4">
        <v>75</v>
      </c>
      <c r="T388" s="1" t="s">
        <v>1286</v>
      </c>
      <c r="U388">
        <v>4.2</v>
      </c>
      <c r="V388" s="1" t="s">
        <v>1287</v>
      </c>
      <c r="W388">
        <v>0.4</v>
      </c>
      <c r="X388" s="1" t="s">
        <v>88</v>
      </c>
      <c r="Y388" s="1" t="s">
        <v>88</v>
      </c>
      <c r="Z388" s="1" t="s">
        <v>189</v>
      </c>
      <c r="AA388">
        <v>13</v>
      </c>
      <c r="AB388">
        <v>43</v>
      </c>
      <c r="AC388">
        <v>126</v>
      </c>
      <c r="AD388" s="5">
        <v>0</v>
      </c>
      <c r="AE388" s="5">
        <v>0</v>
      </c>
      <c r="AF388" s="5">
        <v>0</v>
      </c>
      <c r="AG388" s="5">
        <v>0</v>
      </c>
      <c r="AH388">
        <v>0</v>
      </c>
      <c r="AI388">
        <v>16.8</v>
      </c>
      <c r="AJ388" s="1" t="s">
        <v>1287</v>
      </c>
      <c r="AK388">
        <v>1913</v>
      </c>
      <c r="AL388">
        <v>5</v>
      </c>
      <c r="AM388">
        <v>12</v>
      </c>
      <c r="AN388">
        <v>6</v>
      </c>
      <c r="AO388">
        <v>23</v>
      </c>
      <c r="AP388">
        <v>1</v>
      </c>
      <c r="AQ388">
        <v>1</v>
      </c>
      <c r="AR388">
        <v>2</v>
      </c>
      <c r="AS388">
        <v>2</v>
      </c>
      <c r="AT388">
        <v>1</v>
      </c>
      <c r="AU388">
        <v>46</v>
      </c>
      <c r="AV388">
        <v>11</v>
      </c>
      <c r="AW388">
        <v>470</v>
      </c>
      <c r="AX388">
        <v>540</v>
      </c>
      <c r="AY388">
        <v>803.1</v>
      </c>
      <c r="AZ388">
        <v>524</v>
      </c>
      <c r="BA388">
        <v>186.5</v>
      </c>
      <c r="BB388">
        <v>22</v>
      </c>
      <c r="BC388">
        <v>5.4</v>
      </c>
      <c r="BD388">
        <v>5.22</v>
      </c>
      <c r="BE388">
        <v>10.62</v>
      </c>
      <c r="BF388">
        <v>18.28</v>
      </c>
      <c r="BG388">
        <v>90</v>
      </c>
      <c r="BH388">
        <v>41</v>
      </c>
      <c r="BI388">
        <v>20</v>
      </c>
      <c r="BJ388">
        <v>17</v>
      </c>
      <c r="BK388">
        <v>52</v>
      </c>
      <c r="BL388">
        <v>36</v>
      </c>
      <c r="BM388">
        <v>38</v>
      </c>
      <c r="BN388">
        <v>29</v>
      </c>
      <c r="BO388">
        <v>4</v>
      </c>
      <c r="BP388" s="1" t="s">
        <v>88</v>
      </c>
      <c r="BQ388">
        <v>4</v>
      </c>
      <c r="BR388" s="1" t="s">
        <v>88</v>
      </c>
      <c r="BS388">
        <v>1</v>
      </c>
      <c r="BT388" s="1" t="s">
        <v>88</v>
      </c>
      <c r="BU388">
        <v>0.25</v>
      </c>
      <c r="BV388">
        <v>1.31</v>
      </c>
      <c r="BW388">
        <v>0.25</v>
      </c>
      <c r="BX388">
        <v>0.5</v>
      </c>
      <c r="BY388">
        <v>0.86</v>
      </c>
      <c r="BZ388">
        <v>1.08</v>
      </c>
      <c r="CA388">
        <v>17</v>
      </c>
      <c r="CB388">
        <v>10</v>
      </c>
      <c r="CC388">
        <v>590</v>
      </c>
      <c r="CD388">
        <v>247</v>
      </c>
      <c r="CE388">
        <v>37</v>
      </c>
      <c r="CF388">
        <v>18</v>
      </c>
      <c r="CG388">
        <v>271</v>
      </c>
      <c r="CH388">
        <v>86</v>
      </c>
      <c r="CI388">
        <v>1.04</v>
      </c>
      <c r="CJ388">
        <v>0.28000000000000003</v>
      </c>
      <c r="CK388" t="str">
        <f>IF(O388=" "," ",VLOOKUP(AA388,Mapping!$A:$C,2,FALSE))</f>
        <v>MCI</v>
      </c>
      <c r="CL388" t="str">
        <f>IF(O388=" "," ",VLOOKUP(AA388,Mapping!$A:$C,3,FALSE))</f>
        <v>Man City</v>
      </c>
      <c r="CM388" s="5">
        <f t="shared" si="30"/>
        <v>0</v>
      </c>
      <c r="CN388" s="5">
        <f t="shared" si="31"/>
        <v>0</v>
      </c>
      <c r="CO388">
        <f t="shared" si="32"/>
        <v>7.5</v>
      </c>
      <c r="CP388" s="4">
        <f t="shared" si="33"/>
        <v>16.8</v>
      </c>
      <c r="CQ388">
        <f t="shared" si="34"/>
        <v>0</v>
      </c>
    </row>
    <row r="389" spans="1:95" x14ac:dyDescent="0.35">
      <c r="A389">
        <v>100</v>
      </c>
      <c r="B389" s="1" t="s">
        <v>88</v>
      </c>
      <c r="C389">
        <v>432714</v>
      </c>
      <c r="D389" s="1" t="s">
        <v>88</v>
      </c>
      <c r="E389" s="1" t="s">
        <v>88</v>
      </c>
      <c r="F389" s="1">
        <v>0</v>
      </c>
      <c r="G389" s="1" t="s">
        <v>88</v>
      </c>
      <c r="H389" s="1" t="s">
        <v>88</v>
      </c>
      <c r="I389">
        <v>3</v>
      </c>
      <c r="J389">
        <v>2.5</v>
      </c>
      <c r="K389" s="1" t="s">
        <v>88</v>
      </c>
      <c r="L389" s="1" t="s">
        <v>88</v>
      </c>
      <c r="M389" s="1" t="s">
        <v>333</v>
      </c>
      <c r="N389">
        <v>0</v>
      </c>
      <c r="O389">
        <v>360</v>
      </c>
      <c r="P389" s="1" t="s">
        <v>88</v>
      </c>
      <c r="Q389" s="1" t="s">
        <v>1285</v>
      </c>
      <c r="R389" s="2">
        <v>45138.337350925925</v>
      </c>
      <c r="S389" s="4">
        <v>45</v>
      </c>
      <c r="T389" s="1" t="s">
        <v>1288</v>
      </c>
      <c r="U389">
        <v>0</v>
      </c>
      <c r="V389" s="1" t="s">
        <v>1171</v>
      </c>
      <c r="W389">
        <v>0.1</v>
      </c>
      <c r="X389" s="1" t="s">
        <v>88</v>
      </c>
      <c r="Y389" s="1" t="s">
        <v>88</v>
      </c>
      <c r="Z389" s="1" t="s">
        <v>97</v>
      </c>
      <c r="AA389">
        <v>13</v>
      </c>
      <c r="AB389">
        <v>43</v>
      </c>
      <c r="AC389">
        <v>126</v>
      </c>
      <c r="AD389" s="5">
        <v>0</v>
      </c>
      <c r="AE389" s="5">
        <v>0</v>
      </c>
      <c r="AF389" s="5">
        <v>0</v>
      </c>
      <c r="AG389" s="5">
        <v>0</v>
      </c>
      <c r="AH389">
        <v>0</v>
      </c>
      <c r="AI389">
        <v>0</v>
      </c>
      <c r="AJ389" s="1" t="s">
        <v>1171</v>
      </c>
      <c r="AK389">
        <v>1913</v>
      </c>
      <c r="AL389">
        <v>5</v>
      </c>
      <c r="AM389">
        <v>12</v>
      </c>
      <c r="AN389">
        <v>6</v>
      </c>
      <c r="AO389">
        <v>23</v>
      </c>
      <c r="AP389">
        <v>1</v>
      </c>
      <c r="AQ389">
        <v>1</v>
      </c>
      <c r="AR389">
        <v>2</v>
      </c>
      <c r="AS389">
        <v>2</v>
      </c>
      <c r="AT389">
        <v>1</v>
      </c>
      <c r="AU389">
        <v>46</v>
      </c>
      <c r="AV389">
        <v>11</v>
      </c>
      <c r="AW389">
        <v>470</v>
      </c>
      <c r="AX389">
        <v>0</v>
      </c>
      <c r="AY389">
        <v>0</v>
      </c>
      <c r="AZ389">
        <v>0</v>
      </c>
      <c r="BA389">
        <v>0</v>
      </c>
      <c r="BB389">
        <v>22</v>
      </c>
      <c r="BC389">
        <v>0</v>
      </c>
      <c r="BD389">
        <v>0</v>
      </c>
      <c r="BE389">
        <v>0</v>
      </c>
      <c r="BF389">
        <v>0</v>
      </c>
      <c r="BG389">
        <v>521</v>
      </c>
      <c r="BH389">
        <v>204</v>
      </c>
      <c r="BI389">
        <v>519</v>
      </c>
      <c r="BJ389">
        <v>205</v>
      </c>
      <c r="BK389">
        <v>511</v>
      </c>
      <c r="BL389">
        <v>201</v>
      </c>
      <c r="BM389">
        <v>523</v>
      </c>
      <c r="BN389">
        <v>204</v>
      </c>
      <c r="BO389">
        <v>4</v>
      </c>
      <c r="BP389" s="1" t="s">
        <v>88</v>
      </c>
      <c r="BQ389">
        <v>4</v>
      </c>
      <c r="BR389" s="1" t="s">
        <v>88</v>
      </c>
      <c r="BS389">
        <v>1</v>
      </c>
      <c r="BT389" s="1" t="s">
        <v>88</v>
      </c>
      <c r="BU389">
        <v>0.25</v>
      </c>
      <c r="BV389">
        <v>1.31</v>
      </c>
      <c r="BW389">
        <v>0.25</v>
      </c>
      <c r="BX389">
        <v>0.5</v>
      </c>
      <c r="BY389">
        <v>0.86</v>
      </c>
      <c r="BZ389">
        <v>1.08</v>
      </c>
      <c r="CA389">
        <v>457</v>
      </c>
      <c r="CB389">
        <v>228</v>
      </c>
      <c r="CC389">
        <v>261</v>
      </c>
      <c r="CD389">
        <v>35</v>
      </c>
      <c r="CE389">
        <v>525</v>
      </c>
      <c r="CF389">
        <v>206</v>
      </c>
      <c r="CG389">
        <v>538</v>
      </c>
      <c r="CH389">
        <v>199</v>
      </c>
      <c r="CI389">
        <v>1.04</v>
      </c>
      <c r="CJ389">
        <v>0.28000000000000003</v>
      </c>
      <c r="CK389" t="str">
        <f>IF(O389=" "," ",VLOOKUP(AA389,Mapping!$A:$C,2,FALSE))</f>
        <v>MCI</v>
      </c>
      <c r="CL389" t="str">
        <f>IF(O389=" "," ",VLOOKUP(AA389,Mapping!$A:$C,3,FALSE))</f>
        <v>Man City</v>
      </c>
      <c r="CM389" s="5">
        <f t="shared" si="30"/>
        <v>0</v>
      </c>
      <c r="CN389" s="5">
        <f t="shared" si="31"/>
        <v>0</v>
      </c>
      <c r="CO389">
        <f t="shared" si="32"/>
        <v>4.5</v>
      </c>
      <c r="CP389" s="4">
        <f t="shared" si="33"/>
        <v>28</v>
      </c>
      <c r="CQ389">
        <f t="shared" si="34"/>
        <v>0</v>
      </c>
    </row>
    <row r="390" spans="1:95" x14ac:dyDescent="0.35">
      <c r="A390">
        <v>100</v>
      </c>
      <c r="B390" s="1" t="s">
        <v>88</v>
      </c>
      <c r="C390">
        <v>88248</v>
      </c>
      <c r="D390" s="1" t="s">
        <v>88</v>
      </c>
      <c r="E390" s="1" t="s">
        <v>88</v>
      </c>
      <c r="F390" s="1">
        <v>0</v>
      </c>
      <c r="G390" s="1" t="s">
        <v>88</v>
      </c>
      <c r="H390" s="1" t="s">
        <v>88</v>
      </c>
      <c r="I390">
        <v>1</v>
      </c>
      <c r="J390">
        <v>2.5</v>
      </c>
      <c r="K390" s="1" t="s">
        <v>88</v>
      </c>
      <c r="L390" s="1" t="s">
        <v>88</v>
      </c>
      <c r="M390" s="1" t="s">
        <v>1077</v>
      </c>
      <c r="N390">
        <v>0</v>
      </c>
      <c r="O390">
        <v>361</v>
      </c>
      <c r="P390" s="1" t="s">
        <v>88</v>
      </c>
      <c r="Q390" s="1" t="s">
        <v>1285</v>
      </c>
      <c r="R390" s="2">
        <v>45138.337350925925</v>
      </c>
      <c r="S390" s="4">
        <v>40</v>
      </c>
      <c r="T390" s="1" t="s">
        <v>1289</v>
      </c>
      <c r="U390">
        <v>7.7</v>
      </c>
      <c r="V390" s="1" t="s">
        <v>1290</v>
      </c>
      <c r="W390">
        <v>0.8</v>
      </c>
      <c r="X390" s="1" t="s">
        <v>88</v>
      </c>
      <c r="Y390" s="1" t="s">
        <v>88</v>
      </c>
      <c r="Z390" s="1" t="s">
        <v>97</v>
      </c>
      <c r="AA390">
        <v>13</v>
      </c>
      <c r="AB390">
        <v>43</v>
      </c>
      <c r="AC390">
        <v>23</v>
      </c>
      <c r="AD390" s="5">
        <v>0</v>
      </c>
      <c r="AE390" s="5">
        <v>0</v>
      </c>
      <c r="AF390" s="5">
        <v>0</v>
      </c>
      <c r="AG390" s="5">
        <v>0</v>
      </c>
      <c r="AH390">
        <v>0</v>
      </c>
      <c r="AI390">
        <v>5.8</v>
      </c>
      <c r="AJ390" s="1" t="s">
        <v>1290</v>
      </c>
      <c r="AK390">
        <v>270</v>
      </c>
      <c r="AL390">
        <v>5</v>
      </c>
      <c r="AM390">
        <v>12</v>
      </c>
      <c r="AN390">
        <v>2</v>
      </c>
      <c r="AO390">
        <v>1</v>
      </c>
      <c r="AP390">
        <v>1</v>
      </c>
      <c r="AQ390">
        <v>1</v>
      </c>
      <c r="AR390">
        <v>2</v>
      </c>
      <c r="AS390">
        <v>2</v>
      </c>
      <c r="AT390">
        <v>1</v>
      </c>
      <c r="AU390">
        <v>14</v>
      </c>
      <c r="AV390">
        <v>5</v>
      </c>
      <c r="AW390">
        <v>90</v>
      </c>
      <c r="AX390">
        <v>116.8</v>
      </c>
      <c r="AY390">
        <v>0</v>
      </c>
      <c r="AZ390">
        <v>0</v>
      </c>
      <c r="BA390">
        <v>11.7</v>
      </c>
      <c r="BB390">
        <v>3</v>
      </c>
      <c r="BC390">
        <v>0</v>
      </c>
      <c r="BD390">
        <v>0</v>
      </c>
      <c r="BE390">
        <v>0</v>
      </c>
      <c r="BF390">
        <v>4.12</v>
      </c>
      <c r="BG390">
        <v>292</v>
      </c>
      <c r="BH390">
        <v>21</v>
      </c>
      <c r="BI390">
        <v>384</v>
      </c>
      <c r="BJ390">
        <v>23</v>
      </c>
      <c r="BK390">
        <v>366</v>
      </c>
      <c r="BL390">
        <v>14</v>
      </c>
      <c r="BM390">
        <v>336</v>
      </c>
      <c r="BN390">
        <v>21</v>
      </c>
      <c r="BO390">
        <v>4</v>
      </c>
      <c r="BP390" s="1" t="s">
        <v>88</v>
      </c>
      <c r="BQ390">
        <v>4</v>
      </c>
      <c r="BR390" s="1" t="s">
        <v>88</v>
      </c>
      <c r="BS390">
        <v>1</v>
      </c>
      <c r="BT390" s="1" t="s">
        <v>88</v>
      </c>
      <c r="BU390">
        <v>0.25</v>
      </c>
      <c r="BV390">
        <v>4.67</v>
      </c>
      <c r="BW390">
        <v>0.25</v>
      </c>
      <c r="BX390">
        <v>0.5</v>
      </c>
      <c r="BY390">
        <v>1.37</v>
      </c>
      <c r="BZ390">
        <v>0.33</v>
      </c>
      <c r="CA390">
        <v>532</v>
      </c>
      <c r="CB390">
        <v>42</v>
      </c>
      <c r="CC390">
        <v>17</v>
      </c>
      <c r="CD390">
        <v>13</v>
      </c>
      <c r="CE390">
        <v>2</v>
      </c>
      <c r="CF390">
        <v>1</v>
      </c>
      <c r="CG390">
        <v>196</v>
      </c>
      <c r="CH390">
        <v>30</v>
      </c>
      <c r="CI390">
        <v>1</v>
      </c>
      <c r="CJ390">
        <v>0.67</v>
      </c>
      <c r="CK390" t="str">
        <f>IF(O390=" "," ",VLOOKUP(AA390,Mapping!$A:$C,2,FALSE))</f>
        <v>MCI</v>
      </c>
      <c r="CL390" t="str">
        <f>IF(O390=" "," ",VLOOKUP(AA390,Mapping!$A:$C,3,FALSE))</f>
        <v>Man City</v>
      </c>
      <c r="CM390" s="5">
        <f t="shared" si="30"/>
        <v>0</v>
      </c>
      <c r="CN390" s="5">
        <f t="shared" si="31"/>
        <v>0</v>
      </c>
      <c r="CO390">
        <f t="shared" si="32"/>
        <v>4</v>
      </c>
      <c r="CP390" s="4">
        <f t="shared" si="33"/>
        <v>5.75</v>
      </c>
      <c r="CQ390">
        <f t="shared" si="34"/>
        <v>0</v>
      </c>
    </row>
    <row r="391" spans="1:95" x14ac:dyDescent="0.35">
      <c r="A391">
        <v>100</v>
      </c>
      <c r="B391" s="1" t="s">
        <v>88</v>
      </c>
      <c r="C391">
        <v>244851</v>
      </c>
      <c r="D391" s="1" t="s">
        <v>88</v>
      </c>
      <c r="E391" s="1" t="s">
        <v>88</v>
      </c>
      <c r="F391" s="1">
        <v>0</v>
      </c>
      <c r="G391" s="1" t="s">
        <v>88</v>
      </c>
      <c r="H391" s="1" t="s">
        <v>88</v>
      </c>
      <c r="I391">
        <v>3</v>
      </c>
      <c r="J391">
        <v>3.1</v>
      </c>
      <c r="K391" s="1" t="s">
        <v>88</v>
      </c>
      <c r="L391" s="1" t="s">
        <v>88</v>
      </c>
      <c r="M391" s="1" t="s">
        <v>1291</v>
      </c>
      <c r="N391">
        <v>0</v>
      </c>
      <c r="O391">
        <v>362</v>
      </c>
      <c r="P391" s="1" t="s">
        <v>88</v>
      </c>
      <c r="Q391" s="1" t="s">
        <v>1285</v>
      </c>
      <c r="R391" s="2">
        <v>45138.337350925925</v>
      </c>
      <c r="S391" s="4">
        <v>50</v>
      </c>
      <c r="T391" s="1" t="s">
        <v>1292</v>
      </c>
      <c r="U391">
        <v>1.4</v>
      </c>
      <c r="V391" s="1" t="s">
        <v>1293</v>
      </c>
      <c r="W391">
        <v>0.2</v>
      </c>
      <c r="X391" s="1" t="s">
        <v>88</v>
      </c>
      <c r="Y391" s="1" t="s">
        <v>88</v>
      </c>
      <c r="Z391" s="1" t="s">
        <v>97</v>
      </c>
      <c r="AA391">
        <v>13</v>
      </c>
      <c r="AB391">
        <v>43</v>
      </c>
      <c r="AC391">
        <v>19</v>
      </c>
      <c r="AD391" s="5">
        <v>0</v>
      </c>
      <c r="AE391" s="5">
        <v>0</v>
      </c>
      <c r="AF391" s="5">
        <v>0</v>
      </c>
      <c r="AG391" s="5">
        <v>0</v>
      </c>
      <c r="AH391">
        <v>0</v>
      </c>
      <c r="AI391">
        <v>3.8</v>
      </c>
      <c r="AJ391" s="1" t="s">
        <v>1293</v>
      </c>
      <c r="AK391">
        <v>358</v>
      </c>
      <c r="AL391">
        <v>5</v>
      </c>
      <c r="AM391">
        <v>1</v>
      </c>
      <c r="AN391">
        <v>1</v>
      </c>
      <c r="AO391">
        <v>4</v>
      </c>
      <c r="AP391">
        <v>1</v>
      </c>
      <c r="AQ391">
        <v>1</v>
      </c>
      <c r="AR391">
        <v>2</v>
      </c>
      <c r="AS391">
        <v>1</v>
      </c>
      <c r="AT391">
        <v>1</v>
      </c>
      <c r="AU391">
        <v>14</v>
      </c>
      <c r="AV391">
        <v>5</v>
      </c>
      <c r="AW391">
        <v>76</v>
      </c>
      <c r="AX391">
        <v>73</v>
      </c>
      <c r="AY391">
        <v>88.7</v>
      </c>
      <c r="AZ391">
        <v>155</v>
      </c>
      <c r="BA391">
        <v>31.9</v>
      </c>
      <c r="BB391">
        <v>2</v>
      </c>
      <c r="BC391">
        <v>0.36</v>
      </c>
      <c r="BD391">
        <v>0.49</v>
      </c>
      <c r="BE391">
        <v>0.85</v>
      </c>
      <c r="BF391">
        <v>7.13</v>
      </c>
      <c r="BG391">
        <v>321</v>
      </c>
      <c r="BH391">
        <v>143</v>
      </c>
      <c r="BI391">
        <v>248</v>
      </c>
      <c r="BJ391">
        <v>136</v>
      </c>
      <c r="BK391">
        <v>174</v>
      </c>
      <c r="BL391">
        <v>109</v>
      </c>
      <c r="BM391">
        <v>282</v>
      </c>
      <c r="BN391">
        <v>131</v>
      </c>
      <c r="BO391">
        <v>4</v>
      </c>
      <c r="BP391" s="1" t="s">
        <v>88</v>
      </c>
      <c r="BQ391">
        <v>4</v>
      </c>
      <c r="BR391" s="1" t="s">
        <v>88</v>
      </c>
      <c r="BS391">
        <v>1</v>
      </c>
      <c r="BT391" s="1" t="s">
        <v>88</v>
      </c>
      <c r="BU391">
        <v>0.09</v>
      </c>
      <c r="BV391">
        <v>4.67</v>
      </c>
      <c r="BW391">
        <v>0.12</v>
      </c>
      <c r="BX391">
        <v>0.21</v>
      </c>
      <c r="BY391">
        <v>1.79</v>
      </c>
      <c r="BZ391">
        <v>1.01</v>
      </c>
      <c r="CA391">
        <v>261</v>
      </c>
      <c r="CB391">
        <v>168</v>
      </c>
      <c r="CC391">
        <v>433</v>
      </c>
      <c r="CD391">
        <v>143</v>
      </c>
      <c r="CE391">
        <v>336</v>
      </c>
      <c r="CF391">
        <v>148</v>
      </c>
      <c r="CG391">
        <v>379</v>
      </c>
      <c r="CH391">
        <v>119</v>
      </c>
      <c r="CI391">
        <v>0.5</v>
      </c>
      <c r="CJ391">
        <v>0.25</v>
      </c>
      <c r="CK391" t="str">
        <f>IF(O391=" "," ",VLOOKUP(AA391,Mapping!$A:$C,2,FALSE))</f>
        <v>MCI</v>
      </c>
      <c r="CL391" t="str">
        <f>IF(O391=" "," ",VLOOKUP(AA391,Mapping!$A:$C,3,FALSE))</f>
        <v>Man City</v>
      </c>
      <c r="CM391" s="5">
        <f t="shared" si="30"/>
        <v>0</v>
      </c>
      <c r="CN391" s="5">
        <f t="shared" si="31"/>
        <v>0</v>
      </c>
      <c r="CO391">
        <f t="shared" si="32"/>
        <v>5</v>
      </c>
      <c r="CP391" s="4">
        <f t="shared" si="33"/>
        <v>3.8</v>
      </c>
      <c r="CQ391">
        <f t="shared" si="34"/>
        <v>0</v>
      </c>
    </row>
    <row r="392" spans="1:95" x14ac:dyDescent="0.35">
      <c r="A392">
        <v>100</v>
      </c>
      <c r="B392" s="1" t="s">
        <v>88</v>
      </c>
      <c r="C392">
        <v>482769</v>
      </c>
      <c r="D392" s="1" t="s">
        <v>88</v>
      </c>
      <c r="E392" s="1" t="s">
        <v>88</v>
      </c>
      <c r="F392" s="1">
        <v>0</v>
      </c>
      <c r="G392" s="1" t="s">
        <v>88</v>
      </c>
      <c r="H392" s="1" t="s">
        <v>88</v>
      </c>
      <c r="I392">
        <v>3</v>
      </c>
      <c r="J392">
        <v>2.5</v>
      </c>
      <c r="K392" s="1" t="s">
        <v>88</v>
      </c>
      <c r="L392" s="1" t="s">
        <v>88</v>
      </c>
      <c r="M392" s="1" t="s">
        <v>1294</v>
      </c>
      <c r="N392">
        <v>0</v>
      </c>
      <c r="O392">
        <v>363</v>
      </c>
      <c r="P392" s="1" t="s">
        <v>88</v>
      </c>
      <c r="Q392" s="1" t="s">
        <v>1285</v>
      </c>
      <c r="R392" s="2">
        <v>45138.337350925925</v>
      </c>
      <c r="S392" s="4">
        <v>45</v>
      </c>
      <c r="T392" s="1" t="s">
        <v>1295</v>
      </c>
      <c r="U392">
        <v>1</v>
      </c>
      <c r="V392" s="1" t="s">
        <v>1296</v>
      </c>
      <c r="W392">
        <v>0</v>
      </c>
      <c r="X392" s="1" t="s">
        <v>88</v>
      </c>
      <c r="Y392" s="1" t="s">
        <v>88</v>
      </c>
      <c r="Z392" s="1" t="s">
        <v>97</v>
      </c>
      <c r="AA392">
        <v>13</v>
      </c>
      <c r="AB392">
        <v>43</v>
      </c>
      <c r="AC392">
        <v>1</v>
      </c>
      <c r="AD392" s="5">
        <v>0</v>
      </c>
      <c r="AE392" s="5">
        <v>0</v>
      </c>
      <c r="AF392" s="5">
        <v>0</v>
      </c>
      <c r="AG392" s="5">
        <v>0</v>
      </c>
      <c r="AH392">
        <v>0</v>
      </c>
      <c r="AI392">
        <v>0.2</v>
      </c>
      <c r="AJ392" s="1" t="s">
        <v>1296</v>
      </c>
      <c r="AK392">
        <v>18</v>
      </c>
      <c r="AL392">
        <v>5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2</v>
      </c>
      <c r="AS392">
        <v>1</v>
      </c>
      <c r="AT392">
        <v>1</v>
      </c>
      <c r="AU392">
        <v>14</v>
      </c>
      <c r="AV392">
        <v>5</v>
      </c>
      <c r="AW392">
        <v>4</v>
      </c>
      <c r="AX392">
        <v>1</v>
      </c>
      <c r="AY392">
        <v>2.6</v>
      </c>
      <c r="AZ392">
        <v>4</v>
      </c>
      <c r="BA392">
        <v>0.8</v>
      </c>
      <c r="BB392">
        <v>2</v>
      </c>
      <c r="BC392">
        <v>0</v>
      </c>
      <c r="BD392">
        <v>0.01</v>
      </c>
      <c r="BE392">
        <v>0.01</v>
      </c>
      <c r="BF392">
        <v>0.19</v>
      </c>
      <c r="BG392">
        <v>385</v>
      </c>
      <c r="BH392">
        <v>179</v>
      </c>
      <c r="BI392">
        <v>349</v>
      </c>
      <c r="BJ392">
        <v>172</v>
      </c>
      <c r="BK392">
        <v>346</v>
      </c>
      <c r="BL392">
        <v>172</v>
      </c>
      <c r="BM392">
        <v>382</v>
      </c>
      <c r="BN392">
        <v>177</v>
      </c>
      <c r="BO392">
        <v>4</v>
      </c>
      <c r="BP392" s="1" t="s">
        <v>88</v>
      </c>
      <c r="BQ392">
        <v>4</v>
      </c>
      <c r="BR392" s="1" t="s">
        <v>88</v>
      </c>
      <c r="BS392">
        <v>1</v>
      </c>
      <c r="BT392" s="1" t="s">
        <v>88</v>
      </c>
      <c r="BU392">
        <v>0.09</v>
      </c>
      <c r="BV392">
        <v>4.67</v>
      </c>
      <c r="BW392">
        <v>0.05</v>
      </c>
      <c r="BX392">
        <v>0.05</v>
      </c>
      <c r="BY392">
        <v>0.95</v>
      </c>
      <c r="BZ392">
        <v>5</v>
      </c>
      <c r="CA392">
        <v>492</v>
      </c>
      <c r="CB392">
        <v>247</v>
      </c>
      <c r="CC392">
        <v>296</v>
      </c>
      <c r="CD392">
        <v>54</v>
      </c>
      <c r="CE392">
        <v>377</v>
      </c>
      <c r="CF392">
        <v>173</v>
      </c>
      <c r="CG392">
        <v>581</v>
      </c>
      <c r="CH392">
        <v>233</v>
      </c>
      <c r="CI392">
        <v>0.5</v>
      </c>
      <c r="CJ392">
        <v>0.25</v>
      </c>
      <c r="CK392" t="str">
        <f>IF(O392=" "," ",VLOOKUP(AA392,Mapping!$A:$C,2,FALSE))</f>
        <v>MCI</v>
      </c>
      <c r="CL392" t="str">
        <f>IF(O392=" "," ",VLOOKUP(AA392,Mapping!$A:$C,3,FALSE))</f>
        <v>Man City</v>
      </c>
      <c r="CM392" s="5">
        <f t="shared" si="30"/>
        <v>0</v>
      </c>
      <c r="CN392" s="5">
        <f t="shared" si="31"/>
        <v>0</v>
      </c>
      <c r="CO392">
        <f t="shared" si="32"/>
        <v>4.5</v>
      </c>
      <c r="CP392" s="4">
        <f t="shared" si="33"/>
        <v>0.22222222222222221</v>
      </c>
      <c r="CQ392">
        <f t="shared" si="34"/>
        <v>0</v>
      </c>
    </row>
    <row r="393" spans="1:95" x14ac:dyDescent="0.35">
      <c r="A393">
        <v>100</v>
      </c>
      <c r="B393" s="1" t="s">
        <v>88</v>
      </c>
      <c r="C393">
        <v>155405</v>
      </c>
      <c r="D393" s="1" t="s">
        <v>88</v>
      </c>
      <c r="E393" s="1" t="s">
        <v>88</v>
      </c>
      <c r="F393" s="1">
        <v>0</v>
      </c>
      <c r="G393" s="1" t="s">
        <v>88</v>
      </c>
      <c r="H393" s="1" t="s">
        <v>88</v>
      </c>
      <c r="I393">
        <v>3</v>
      </c>
      <c r="J393">
        <v>3.1</v>
      </c>
      <c r="K393" s="1" t="s">
        <v>88</v>
      </c>
      <c r="L393" s="1" t="s">
        <v>88</v>
      </c>
      <c r="M393" s="1" t="s">
        <v>1297</v>
      </c>
      <c r="N393">
        <v>0</v>
      </c>
      <c r="O393">
        <v>364</v>
      </c>
      <c r="P393" s="1" t="s">
        <v>88</v>
      </c>
      <c r="Q393" s="1" t="s">
        <v>1285</v>
      </c>
      <c r="R393" s="2">
        <v>45138.337350925925</v>
      </c>
      <c r="S393" s="4">
        <v>50</v>
      </c>
      <c r="T393" s="1" t="s">
        <v>1298</v>
      </c>
      <c r="U393">
        <v>1.2</v>
      </c>
      <c r="V393" s="1" t="s">
        <v>1121</v>
      </c>
      <c r="W393">
        <v>0.1</v>
      </c>
      <c r="X393" s="1" t="s">
        <v>88</v>
      </c>
      <c r="Y393" s="1" t="s">
        <v>88</v>
      </c>
      <c r="Z393" s="1" t="s">
        <v>97</v>
      </c>
      <c r="AA393">
        <v>13</v>
      </c>
      <c r="AB393">
        <v>43</v>
      </c>
      <c r="AC393">
        <v>14</v>
      </c>
      <c r="AD393" s="5">
        <v>0</v>
      </c>
      <c r="AE393" s="5">
        <v>0</v>
      </c>
      <c r="AF393" s="5">
        <v>0</v>
      </c>
      <c r="AG393" s="5">
        <v>0</v>
      </c>
      <c r="AH393">
        <v>0</v>
      </c>
      <c r="AI393">
        <v>2.8</v>
      </c>
      <c r="AJ393" s="1" t="s">
        <v>1121</v>
      </c>
      <c r="AK393">
        <v>291</v>
      </c>
      <c r="AL393">
        <v>5</v>
      </c>
      <c r="AM393">
        <v>1</v>
      </c>
      <c r="AN393">
        <v>1</v>
      </c>
      <c r="AO393">
        <v>3</v>
      </c>
      <c r="AP393">
        <v>1</v>
      </c>
      <c r="AQ393">
        <v>1</v>
      </c>
      <c r="AR393">
        <v>2</v>
      </c>
      <c r="AS393">
        <v>1</v>
      </c>
      <c r="AT393">
        <v>1</v>
      </c>
      <c r="AU393">
        <v>14</v>
      </c>
      <c r="AV393">
        <v>5</v>
      </c>
      <c r="AW393">
        <v>68</v>
      </c>
      <c r="AX393">
        <v>50</v>
      </c>
      <c r="AY393">
        <v>54.4</v>
      </c>
      <c r="AZ393">
        <v>22</v>
      </c>
      <c r="BA393">
        <v>12.7</v>
      </c>
      <c r="BB393">
        <v>2</v>
      </c>
      <c r="BC393">
        <v>0.28000000000000003</v>
      </c>
      <c r="BD393">
        <v>0.11</v>
      </c>
      <c r="BE393">
        <v>0.39</v>
      </c>
      <c r="BF393">
        <v>5.05</v>
      </c>
      <c r="BG393">
        <v>343</v>
      </c>
      <c r="BH393">
        <v>153</v>
      </c>
      <c r="BI393">
        <v>285</v>
      </c>
      <c r="BJ393">
        <v>150</v>
      </c>
      <c r="BK393">
        <v>317</v>
      </c>
      <c r="BL393">
        <v>159</v>
      </c>
      <c r="BM393">
        <v>333</v>
      </c>
      <c r="BN393">
        <v>154</v>
      </c>
      <c r="BO393">
        <v>4</v>
      </c>
      <c r="BP393" s="1" t="s">
        <v>88</v>
      </c>
      <c r="BQ393">
        <v>4</v>
      </c>
      <c r="BR393" s="1" t="s">
        <v>88</v>
      </c>
      <c r="BS393">
        <v>1</v>
      </c>
      <c r="BT393" s="1" t="s">
        <v>88</v>
      </c>
      <c r="BU393">
        <v>0.09</v>
      </c>
      <c r="BV393">
        <v>4.67</v>
      </c>
      <c r="BW393">
        <v>0.03</v>
      </c>
      <c r="BX393">
        <v>0.12</v>
      </c>
      <c r="BY393">
        <v>1.56</v>
      </c>
      <c r="BZ393">
        <v>0.93</v>
      </c>
      <c r="CA393">
        <v>202</v>
      </c>
      <c r="CB393">
        <v>129</v>
      </c>
      <c r="CC393">
        <v>374</v>
      </c>
      <c r="CD393">
        <v>104</v>
      </c>
      <c r="CE393">
        <v>353</v>
      </c>
      <c r="CF393">
        <v>159</v>
      </c>
      <c r="CG393">
        <v>533</v>
      </c>
      <c r="CH393">
        <v>195</v>
      </c>
      <c r="CI393">
        <v>0.62</v>
      </c>
      <c r="CJ393">
        <v>0.31</v>
      </c>
      <c r="CK393" t="str">
        <f>IF(O393=" "," ",VLOOKUP(AA393,Mapping!$A:$C,2,FALSE))</f>
        <v>MCI</v>
      </c>
      <c r="CL393" t="str">
        <f>IF(O393=" "," ",VLOOKUP(AA393,Mapping!$A:$C,3,FALSE))</f>
        <v>Man City</v>
      </c>
      <c r="CM393" s="5">
        <f t="shared" si="30"/>
        <v>0</v>
      </c>
      <c r="CN393" s="5">
        <f t="shared" si="31"/>
        <v>0</v>
      </c>
      <c r="CO393">
        <f t="shared" si="32"/>
        <v>5</v>
      </c>
      <c r="CP393" s="4">
        <f t="shared" si="33"/>
        <v>2.8</v>
      </c>
      <c r="CQ393">
        <f t="shared" si="34"/>
        <v>0</v>
      </c>
    </row>
    <row r="394" spans="1:95" x14ac:dyDescent="0.35">
      <c r="A394">
        <v>100</v>
      </c>
      <c r="B394" s="1" t="s">
        <v>88</v>
      </c>
      <c r="C394">
        <v>220566</v>
      </c>
      <c r="D394" s="1" t="s">
        <v>88</v>
      </c>
      <c r="E394" s="1" t="s">
        <v>88</v>
      </c>
      <c r="F394" s="1">
        <v>0</v>
      </c>
      <c r="G394" s="1" t="s">
        <v>88</v>
      </c>
      <c r="H394" s="1" t="s">
        <v>88</v>
      </c>
      <c r="I394">
        <v>3</v>
      </c>
      <c r="J394">
        <v>3.5</v>
      </c>
      <c r="K394" s="1" t="s">
        <v>88</v>
      </c>
      <c r="L394" s="1" t="s">
        <v>88</v>
      </c>
      <c r="M394" s="1" t="s">
        <v>1027</v>
      </c>
      <c r="N394">
        <v>0</v>
      </c>
      <c r="O394">
        <v>365</v>
      </c>
      <c r="P394" s="1" t="s">
        <v>88</v>
      </c>
      <c r="Q394" s="1" t="s">
        <v>1285</v>
      </c>
      <c r="R394" s="2">
        <v>45138.337350925925</v>
      </c>
      <c r="S394" s="4">
        <v>55</v>
      </c>
      <c r="T394" s="1" t="s">
        <v>1299</v>
      </c>
      <c r="U394">
        <v>3</v>
      </c>
      <c r="V394" s="1" t="s">
        <v>1300</v>
      </c>
      <c r="W394">
        <v>2.2999999999999998</v>
      </c>
      <c r="X394" s="1" t="s">
        <v>88</v>
      </c>
      <c r="Y394" s="1" t="s">
        <v>88</v>
      </c>
      <c r="Z394" s="1" t="s">
        <v>97</v>
      </c>
      <c r="AA394">
        <v>13</v>
      </c>
      <c r="AB394">
        <v>43</v>
      </c>
      <c r="AC394">
        <v>108</v>
      </c>
      <c r="AD394" s="5">
        <v>0</v>
      </c>
      <c r="AE394" s="5">
        <v>0</v>
      </c>
      <c r="AF394" s="5">
        <v>0</v>
      </c>
      <c r="AG394" s="5">
        <v>0</v>
      </c>
      <c r="AH394">
        <v>0</v>
      </c>
      <c r="AI394">
        <v>19.600000000000001</v>
      </c>
      <c r="AJ394" s="1" t="s">
        <v>1027</v>
      </c>
      <c r="AK394">
        <v>2911</v>
      </c>
      <c r="AL394">
        <v>2</v>
      </c>
      <c r="AM394">
        <v>6</v>
      </c>
      <c r="AN394">
        <v>11</v>
      </c>
      <c r="AO394">
        <v>26</v>
      </c>
      <c r="AP394">
        <v>1</v>
      </c>
      <c r="AQ394">
        <v>1</v>
      </c>
      <c r="AR394">
        <v>2</v>
      </c>
      <c r="AS394">
        <v>5</v>
      </c>
      <c r="AT394">
        <v>1</v>
      </c>
      <c r="AU394">
        <v>14</v>
      </c>
      <c r="AV394">
        <v>7</v>
      </c>
      <c r="AW394">
        <v>606</v>
      </c>
      <c r="AX394">
        <v>716</v>
      </c>
      <c r="AY394">
        <v>555.9</v>
      </c>
      <c r="AZ394">
        <v>493</v>
      </c>
      <c r="BA394">
        <v>176.9</v>
      </c>
      <c r="BB394">
        <v>34</v>
      </c>
      <c r="BC394">
        <v>4.53</v>
      </c>
      <c r="BD394">
        <v>3.49</v>
      </c>
      <c r="BE394">
        <v>8.02</v>
      </c>
      <c r="BF394">
        <v>25.24</v>
      </c>
      <c r="BG394">
        <v>39</v>
      </c>
      <c r="BH394">
        <v>16</v>
      </c>
      <c r="BI394">
        <v>44</v>
      </c>
      <c r="BJ394">
        <v>37</v>
      </c>
      <c r="BK394">
        <v>57</v>
      </c>
      <c r="BL394">
        <v>40</v>
      </c>
      <c r="BM394">
        <v>42</v>
      </c>
      <c r="BN394">
        <v>31</v>
      </c>
      <c r="BO394">
        <v>4</v>
      </c>
      <c r="BP394" s="1" t="s">
        <v>88</v>
      </c>
      <c r="BQ394">
        <v>4</v>
      </c>
      <c r="BR394" s="1" t="s">
        <v>88</v>
      </c>
      <c r="BS394">
        <v>1</v>
      </c>
      <c r="BT394" s="1" t="s">
        <v>88</v>
      </c>
      <c r="BU394">
        <v>0.14000000000000001</v>
      </c>
      <c r="BV394">
        <v>4.67</v>
      </c>
      <c r="BW394">
        <v>0.11</v>
      </c>
      <c r="BX394">
        <v>0.25</v>
      </c>
      <c r="BY394">
        <v>0.78</v>
      </c>
      <c r="BZ394">
        <v>0.8</v>
      </c>
      <c r="CA394">
        <v>126</v>
      </c>
      <c r="CB394">
        <v>80</v>
      </c>
      <c r="CC394">
        <v>515</v>
      </c>
      <c r="CD394">
        <v>199</v>
      </c>
      <c r="CE394">
        <v>143</v>
      </c>
      <c r="CF394">
        <v>59</v>
      </c>
      <c r="CG394">
        <v>116</v>
      </c>
      <c r="CH394">
        <v>43</v>
      </c>
      <c r="CI394">
        <v>1.05</v>
      </c>
      <c r="CJ394">
        <v>0.34</v>
      </c>
      <c r="CK394" t="str">
        <f>IF(O394=" "," ",VLOOKUP(AA394,Mapping!$A:$C,2,FALSE))</f>
        <v>MCI</v>
      </c>
      <c r="CL394" t="str">
        <f>IF(O394=" "," ",VLOOKUP(AA394,Mapping!$A:$C,3,FALSE))</f>
        <v>Man City</v>
      </c>
      <c r="CM394" s="5">
        <f t="shared" si="30"/>
        <v>0</v>
      </c>
      <c r="CN394" s="5">
        <f t="shared" si="31"/>
        <v>0</v>
      </c>
      <c r="CO394">
        <f t="shared" si="32"/>
        <v>5.5</v>
      </c>
      <c r="CP394" s="4">
        <f t="shared" si="33"/>
        <v>19.636363636363637</v>
      </c>
      <c r="CQ394">
        <f t="shared" si="34"/>
        <v>0</v>
      </c>
    </row>
    <row r="395" spans="1:95" x14ac:dyDescent="0.35">
      <c r="A395">
        <v>100</v>
      </c>
      <c r="B395" s="1" t="s">
        <v>88</v>
      </c>
      <c r="C395">
        <v>437468</v>
      </c>
      <c r="D395" s="1" t="s">
        <v>88</v>
      </c>
      <c r="E395" s="1" t="s">
        <v>88</v>
      </c>
      <c r="F395" s="1">
        <v>0</v>
      </c>
      <c r="G395" s="1" t="s">
        <v>88</v>
      </c>
      <c r="H395" s="1" t="s">
        <v>88</v>
      </c>
      <c r="I395">
        <v>2</v>
      </c>
      <c r="J395">
        <v>2.5</v>
      </c>
      <c r="K395" s="1" t="s">
        <v>88</v>
      </c>
      <c r="L395" s="1" t="s">
        <v>88</v>
      </c>
      <c r="M395" s="1" t="s">
        <v>1301</v>
      </c>
      <c r="N395">
        <v>0</v>
      </c>
      <c r="O395">
        <v>366</v>
      </c>
      <c r="P395" s="1" t="s">
        <v>88</v>
      </c>
      <c r="Q395" s="1" t="s">
        <v>1285</v>
      </c>
      <c r="R395" s="2">
        <v>45138.337350925925</v>
      </c>
      <c r="S395" s="4">
        <v>40</v>
      </c>
      <c r="T395" s="1" t="s">
        <v>1302</v>
      </c>
      <c r="U395">
        <v>1.8</v>
      </c>
      <c r="V395" s="1" t="s">
        <v>1303</v>
      </c>
      <c r="W395">
        <v>1.2</v>
      </c>
      <c r="X395" s="1" t="s">
        <v>88</v>
      </c>
      <c r="Y395" s="1" t="s">
        <v>88</v>
      </c>
      <c r="Z395" s="1" t="s">
        <v>97</v>
      </c>
      <c r="AA395">
        <v>13</v>
      </c>
      <c r="AB395">
        <v>43</v>
      </c>
      <c r="AC395">
        <v>21</v>
      </c>
      <c r="AD395" s="5">
        <v>0</v>
      </c>
      <c r="AE395" s="5">
        <v>0</v>
      </c>
      <c r="AF395" s="5">
        <v>0</v>
      </c>
      <c r="AG395" s="5">
        <v>0</v>
      </c>
      <c r="AH395">
        <v>0</v>
      </c>
      <c r="AI395">
        <v>5.2</v>
      </c>
      <c r="AJ395" s="1" t="s">
        <v>1304</v>
      </c>
      <c r="AK395">
        <v>340</v>
      </c>
      <c r="AL395">
        <v>2</v>
      </c>
      <c r="AM395">
        <v>1</v>
      </c>
      <c r="AN395">
        <v>1</v>
      </c>
      <c r="AO395">
        <v>6</v>
      </c>
      <c r="AP395">
        <v>1</v>
      </c>
      <c r="AQ395">
        <v>1</v>
      </c>
      <c r="AR395">
        <v>2</v>
      </c>
      <c r="AS395">
        <v>5</v>
      </c>
      <c r="AT395">
        <v>1</v>
      </c>
      <c r="AU395">
        <v>14</v>
      </c>
      <c r="AV395">
        <v>1</v>
      </c>
      <c r="AW395">
        <v>83</v>
      </c>
      <c r="AX395">
        <v>76.2</v>
      </c>
      <c r="AY395">
        <v>80.5</v>
      </c>
      <c r="AZ395">
        <v>30</v>
      </c>
      <c r="BA395">
        <v>18.7</v>
      </c>
      <c r="BB395">
        <v>2</v>
      </c>
      <c r="BC395">
        <v>0.37</v>
      </c>
      <c r="BD395">
        <v>1.05</v>
      </c>
      <c r="BE395">
        <v>1.42</v>
      </c>
      <c r="BF395">
        <v>5.9</v>
      </c>
      <c r="BG395">
        <v>317</v>
      </c>
      <c r="BH395">
        <v>121</v>
      </c>
      <c r="BI395">
        <v>256</v>
      </c>
      <c r="BJ395">
        <v>87</v>
      </c>
      <c r="BK395">
        <v>304</v>
      </c>
      <c r="BL395">
        <v>113</v>
      </c>
      <c r="BM395">
        <v>317</v>
      </c>
      <c r="BN395">
        <v>118</v>
      </c>
      <c r="BO395">
        <v>4</v>
      </c>
      <c r="BP395" s="1" t="s">
        <v>88</v>
      </c>
      <c r="BQ395">
        <v>4</v>
      </c>
      <c r="BR395" s="1" t="s">
        <v>88</v>
      </c>
      <c r="BS395">
        <v>1</v>
      </c>
      <c r="BT395" s="1" t="s">
        <v>88</v>
      </c>
      <c r="BU395">
        <v>0.1</v>
      </c>
      <c r="BV395">
        <v>4.67</v>
      </c>
      <c r="BW395">
        <v>0.28000000000000003</v>
      </c>
      <c r="BX395">
        <v>0.38</v>
      </c>
      <c r="BY395">
        <v>1.56</v>
      </c>
      <c r="BZ395">
        <v>1.59</v>
      </c>
      <c r="CA395">
        <v>593</v>
      </c>
      <c r="CB395">
        <v>188</v>
      </c>
      <c r="CC395">
        <v>78</v>
      </c>
      <c r="CD395">
        <v>40</v>
      </c>
      <c r="CE395">
        <v>278</v>
      </c>
      <c r="CF395">
        <v>103</v>
      </c>
      <c r="CG395">
        <v>161</v>
      </c>
      <c r="CH395">
        <v>54</v>
      </c>
      <c r="CI395">
        <v>0.53</v>
      </c>
      <c r="CJ395">
        <v>0.26</v>
      </c>
      <c r="CK395" t="str">
        <f>IF(O395=" "," ",VLOOKUP(AA395,Mapping!$A:$C,2,FALSE))</f>
        <v>MCI</v>
      </c>
      <c r="CL395" t="str">
        <f>IF(O395=" "," ",VLOOKUP(AA395,Mapping!$A:$C,3,FALSE))</f>
        <v>Man City</v>
      </c>
      <c r="CM395" s="5">
        <f t="shared" si="30"/>
        <v>0</v>
      </c>
      <c r="CN395" s="5">
        <f t="shared" si="31"/>
        <v>0</v>
      </c>
      <c r="CO395">
        <f t="shared" si="32"/>
        <v>4</v>
      </c>
      <c r="CP395" s="4">
        <f t="shared" si="33"/>
        <v>5.25</v>
      </c>
      <c r="CQ395">
        <f t="shared" si="34"/>
        <v>0</v>
      </c>
    </row>
    <row r="396" spans="1:95" x14ac:dyDescent="0.35">
      <c r="A396">
        <v>100</v>
      </c>
      <c r="B396" s="1" t="s">
        <v>88</v>
      </c>
      <c r="C396">
        <v>164484</v>
      </c>
      <c r="D396" s="1" t="s">
        <v>88</v>
      </c>
      <c r="E396" s="1" t="s">
        <v>88</v>
      </c>
      <c r="F396" s="1">
        <v>0</v>
      </c>
      <c r="G396" s="1" t="s">
        <v>88</v>
      </c>
      <c r="H396" s="1" t="s">
        <v>88</v>
      </c>
      <c r="I396">
        <v>1</v>
      </c>
      <c r="J396">
        <v>2.5</v>
      </c>
      <c r="K396" s="1" t="s">
        <v>88</v>
      </c>
      <c r="L396" s="1" t="s">
        <v>88</v>
      </c>
      <c r="M396" s="1" t="s">
        <v>1305</v>
      </c>
      <c r="N396">
        <v>0</v>
      </c>
      <c r="O396">
        <v>367</v>
      </c>
      <c r="P396" s="1" t="s">
        <v>88</v>
      </c>
      <c r="Q396" s="1" t="s">
        <v>1285</v>
      </c>
      <c r="R396" s="2">
        <v>45138.337350925925</v>
      </c>
      <c r="S396" s="4">
        <v>40</v>
      </c>
      <c r="T396" s="1" t="s">
        <v>1306</v>
      </c>
      <c r="U396">
        <v>0</v>
      </c>
      <c r="V396" s="1" t="s">
        <v>1307</v>
      </c>
      <c r="W396">
        <v>0.2</v>
      </c>
      <c r="X396" s="1" t="s">
        <v>88</v>
      </c>
      <c r="Y396" s="1" t="s">
        <v>88</v>
      </c>
      <c r="Z396" s="1" t="s">
        <v>97</v>
      </c>
      <c r="AA396">
        <v>13</v>
      </c>
      <c r="AB396">
        <v>43</v>
      </c>
      <c r="AC396">
        <v>21</v>
      </c>
      <c r="AD396" s="5">
        <v>0</v>
      </c>
      <c r="AE396" s="5">
        <v>0</v>
      </c>
      <c r="AF396" s="5">
        <v>0</v>
      </c>
      <c r="AG396" s="5">
        <v>0</v>
      </c>
      <c r="AH396">
        <v>0</v>
      </c>
      <c r="AI396">
        <v>0</v>
      </c>
      <c r="AJ396" s="1" t="s">
        <v>1307</v>
      </c>
      <c r="AK396">
        <v>340</v>
      </c>
      <c r="AL396">
        <v>2</v>
      </c>
      <c r="AM396">
        <v>1</v>
      </c>
      <c r="AN396">
        <v>1</v>
      </c>
      <c r="AO396">
        <v>6</v>
      </c>
      <c r="AP396">
        <v>1</v>
      </c>
      <c r="AQ396">
        <v>1</v>
      </c>
      <c r="AR396">
        <v>2</v>
      </c>
      <c r="AS396">
        <v>5</v>
      </c>
      <c r="AT396">
        <v>1</v>
      </c>
      <c r="AU396">
        <v>14</v>
      </c>
      <c r="AV396">
        <v>1</v>
      </c>
      <c r="AW396">
        <v>83</v>
      </c>
      <c r="AX396">
        <v>0</v>
      </c>
      <c r="AY396">
        <v>0</v>
      </c>
      <c r="AZ396">
        <v>0</v>
      </c>
      <c r="BA396">
        <v>0</v>
      </c>
      <c r="BB396">
        <v>2</v>
      </c>
      <c r="BC396">
        <v>0</v>
      </c>
      <c r="BD396">
        <v>0</v>
      </c>
      <c r="BE396">
        <v>0</v>
      </c>
      <c r="BF396">
        <v>0</v>
      </c>
      <c r="BG396">
        <v>413</v>
      </c>
      <c r="BH396">
        <v>45</v>
      </c>
      <c r="BI396">
        <v>402</v>
      </c>
      <c r="BJ396">
        <v>34</v>
      </c>
      <c r="BK396">
        <v>385</v>
      </c>
      <c r="BL396">
        <v>25</v>
      </c>
      <c r="BM396">
        <v>415</v>
      </c>
      <c r="BN396">
        <v>45</v>
      </c>
      <c r="BO396">
        <v>4</v>
      </c>
      <c r="BP396" s="1" t="s">
        <v>88</v>
      </c>
      <c r="BQ396">
        <v>4</v>
      </c>
      <c r="BR396" s="1" t="s">
        <v>88</v>
      </c>
      <c r="BS396">
        <v>1</v>
      </c>
      <c r="BT396" s="1" t="s">
        <v>88</v>
      </c>
      <c r="BU396">
        <v>0.1</v>
      </c>
      <c r="BV396">
        <v>4.67</v>
      </c>
      <c r="BW396">
        <v>0.28000000000000003</v>
      </c>
      <c r="BX396">
        <v>0.38</v>
      </c>
      <c r="BY396">
        <v>1.56</v>
      </c>
      <c r="BZ396">
        <v>1.59</v>
      </c>
      <c r="CA396">
        <v>554</v>
      </c>
      <c r="CB396">
        <v>53</v>
      </c>
      <c r="CC396">
        <v>39</v>
      </c>
      <c r="CD396">
        <v>24</v>
      </c>
      <c r="CE396">
        <v>420</v>
      </c>
      <c r="CF396">
        <v>45</v>
      </c>
      <c r="CG396">
        <v>406</v>
      </c>
      <c r="CH396">
        <v>58</v>
      </c>
      <c r="CI396">
        <v>0.53</v>
      </c>
      <c r="CJ396">
        <v>0.26</v>
      </c>
      <c r="CK396" t="str">
        <f>IF(O396=" "," ",VLOOKUP(AA396,Mapping!$A:$C,2,FALSE))</f>
        <v>MCI</v>
      </c>
      <c r="CL396" t="str">
        <f>IF(O396=" "," ",VLOOKUP(AA396,Mapping!$A:$C,3,FALSE))</f>
        <v>Man City</v>
      </c>
      <c r="CM396" s="5">
        <f t="shared" si="30"/>
        <v>0</v>
      </c>
      <c r="CN396" s="5">
        <f t="shared" si="31"/>
        <v>0</v>
      </c>
      <c r="CO396">
        <f t="shared" si="32"/>
        <v>4</v>
      </c>
      <c r="CP396" s="4">
        <f t="shared" si="33"/>
        <v>5.25</v>
      </c>
      <c r="CQ396">
        <f t="shared" si="34"/>
        <v>0</v>
      </c>
    </row>
    <row r="397" spans="1:95" x14ac:dyDescent="0.35">
      <c r="A397">
        <v>100</v>
      </c>
      <c r="B397" s="1" t="s">
        <v>88</v>
      </c>
      <c r="C397">
        <v>97299</v>
      </c>
      <c r="D397" s="1" t="s">
        <v>88</v>
      </c>
      <c r="E397" s="1" t="s">
        <v>88</v>
      </c>
      <c r="F397" s="1">
        <v>0</v>
      </c>
      <c r="G397" s="1" t="s">
        <v>88</v>
      </c>
      <c r="H397" s="1" t="s">
        <v>88</v>
      </c>
      <c r="I397">
        <v>2</v>
      </c>
      <c r="J397">
        <v>4.0999999999999996</v>
      </c>
      <c r="K397" s="1" t="s">
        <v>88</v>
      </c>
      <c r="L397" s="1" t="s">
        <v>88</v>
      </c>
      <c r="M397" s="1" t="s">
        <v>264</v>
      </c>
      <c r="N397">
        <v>0</v>
      </c>
      <c r="O397">
        <v>368</v>
      </c>
      <c r="P397" s="1" t="s">
        <v>88</v>
      </c>
      <c r="Q397" s="1" t="s">
        <v>1285</v>
      </c>
      <c r="R397" s="2">
        <v>45138.337350925925</v>
      </c>
      <c r="S397" s="4">
        <v>55</v>
      </c>
      <c r="T397" s="1" t="s">
        <v>1308</v>
      </c>
      <c r="U397">
        <v>4</v>
      </c>
      <c r="V397" s="1" t="s">
        <v>1309</v>
      </c>
      <c r="W397">
        <v>29</v>
      </c>
      <c r="X397" s="1" t="s">
        <v>88</v>
      </c>
      <c r="Y397" s="1" t="s">
        <v>88</v>
      </c>
      <c r="Z397" s="1" t="s">
        <v>97</v>
      </c>
      <c r="AA397">
        <v>13</v>
      </c>
      <c r="AB397">
        <v>43</v>
      </c>
      <c r="AC397">
        <v>93</v>
      </c>
      <c r="AD397" s="5">
        <v>0</v>
      </c>
      <c r="AE397" s="5">
        <v>0</v>
      </c>
      <c r="AF397" s="5">
        <v>0</v>
      </c>
      <c r="AG397" s="5">
        <v>0</v>
      </c>
      <c r="AH397">
        <v>0</v>
      </c>
      <c r="AI397">
        <v>16.899999999999999</v>
      </c>
      <c r="AJ397" s="1" t="s">
        <v>1309</v>
      </c>
      <c r="AK397">
        <v>1844</v>
      </c>
      <c r="AL397">
        <v>2</v>
      </c>
      <c r="AM397">
        <v>2</v>
      </c>
      <c r="AN397">
        <v>7</v>
      </c>
      <c r="AO397">
        <v>17</v>
      </c>
      <c r="AP397">
        <v>1</v>
      </c>
      <c r="AQ397">
        <v>1</v>
      </c>
      <c r="AR397">
        <v>2</v>
      </c>
      <c r="AS397">
        <v>2</v>
      </c>
      <c r="AT397">
        <v>1</v>
      </c>
      <c r="AU397">
        <v>14</v>
      </c>
      <c r="AV397">
        <v>13</v>
      </c>
      <c r="AW397">
        <v>422</v>
      </c>
      <c r="AX397">
        <v>396</v>
      </c>
      <c r="AY397">
        <v>164.1</v>
      </c>
      <c r="AZ397">
        <v>135</v>
      </c>
      <c r="BA397">
        <v>69.599999999999994</v>
      </c>
      <c r="BB397">
        <v>21</v>
      </c>
      <c r="BC397">
        <v>1.03</v>
      </c>
      <c r="BD397">
        <v>0.97</v>
      </c>
      <c r="BE397">
        <v>2</v>
      </c>
      <c r="BF397">
        <v>13.56</v>
      </c>
      <c r="BG397">
        <v>151</v>
      </c>
      <c r="BH397">
        <v>55</v>
      </c>
      <c r="BI397">
        <v>176</v>
      </c>
      <c r="BJ397">
        <v>46</v>
      </c>
      <c r="BK397">
        <v>189</v>
      </c>
      <c r="BL397">
        <v>43</v>
      </c>
      <c r="BM397">
        <v>186</v>
      </c>
      <c r="BN397">
        <v>55</v>
      </c>
      <c r="BO397">
        <v>4</v>
      </c>
      <c r="BP397" s="1" t="s">
        <v>88</v>
      </c>
      <c r="BQ397">
        <v>4</v>
      </c>
      <c r="BR397" s="1" t="s">
        <v>88</v>
      </c>
      <c r="BS397">
        <v>1</v>
      </c>
      <c r="BT397" s="1" t="s">
        <v>88</v>
      </c>
      <c r="BU397">
        <v>0.05</v>
      </c>
      <c r="BV397">
        <v>4.67</v>
      </c>
      <c r="BW397">
        <v>0.05</v>
      </c>
      <c r="BX397">
        <v>0.1</v>
      </c>
      <c r="BY397">
        <v>0.66</v>
      </c>
      <c r="BZ397">
        <v>0.83</v>
      </c>
      <c r="CA397">
        <v>87</v>
      </c>
      <c r="CB397">
        <v>6</v>
      </c>
      <c r="CC397">
        <v>476</v>
      </c>
      <c r="CD397">
        <v>196</v>
      </c>
      <c r="CE397">
        <v>48</v>
      </c>
      <c r="CF397">
        <v>6</v>
      </c>
      <c r="CG397">
        <v>8</v>
      </c>
      <c r="CH397">
        <v>3</v>
      </c>
      <c r="CI397">
        <v>1.02</v>
      </c>
      <c r="CJ397">
        <v>0.34</v>
      </c>
      <c r="CK397" t="str">
        <f>IF(O397=" "," ",VLOOKUP(AA397,Mapping!$A:$C,2,FALSE))</f>
        <v>MCI</v>
      </c>
      <c r="CL397" t="str">
        <f>IF(O397=" "," ",VLOOKUP(AA397,Mapping!$A:$C,3,FALSE))</f>
        <v>Man City</v>
      </c>
      <c r="CM397" s="5">
        <f t="shared" si="30"/>
        <v>0</v>
      </c>
      <c r="CN397" s="5">
        <f t="shared" si="31"/>
        <v>0</v>
      </c>
      <c r="CO397">
        <f t="shared" si="32"/>
        <v>5.5</v>
      </c>
      <c r="CP397" s="4">
        <f t="shared" si="33"/>
        <v>16.90909090909091</v>
      </c>
      <c r="CQ397">
        <f t="shared" si="34"/>
        <v>0</v>
      </c>
    </row>
    <row r="398" spans="1:95" x14ac:dyDescent="0.35">
      <c r="A398">
        <v>100</v>
      </c>
      <c r="B398" s="1" t="s">
        <v>88</v>
      </c>
      <c r="C398">
        <v>58621</v>
      </c>
      <c r="D398" s="1" t="s">
        <v>88</v>
      </c>
      <c r="E398" s="1" t="s">
        <v>88</v>
      </c>
      <c r="F398" s="1">
        <v>0</v>
      </c>
      <c r="G398" s="1" t="s">
        <v>88</v>
      </c>
      <c r="H398" s="1" t="s">
        <v>88</v>
      </c>
      <c r="I398">
        <v>2</v>
      </c>
      <c r="J398">
        <v>3.8</v>
      </c>
      <c r="K398" s="1" t="s">
        <v>88</v>
      </c>
      <c r="L398" s="1" t="s">
        <v>88</v>
      </c>
      <c r="M398" s="1" t="s">
        <v>1310</v>
      </c>
      <c r="N398">
        <v>0</v>
      </c>
      <c r="O398">
        <v>369</v>
      </c>
      <c r="P398" s="1" t="s">
        <v>88</v>
      </c>
      <c r="Q398" s="1" t="s">
        <v>1285</v>
      </c>
      <c r="R398" s="2">
        <v>45138.337350925925</v>
      </c>
      <c r="S398" s="4">
        <v>50</v>
      </c>
      <c r="T398" s="1" t="s">
        <v>1311</v>
      </c>
      <c r="U398">
        <v>2.6</v>
      </c>
      <c r="V398" s="1" t="s">
        <v>1312</v>
      </c>
      <c r="W398">
        <v>2.5</v>
      </c>
      <c r="X398" s="1" t="s">
        <v>88</v>
      </c>
      <c r="Y398" s="1" t="s">
        <v>88</v>
      </c>
      <c r="Z398" s="1" t="s">
        <v>97</v>
      </c>
      <c r="AA398">
        <v>13</v>
      </c>
      <c r="AB398">
        <v>43</v>
      </c>
      <c r="AC398">
        <v>69</v>
      </c>
      <c r="AD398" s="5">
        <v>0</v>
      </c>
      <c r="AE398" s="5">
        <v>0</v>
      </c>
      <c r="AF398" s="5">
        <v>0</v>
      </c>
      <c r="AG398" s="5">
        <v>0</v>
      </c>
      <c r="AH398">
        <v>0</v>
      </c>
      <c r="AI398">
        <v>13.8</v>
      </c>
      <c r="AJ398" s="1" t="s">
        <v>1312</v>
      </c>
      <c r="AK398">
        <v>1953</v>
      </c>
      <c r="AL398">
        <v>2</v>
      </c>
      <c r="AM398">
        <v>2</v>
      </c>
      <c r="AN398">
        <v>7</v>
      </c>
      <c r="AO398">
        <v>20</v>
      </c>
      <c r="AP398">
        <v>1</v>
      </c>
      <c r="AQ398">
        <v>1</v>
      </c>
      <c r="AR398">
        <v>2</v>
      </c>
      <c r="AS398">
        <v>3</v>
      </c>
      <c r="AT398">
        <v>1</v>
      </c>
      <c r="AU398">
        <v>14</v>
      </c>
      <c r="AV398">
        <v>13</v>
      </c>
      <c r="AW398">
        <v>376</v>
      </c>
      <c r="AX398">
        <v>236.8</v>
      </c>
      <c r="AY398">
        <v>199.4</v>
      </c>
      <c r="AZ398">
        <v>42</v>
      </c>
      <c r="BA398">
        <v>47.7</v>
      </c>
      <c r="BB398">
        <v>22</v>
      </c>
      <c r="BC398">
        <v>0.39</v>
      </c>
      <c r="BD398">
        <v>1.32</v>
      </c>
      <c r="BE398">
        <v>1.71</v>
      </c>
      <c r="BF398">
        <v>20.07</v>
      </c>
      <c r="BG398">
        <v>224</v>
      </c>
      <c r="BH398">
        <v>82</v>
      </c>
      <c r="BI398">
        <v>153</v>
      </c>
      <c r="BJ398">
        <v>38</v>
      </c>
      <c r="BK398">
        <v>293</v>
      </c>
      <c r="BL398">
        <v>108</v>
      </c>
      <c r="BM398">
        <v>238</v>
      </c>
      <c r="BN398">
        <v>82</v>
      </c>
      <c r="BO398">
        <v>4</v>
      </c>
      <c r="BP398" s="1" t="s">
        <v>88</v>
      </c>
      <c r="BQ398">
        <v>4</v>
      </c>
      <c r="BR398" s="1" t="s">
        <v>88</v>
      </c>
      <c r="BS398">
        <v>1</v>
      </c>
      <c r="BT398" s="1" t="s">
        <v>88</v>
      </c>
      <c r="BU398">
        <v>0.02</v>
      </c>
      <c r="BV398">
        <v>4.67</v>
      </c>
      <c r="BW398">
        <v>0.06</v>
      </c>
      <c r="BX398">
        <v>0.08</v>
      </c>
      <c r="BY398">
        <v>0.92</v>
      </c>
      <c r="BZ398">
        <v>0.92</v>
      </c>
      <c r="CA398">
        <v>160</v>
      </c>
      <c r="CB398">
        <v>15</v>
      </c>
      <c r="CC398">
        <v>332</v>
      </c>
      <c r="CD398">
        <v>175</v>
      </c>
      <c r="CE398">
        <v>185</v>
      </c>
      <c r="CF398">
        <v>71</v>
      </c>
      <c r="CG398">
        <v>113</v>
      </c>
      <c r="CH398">
        <v>37</v>
      </c>
      <c r="CI398">
        <v>1.01</v>
      </c>
      <c r="CJ398">
        <v>0.32</v>
      </c>
      <c r="CK398" t="str">
        <f>IF(O398=" "," ",VLOOKUP(AA398,Mapping!$A:$C,2,FALSE))</f>
        <v>MCI</v>
      </c>
      <c r="CL398" t="str">
        <f>IF(O398=" "," ",VLOOKUP(AA398,Mapping!$A:$C,3,FALSE))</f>
        <v>Man City</v>
      </c>
      <c r="CM398" s="5">
        <f t="shared" si="30"/>
        <v>0</v>
      </c>
      <c r="CN398" s="5">
        <f t="shared" si="31"/>
        <v>0</v>
      </c>
      <c r="CO398">
        <f t="shared" si="32"/>
        <v>5</v>
      </c>
      <c r="CP398" s="4">
        <f t="shared" si="33"/>
        <v>13.8</v>
      </c>
      <c r="CQ398">
        <f t="shared" si="34"/>
        <v>0</v>
      </c>
    </row>
    <row r="399" spans="1:95" x14ac:dyDescent="0.35">
      <c r="A399">
        <v>100</v>
      </c>
      <c r="B399" s="1" t="s">
        <v>88</v>
      </c>
      <c r="C399">
        <v>477424</v>
      </c>
      <c r="D399" s="1" t="s">
        <v>88</v>
      </c>
      <c r="E399" s="1" t="s">
        <v>88</v>
      </c>
      <c r="F399" s="1">
        <v>0</v>
      </c>
      <c r="G399" s="1" t="s">
        <v>88</v>
      </c>
      <c r="H399" s="1" t="s">
        <v>88</v>
      </c>
      <c r="I399">
        <v>2</v>
      </c>
      <c r="J399">
        <v>3.8</v>
      </c>
      <c r="K399" s="1" t="s">
        <v>88</v>
      </c>
      <c r="L399" s="1" t="s">
        <v>88</v>
      </c>
      <c r="M399" s="1" t="s">
        <v>1313</v>
      </c>
      <c r="N399">
        <v>0</v>
      </c>
      <c r="O399">
        <v>616</v>
      </c>
      <c r="P399" s="1" t="s">
        <v>88</v>
      </c>
      <c r="Q399" s="1" t="s">
        <v>1285</v>
      </c>
      <c r="R399" s="2">
        <v>45138.337350925925</v>
      </c>
      <c r="S399" s="4">
        <v>50</v>
      </c>
      <c r="T399" s="1" t="s">
        <v>1314</v>
      </c>
      <c r="U399">
        <v>0</v>
      </c>
      <c r="V399" s="1" t="s">
        <v>1315</v>
      </c>
      <c r="W399">
        <v>1.8</v>
      </c>
      <c r="X399" s="1" t="s">
        <v>88</v>
      </c>
      <c r="Y399" s="1" t="s">
        <v>88</v>
      </c>
      <c r="Z399" s="1" t="s">
        <v>97</v>
      </c>
      <c r="AA399">
        <v>13</v>
      </c>
      <c r="AB399">
        <v>43</v>
      </c>
      <c r="AC399">
        <v>69</v>
      </c>
      <c r="AD399" s="5">
        <v>0</v>
      </c>
      <c r="AE399" s="5">
        <v>0</v>
      </c>
      <c r="AF399" s="5">
        <v>0</v>
      </c>
      <c r="AG399" s="5">
        <v>0</v>
      </c>
      <c r="AH399">
        <v>0</v>
      </c>
      <c r="AI399">
        <v>0</v>
      </c>
      <c r="AJ399" s="1" t="s">
        <v>1315</v>
      </c>
      <c r="AK399">
        <v>1953</v>
      </c>
      <c r="AL399">
        <v>2</v>
      </c>
      <c r="AM399">
        <v>2</v>
      </c>
      <c r="AN399">
        <v>7</v>
      </c>
      <c r="AO399">
        <v>20</v>
      </c>
      <c r="AP399">
        <v>1</v>
      </c>
      <c r="AQ399">
        <v>1</v>
      </c>
      <c r="AR399">
        <v>2</v>
      </c>
      <c r="AS399">
        <v>3</v>
      </c>
      <c r="AT399">
        <v>1</v>
      </c>
      <c r="AU399">
        <v>14</v>
      </c>
      <c r="AV399">
        <v>13</v>
      </c>
      <c r="AW399">
        <v>376</v>
      </c>
      <c r="AX399">
        <v>0</v>
      </c>
      <c r="AY399">
        <v>0</v>
      </c>
      <c r="AZ399">
        <v>0</v>
      </c>
      <c r="BA399">
        <v>0</v>
      </c>
      <c r="BB399">
        <v>22</v>
      </c>
      <c r="BC399">
        <v>0</v>
      </c>
      <c r="BD399">
        <v>0</v>
      </c>
      <c r="BE399">
        <v>0</v>
      </c>
      <c r="BF399">
        <v>0</v>
      </c>
      <c r="BG399">
        <v>592</v>
      </c>
      <c r="BH399">
        <v>206</v>
      </c>
      <c r="BI399">
        <v>592</v>
      </c>
      <c r="BJ399">
        <v>206</v>
      </c>
      <c r="BK399">
        <v>589</v>
      </c>
      <c r="BL399">
        <v>206</v>
      </c>
      <c r="BM399">
        <v>592</v>
      </c>
      <c r="BN399">
        <v>206</v>
      </c>
      <c r="BO399">
        <v>4</v>
      </c>
      <c r="BP399" s="1" t="s">
        <v>88</v>
      </c>
      <c r="BQ399">
        <v>4</v>
      </c>
      <c r="BR399" s="1" t="s">
        <v>88</v>
      </c>
      <c r="BS399">
        <v>1</v>
      </c>
      <c r="BT399" s="1" t="s">
        <v>88</v>
      </c>
      <c r="BU399">
        <v>0.02</v>
      </c>
      <c r="BV399">
        <v>4.67</v>
      </c>
      <c r="BW399">
        <v>0.06</v>
      </c>
      <c r="BX399">
        <v>0.08</v>
      </c>
      <c r="BY399">
        <v>0.92</v>
      </c>
      <c r="BZ399">
        <v>0.92</v>
      </c>
      <c r="CA399">
        <v>284</v>
      </c>
      <c r="CB399">
        <v>35</v>
      </c>
      <c r="CC399">
        <v>456</v>
      </c>
      <c r="CD399">
        <v>195</v>
      </c>
      <c r="CE399">
        <v>592</v>
      </c>
      <c r="CF399">
        <v>206</v>
      </c>
      <c r="CG399">
        <v>132</v>
      </c>
      <c r="CH399">
        <v>44</v>
      </c>
      <c r="CI399">
        <v>1.01</v>
      </c>
      <c r="CJ399">
        <v>0.32</v>
      </c>
      <c r="CK399" t="str">
        <f>IF(O399=" "," ",VLOOKUP(AA399,Mapping!$A:$C,2,FALSE))</f>
        <v>MCI</v>
      </c>
      <c r="CL399" t="str">
        <f>IF(O399=" "," ",VLOOKUP(AA399,Mapping!$A:$C,3,FALSE))</f>
        <v>Man City</v>
      </c>
      <c r="CM399" s="5">
        <f t="shared" si="30"/>
        <v>0</v>
      </c>
      <c r="CN399" s="5">
        <f t="shared" si="31"/>
        <v>0</v>
      </c>
      <c r="CO399">
        <f t="shared" si="32"/>
        <v>5</v>
      </c>
      <c r="CP399" s="4">
        <f t="shared" si="33"/>
        <v>13.8</v>
      </c>
      <c r="CQ399">
        <f t="shared" si="34"/>
        <v>0</v>
      </c>
    </row>
    <row r="400" spans="1:95" x14ac:dyDescent="0.35">
      <c r="A400">
        <v>100</v>
      </c>
      <c r="B400" s="1" t="s">
        <v>88</v>
      </c>
      <c r="C400">
        <v>184341</v>
      </c>
      <c r="D400" s="1" t="s">
        <v>88</v>
      </c>
      <c r="E400" s="1" t="s">
        <v>88</v>
      </c>
      <c r="F400" s="1">
        <v>0</v>
      </c>
      <c r="G400" s="1" t="s">
        <v>88</v>
      </c>
      <c r="H400" s="1" t="s">
        <v>88</v>
      </c>
      <c r="I400">
        <v>3</v>
      </c>
      <c r="J400">
        <v>3</v>
      </c>
      <c r="K400" s="1" t="s">
        <v>88</v>
      </c>
      <c r="L400" s="1" t="s">
        <v>88</v>
      </c>
      <c r="M400" s="1" t="s">
        <v>951</v>
      </c>
      <c r="N400">
        <v>0</v>
      </c>
      <c r="O400">
        <v>209</v>
      </c>
      <c r="P400" s="1" t="s">
        <v>88</v>
      </c>
      <c r="Q400" s="1" t="s">
        <v>1285</v>
      </c>
      <c r="R400" s="2">
        <v>45138.337350925925</v>
      </c>
      <c r="S400" s="4">
        <v>70</v>
      </c>
      <c r="T400" s="1" t="s">
        <v>1316</v>
      </c>
      <c r="U400">
        <v>3.4</v>
      </c>
      <c r="V400" s="1" t="s">
        <v>1317</v>
      </c>
      <c r="W400">
        <v>4.8</v>
      </c>
      <c r="X400" s="1" t="s">
        <v>88</v>
      </c>
      <c r="Y400" s="1" t="s">
        <v>88</v>
      </c>
      <c r="Z400" s="1" t="s">
        <v>97</v>
      </c>
      <c r="AA400">
        <v>14</v>
      </c>
      <c r="AB400">
        <v>1</v>
      </c>
      <c r="AC400">
        <v>82</v>
      </c>
      <c r="AD400" s="5">
        <v>0</v>
      </c>
      <c r="AE400" s="5">
        <v>0</v>
      </c>
      <c r="AF400" s="5">
        <v>0</v>
      </c>
      <c r="AG400" s="5">
        <v>0</v>
      </c>
      <c r="AH400">
        <v>0</v>
      </c>
      <c r="AI400">
        <v>11.7</v>
      </c>
      <c r="AJ400" s="1" t="s">
        <v>1317</v>
      </c>
      <c r="AK400">
        <v>1644</v>
      </c>
      <c r="AL400">
        <v>3</v>
      </c>
      <c r="AM400">
        <v>4</v>
      </c>
      <c r="AN400">
        <v>8</v>
      </c>
      <c r="AO400">
        <v>21</v>
      </c>
      <c r="AP400">
        <v>1</v>
      </c>
      <c r="AQ400">
        <v>1</v>
      </c>
      <c r="AR400">
        <v>2</v>
      </c>
      <c r="AS400">
        <v>4</v>
      </c>
      <c r="AT400">
        <v>1</v>
      </c>
      <c r="AU400">
        <v>14</v>
      </c>
      <c r="AV400">
        <v>8</v>
      </c>
      <c r="AW400">
        <v>277</v>
      </c>
      <c r="AX400">
        <v>331.4</v>
      </c>
      <c r="AY400">
        <v>463.1</v>
      </c>
      <c r="AZ400">
        <v>376</v>
      </c>
      <c r="BA400">
        <v>117.2</v>
      </c>
      <c r="BB400">
        <v>20</v>
      </c>
      <c r="BC400">
        <v>1.97</v>
      </c>
      <c r="BD400">
        <v>2.81</v>
      </c>
      <c r="BE400">
        <v>4.78</v>
      </c>
      <c r="BF400">
        <v>23.53</v>
      </c>
      <c r="BG400">
        <v>177</v>
      </c>
      <c r="BH400">
        <v>79</v>
      </c>
      <c r="BI400">
        <v>60</v>
      </c>
      <c r="BJ400">
        <v>51</v>
      </c>
      <c r="BK400">
        <v>88</v>
      </c>
      <c r="BL400">
        <v>61</v>
      </c>
      <c r="BM400">
        <v>93</v>
      </c>
      <c r="BN400">
        <v>64</v>
      </c>
      <c r="BO400">
        <v>4</v>
      </c>
      <c r="BP400" s="1" t="s">
        <v>88</v>
      </c>
      <c r="BQ400">
        <v>4</v>
      </c>
      <c r="BR400" s="1" t="s">
        <v>88</v>
      </c>
      <c r="BS400">
        <v>1</v>
      </c>
      <c r="BT400" s="1" t="s">
        <v>88</v>
      </c>
      <c r="BU400">
        <v>0.11</v>
      </c>
      <c r="BV400">
        <v>4.67</v>
      </c>
      <c r="BW400">
        <v>0.15</v>
      </c>
      <c r="BX400">
        <v>0.26</v>
      </c>
      <c r="BY400">
        <v>1.29</v>
      </c>
      <c r="BZ400">
        <v>1.1499999999999999</v>
      </c>
      <c r="CA400">
        <v>32</v>
      </c>
      <c r="CB400">
        <v>19</v>
      </c>
      <c r="CC400">
        <v>582</v>
      </c>
      <c r="CD400">
        <v>241</v>
      </c>
      <c r="CE400">
        <v>107</v>
      </c>
      <c r="CF400">
        <v>46</v>
      </c>
      <c r="CG400">
        <v>76</v>
      </c>
      <c r="CH400">
        <v>26</v>
      </c>
      <c r="CI400">
        <v>1.0900000000000001</v>
      </c>
      <c r="CJ400">
        <v>0.44</v>
      </c>
      <c r="CK400" t="str">
        <f>IF(O400=" "," ",VLOOKUP(AA400,Mapping!$A:$C,2,FALSE))</f>
        <v>MUN</v>
      </c>
      <c r="CL400" t="str">
        <f>IF(O400=" "," ",VLOOKUP(AA400,Mapping!$A:$C,3,FALSE))</f>
        <v>Man Utd</v>
      </c>
      <c r="CM400" s="5">
        <f t="shared" si="30"/>
        <v>0</v>
      </c>
      <c r="CN400" s="5">
        <f t="shared" si="31"/>
        <v>0</v>
      </c>
      <c r="CO400">
        <f t="shared" si="32"/>
        <v>7</v>
      </c>
      <c r="CP400" s="4">
        <f t="shared" si="33"/>
        <v>11.714285714285714</v>
      </c>
      <c r="CQ400">
        <f t="shared" si="34"/>
        <v>0</v>
      </c>
    </row>
    <row r="401" spans="1:95" x14ac:dyDescent="0.35">
      <c r="A401">
        <v>100</v>
      </c>
      <c r="B401" s="1" t="s">
        <v>88</v>
      </c>
      <c r="C401">
        <v>152590</v>
      </c>
      <c r="D401" s="1" t="s">
        <v>88</v>
      </c>
      <c r="E401" s="1" t="s">
        <v>88</v>
      </c>
      <c r="F401" s="1">
        <v>0</v>
      </c>
      <c r="G401" s="1" t="s">
        <v>88</v>
      </c>
      <c r="H401" s="1" t="s">
        <v>88</v>
      </c>
      <c r="I401">
        <v>2</v>
      </c>
      <c r="J401">
        <v>0</v>
      </c>
      <c r="K401" s="1" t="s">
        <v>88</v>
      </c>
      <c r="L401" s="1" t="s">
        <v>88</v>
      </c>
      <c r="M401" s="1" t="s">
        <v>954</v>
      </c>
      <c r="N401">
        <v>0</v>
      </c>
      <c r="O401">
        <v>370</v>
      </c>
      <c r="P401" s="1" t="s">
        <v>88</v>
      </c>
      <c r="Q401" s="1" t="s">
        <v>1318</v>
      </c>
      <c r="R401" s="2">
        <v>45131.455902986112</v>
      </c>
      <c r="S401" s="4">
        <v>45</v>
      </c>
      <c r="T401" s="1" t="s">
        <v>1319</v>
      </c>
      <c r="U401">
        <v>0</v>
      </c>
      <c r="V401" s="1" t="s">
        <v>1320</v>
      </c>
      <c r="W401">
        <v>0</v>
      </c>
      <c r="X401" s="1" t="s">
        <v>88</v>
      </c>
      <c r="Y401" s="1" t="s">
        <v>88</v>
      </c>
      <c r="Z401" s="1" t="s">
        <v>189</v>
      </c>
      <c r="AA401">
        <v>14</v>
      </c>
      <c r="AB401">
        <v>1</v>
      </c>
      <c r="AC401">
        <v>82</v>
      </c>
      <c r="AD401" s="5">
        <v>0</v>
      </c>
      <c r="AE401" s="5">
        <v>0</v>
      </c>
      <c r="AF401" s="5">
        <v>0</v>
      </c>
      <c r="AG401" s="5">
        <v>0</v>
      </c>
      <c r="AH401">
        <v>0</v>
      </c>
      <c r="AI401">
        <v>0</v>
      </c>
      <c r="AJ401" s="1" t="s">
        <v>1321</v>
      </c>
      <c r="AK401">
        <v>1644</v>
      </c>
      <c r="AL401">
        <v>3</v>
      </c>
      <c r="AM401">
        <v>4</v>
      </c>
      <c r="AN401">
        <v>8</v>
      </c>
      <c r="AO401">
        <v>21</v>
      </c>
      <c r="AP401">
        <v>1</v>
      </c>
      <c r="AQ401">
        <v>1</v>
      </c>
      <c r="AR401">
        <v>2</v>
      </c>
      <c r="AS401">
        <v>4</v>
      </c>
      <c r="AT401">
        <v>1</v>
      </c>
      <c r="AU401">
        <v>14</v>
      </c>
      <c r="AV401">
        <v>8</v>
      </c>
      <c r="AW401">
        <v>277</v>
      </c>
      <c r="AX401">
        <v>0</v>
      </c>
      <c r="AY401">
        <v>0</v>
      </c>
      <c r="AZ401">
        <v>0</v>
      </c>
      <c r="BA401">
        <v>0</v>
      </c>
      <c r="BB401">
        <v>20</v>
      </c>
      <c r="BC401">
        <v>0</v>
      </c>
      <c r="BD401">
        <v>0</v>
      </c>
      <c r="BE401">
        <v>0</v>
      </c>
      <c r="BF401">
        <v>0</v>
      </c>
      <c r="BG401">
        <v>475</v>
      </c>
      <c r="BH401">
        <v>183</v>
      </c>
      <c r="BI401">
        <v>473</v>
      </c>
      <c r="BJ401">
        <v>183</v>
      </c>
      <c r="BK401">
        <v>462</v>
      </c>
      <c r="BL401">
        <v>182</v>
      </c>
      <c r="BM401">
        <v>477</v>
      </c>
      <c r="BN401">
        <v>183</v>
      </c>
      <c r="BO401">
        <v>4</v>
      </c>
      <c r="BP401" s="1" t="s">
        <v>88</v>
      </c>
      <c r="BQ401">
        <v>4</v>
      </c>
      <c r="BR401" s="1" t="s">
        <v>88</v>
      </c>
      <c r="BS401">
        <v>1</v>
      </c>
      <c r="BT401" s="1" t="s">
        <v>88</v>
      </c>
      <c r="BU401">
        <v>0.11</v>
      </c>
      <c r="BV401">
        <v>4.67</v>
      </c>
      <c r="BW401">
        <v>0.15</v>
      </c>
      <c r="BX401">
        <v>0.26</v>
      </c>
      <c r="BY401">
        <v>1.29</v>
      </c>
      <c r="BZ401">
        <v>1.1499999999999999</v>
      </c>
      <c r="CA401">
        <v>353</v>
      </c>
      <c r="CB401">
        <v>72</v>
      </c>
      <c r="CC401">
        <v>157</v>
      </c>
      <c r="CD401">
        <v>95</v>
      </c>
      <c r="CE401">
        <v>481</v>
      </c>
      <c r="CF401">
        <v>183</v>
      </c>
      <c r="CG401">
        <v>561</v>
      </c>
      <c r="CH401">
        <v>203</v>
      </c>
      <c r="CI401">
        <v>1.0900000000000001</v>
      </c>
      <c r="CJ401">
        <v>0.44</v>
      </c>
      <c r="CK401" t="str">
        <f>IF(O401=" "," ",VLOOKUP(AA401,Mapping!$A:$C,2,FALSE))</f>
        <v>MUN</v>
      </c>
      <c r="CL401" t="str">
        <f>IF(O401=" "," ",VLOOKUP(AA401,Mapping!$A:$C,3,FALSE))</f>
        <v>Man Utd</v>
      </c>
      <c r="CM401" s="5">
        <f t="shared" si="30"/>
        <v>0</v>
      </c>
      <c r="CN401" s="5">
        <f t="shared" si="31"/>
        <v>0</v>
      </c>
      <c r="CO401">
        <f t="shared" si="32"/>
        <v>4.5</v>
      </c>
      <c r="CP401" s="4">
        <f t="shared" si="33"/>
        <v>18.222222222222221</v>
      </c>
      <c r="CQ401">
        <f t="shared" si="34"/>
        <v>0</v>
      </c>
    </row>
    <row r="402" spans="1:95" x14ac:dyDescent="0.35">
      <c r="A402">
        <v>100</v>
      </c>
      <c r="B402" s="1" t="s">
        <v>88</v>
      </c>
      <c r="C402">
        <v>493250</v>
      </c>
      <c r="D402" s="1" t="s">
        <v>88</v>
      </c>
      <c r="E402" s="1" t="s">
        <v>88</v>
      </c>
      <c r="F402" s="1">
        <v>0</v>
      </c>
      <c r="G402" s="1" t="s">
        <v>88</v>
      </c>
      <c r="H402" s="1" t="s">
        <v>88</v>
      </c>
      <c r="I402">
        <v>3</v>
      </c>
      <c r="J402">
        <v>0</v>
      </c>
      <c r="K402" s="1" t="s">
        <v>88</v>
      </c>
      <c r="L402" s="1" t="s">
        <v>88</v>
      </c>
      <c r="M402" s="1" t="s">
        <v>1322</v>
      </c>
      <c r="N402">
        <v>0</v>
      </c>
      <c r="O402">
        <v>371</v>
      </c>
      <c r="P402" s="1" t="s">
        <v>88</v>
      </c>
      <c r="Q402" s="1" t="s">
        <v>748</v>
      </c>
      <c r="R402" s="2">
        <v>45145.770904652774</v>
      </c>
      <c r="S402" s="4">
        <v>45</v>
      </c>
      <c r="T402" s="1" t="s">
        <v>1323</v>
      </c>
      <c r="U402">
        <v>0</v>
      </c>
      <c r="V402" s="1" t="s">
        <v>1324</v>
      </c>
      <c r="W402">
        <v>0.2</v>
      </c>
      <c r="X402" s="1" t="s">
        <v>88</v>
      </c>
      <c r="Y402" s="1" t="s">
        <v>88</v>
      </c>
      <c r="Z402" s="1" t="s">
        <v>207</v>
      </c>
      <c r="AA402">
        <v>14</v>
      </c>
      <c r="AB402">
        <v>1</v>
      </c>
      <c r="AC402">
        <v>82</v>
      </c>
      <c r="AD402" s="5">
        <v>0</v>
      </c>
      <c r="AE402" s="5">
        <v>0</v>
      </c>
      <c r="AF402" s="5">
        <v>0</v>
      </c>
      <c r="AG402" s="5">
        <v>0</v>
      </c>
      <c r="AH402">
        <v>0</v>
      </c>
      <c r="AI402">
        <v>0</v>
      </c>
      <c r="AJ402" s="1" t="s">
        <v>1322</v>
      </c>
      <c r="AK402">
        <v>1644</v>
      </c>
      <c r="AL402">
        <v>3</v>
      </c>
      <c r="AM402">
        <v>4</v>
      </c>
      <c r="AN402">
        <v>8</v>
      </c>
      <c r="AO402">
        <v>21</v>
      </c>
      <c r="AP402">
        <v>1</v>
      </c>
      <c r="AQ402">
        <v>1</v>
      </c>
      <c r="AR402">
        <v>2</v>
      </c>
      <c r="AS402">
        <v>4</v>
      </c>
      <c r="AT402">
        <v>1</v>
      </c>
      <c r="AU402">
        <v>14</v>
      </c>
      <c r="AV402">
        <v>8</v>
      </c>
      <c r="AW402">
        <v>277</v>
      </c>
      <c r="AX402">
        <v>0</v>
      </c>
      <c r="AY402">
        <v>0</v>
      </c>
      <c r="AZ402">
        <v>0</v>
      </c>
      <c r="BA402">
        <v>0</v>
      </c>
      <c r="BB402">
        <v>20</v>
      </c>
      <c r="BC402">
        <v>0</v>
      </c>
      <c r="BD402">
        <v>0</v>
      </c>
      <c r="BE402">
        <v>0</v>
      </c>
      <c r="BF402">
        <v>0</v>
      </c>
      <c r="BG402">
        <v>544</v>
      </c>
      <c r="BH402">
        <v>217</v>
      </c>
      <c r="BI402">
        <v>541</v>
      </c>
      <c r="BJ402">
        <v>217</v>
      </c>
      <c r="BK402">
        <v>536</v>
      </c>
      <c r="BL402">
        <v>216</v>
      </c>
      <c r="BM402">
        <v>545</v>
      </c>
      <c r="BN402">
        <v>217</v>
      </c>
      <c r="BO402">
        <v>4</v>
      </c>
      <c r="BP402" s="1" t="s">
        <v>88</v>
      </c>
      <c r="BQ402">
        <v>4</v>
      </c>
      <c r="BR402" s="1" t="s">
        <v>88</v>
      </c>
      <c r="BS402">
        <v>1</v>
      </c>
      <c r="BT402" s="1" t="s">
        <v>88</v>
      </c>
      <c r="BU402">
        <v>0.11</v>
      </c>
      <c r="BV402">
        <v>4.67</v>
      </c>
      <c r="BW402">
        <v>0.15</v>
      </c>
      <c r="BX402">
        <v>0.26</v>
      </c>
      <c r="BY402">
        <v>1.29</v>
      </c>
      <c r="BZ402">
        <v>1.1499999999999999</v>
      </c>
      <c r="CA402">
        <v>502</v>
      </c>
      <c r="CB402">
        <v>251</v>
      </c>
      <c r="CC402">
        <v>306</v>
      </c>
      <c r="CD402">
        <v>58</v>
      </c>
      <c r="CE402">
        <v>546</v>
      </c>
      <c r="CF402">
        <v>218</v>
      </c>
      <c r="CG402">
        <v>411</v>
      </c>
      <c r="CH402">
        <v>132</v>
      </c>
      <c r="CI402">
        <v>1.0900000000000001</v>
      </c>
      <c r="CJ402">
        <v>0.44</v>
      </c>
      <c r="CK402" t="str">
        <f>IF(O402=" "," ",VLOOKUP(AA402,Mapping!$A:$C,2,FALSE))</f>
        <v>MUN</v>
      </c>
      <c r="CL402" t="str">
        <f>IF(O402=" "," ",VLOOKUP(AA402,Mapping!$A:$C,3,FALSE))</f>
        <v>Man Utd</v>
      </c>
      <c r="CM402" s="5">
        <f t="shared" si="30"/>
        <v>0</v>
      </c>
      <c r="CN402" s="5">
        <f t="shared" si="31"/>
        <v>0</v>
      </c>
      <c r="CO402">
        <f t="shared" si="32"/>
        <v>4.5</v>
      </c>
      <c r="CP402" s="4">
        <f t="shared" si="33"/>
        <v>18.222222222222221</v>
      </c>
      <c r="CQ402">
        <f t="shared" si="34"/>
        <v>0</v>
      </c>
    </row>
    <row r="403" spans="1:95" x14ac:dyDescent="0.35">
      <c r="A403">
        <v>100</v>
      </c>
      <c r="B403" s="1" t="s">
        <v>88</v>
      </c>
      <c r="C403">
        <v>467169</v>
      </c>
      <c r="D403" s="1" t="s">
        <v>88</v>
      </c>
      <c r="E403" s="1" t="s">
        <v>88</v>
      </c>
      <c r="F403" s="1">
        <v>0</v>
      </c>
      <c r="G403" s="1" t="s">
        <v>88</v>
      </c>
      <c r="H403" s="1" t="s">
        <v>88</v>
      </c>
      <c r="I403">
        <v>3</v>
      </c>
      <c r="J403">
        <v>3</v>
      </c>
      <c r="K403" s="1" t="s">
        <v>88</v>
      </c>
      <c r="L403" s="1" t="s">
        <v>88</v>
      </c>
      <c r="M403" s="1" t="s">
        <v>1325</v>
      </c>
      <c r="N403">
        <v>0</v>
      </c>
      <c r="O403">
        <v>372</v>
      </c>
      <c r="P403" s="1" t="s">
        <v>88</v>
      </c>
      <c r="Q403" s="1" t="s">
        <v>748</v>
      </c>
      <c r="R403" s="2">
        <v>45145.770904652774</v>
      </c>
      <c r="S403" s="4">
        <v>70</v>
      </c>
      <c r="T403" s="1" t="s">
        <v>1326</v>
      </c>
      <c r="U403">
        <v>3.3</v>
      </c>
      <c r="V403" s="1" t="s">
        <v>1327</v>
      </c>
      <c r="W403">
        <v>1.7</v>
      </c>
      <c r="X403" s="1" t="s">
        <v>88</v>
      </c>
      <c r="Y403" s="1" t="s">
        <v>88</v>
      </c>
      <c r="Z403" s="1" t="s">
        <v>97</v>
      </c>
      <c r="AA403">
        <v>14</v>
      </c>
      <c r="AB403">
        <v>1</v>
      </c>
      <c r="AC403">
        <v>82</v>
      </c>
      <c r="AD403" s="5">
        <v>0</v>
      </c>
      <c r="AE403" s="5">
        <v>0</v>
      </c>
      <c r="AF403" s="5">
        <v>0</v>
      </c>
      <c r="AG403" s="5">
        <v>0</v>
      </c>
      <c r="AH403">
        <v>0</v>
      </c>
      <c r="AI403">
        <v>11.7</v>
      </c>
      <c r="AJ403" s="1" t="s">
        <v>1328</v>
      </c>
      <c r="AK403">
        <v>1803</v>
      </c>
      <c r="AL403">
        <v>4</v>
      </c>
      <c r="AM403">
        <v>2</v>
      </c>
      <c r="AN403">
        <v>12</v>
      </c>
      <c r="AO403">
        <v>21</v>
      </c>
      <c r="AP403">
        <v>1</v>
      </c>
      <c r="AQ403">
        <v>1</v>
      </c>
      <c r="AR403">
        <v>2</v>
      </c>
      <c r="AS403">
        <v>5</v>
      </c>
      <c r="AT403">
        <v>1</v>
      </c>
      <c r="AU403">
        <v>14</v>
      </c>
      <c r="AV403">
        <v>4</v>
      </c>
      <c r="AW403">
        <v>262</v>
      </c>
      <c r="AX403">
        <v>322</v>
      </c>
      <c r="AY403">
        <v>421</v>
      </c>
      <c r="AZ403">
        <v>633</v>
      </c>
      <c r="BA403">
        <v>137.1</v>
      </c>
      <c r="BB403">
        <v>23</v>
      </c>
      <c r="BC403">
        <v>6.65</v>
      </c>
      <c r="BD403">
        <v>2.42</v>
      </c>
      <c r="BE403">
        <v>9.07</v>
      </c>
      <c r="BF403">
        <v>25.37</v>
      </c>
      <c r="BG403">
        <v>179</v>
      </c>
      <c r="BH403">
        <v>80</v>
      </c>
      <c r="BI403">
        <v>70</v>
      </c>
      <c r="BJ403">
        <v>57</v>
      </c>
      <c r="BK403">
        <v>38</v>
      </c>
      <c r="BL403">
        <v>27</v>
      </c>
      <c r="BM403">
        <v>71</v>
      </c>
      <c r="BN403">
        <v>53</v>
      </c>
      <c r="BO403">
        <v>4</v>
      </c>
      <c r="BP403" s="1" t="s">
        <v>88</v>
      </c>
      <c r="BQ403">
        <v>4</v>
      </c>
      <c r="BR403" s="1" t="s">
        <v>88</v>
      </c>
      <c r="BS403">
        <v>1</v>
      </c>
      <c r="BT403" s="1" t="s">
        <v>88</v>
      </c>
      <c r="BU403">
        <v>0.33</v>
      </c>
      <c r="BV403">
        <v>4.67</v>
      </c>
      <c r="BW403">
        <v>0.12</v>
      </c>
      <c r="BX403">
        <v>0.45</v>
      </c>
      <c r="BY403">
        <v>1.27</v>
      </c>
      <c r="BZ403">
        <v>1.05</v>
      </c>
      <c r="CA403">
        <v>37</v>
      </c>
      <c r="CB403">
        <v>24</v>
      </c>
      <c r="CC403">
        <v>587</v>
      </c>
      <c r="CD403">
        <v>246</v>
      </c>
      <c r="CE403">
        <v>114</v>
      </c>
      <c r="CF403">
        <v>49</v>
      </c>
      <c r="CG403">
        <v>136</v>
      </c>
      <c r="CH403">
        <v>48</v>
      </c>
      <c r="CI403">
        <v>1.1499999999999999</v>
      </c>
      <c r="CJ403">
        <v>0.6</v>
      </c>
      <c r="CK403" t="str">
        <f>IF(O403=" "," ",VLOOKUP(AA403,Mapping!$A:$C,2,FALSE))</f>
        <v>MUN</v>
      </c>
      <c r="CL403" t="str">
        <f>IF(O403=" "," ",VLOOKUP(AA403,Mapping!$A:$C,3,FALSE))</f>
        <v>Man Utd</v>
      </c>
      <c r="CM403" s="5">
        <f t="shared" si="30"/>
        <v>0</v>
      </c>
      <c r="CN403" s="5">
        <f t="shared" si="31"/>
        <v>0</v>
      </c>
      <c r="CO403">
        <f t="shared" si="32"/>
        <v>7</v>
      </c>
      <c r="CP403" s="4">
        <f t="shared" si="33"/>
        <v>11.714285714285714</v>
      </c>
      <c r="CQ403">
        <f t="shared" si="34"/>
        <v>0</v>
      </c>
    </row>
    <row r="404" spans="1:95" x14ac:dyDescent="0.35">
      <c r="A404">
        <v>100</v>
      </c>
      <c r="B404" s="1" t="s">
        <v>88</v>
      </c>
      <c r="C404">
        <v>141746</v>
      </c>
      <c r="D404" s="1" t="s">
        <v>88</v>
      </c>
      <c r="E404" s="1" t="s">
        <v>88</v>
      </c>
      <c r="F404" s="1">
        <v>0</v>
      </c>
      <c r="G404" s="1" t="s">
        <v>88</v>
      </c>
      <c r="H404" s="1" t="s">
        <v>88</v>
      </c>
      <c r="I404">
        <v>3</v>
      </c>
      <c r="J404">
        <v>3.4</v>
      </c>
      <c r="K404" s="1" t="s">
        <v>88</v>
      </c>
      <c r="L404" s="1" t="s">
        <v>88</v>
      </c>
      <c r="M404" s="1" t="s">
        <v>1329</v>
      </c>
      <c r="N404">
        <v>0</v>
      </c>
      <c r="O404">
        <v>373</v>
      </c>
      <c r="P404" s="1" t="s">
        <v>88</v>
      </c>
      <c r="Q404" s="1" t="s">
        <v>748</v>
      </c>
      <c r="R404" s="2">
        <v>45145.770904652774</v>
      </c>
      <c r="S404" s="4">
        <v>85</v>
      </c>
      <c r="T404" s="1" t="s">
        <v>1330</v>
      </c>
      <c r="U404">
        <v>4.8</v>
      </c>
      <c r="V404" s="1" t="s">
        <v>1331</v>
      </c>
      <c r="W404">
        <v>26.7</v>
      </c>
      <c r="X404" s="1" t="s">
        <v>88</v>
      </c>
      <c r="Y404" s="1" t="s">
        <v>88</v>
      </c>
      <c r="Z404" s="1" t="s">
        <v>97</v>
      </c>
      <c r="AA404">
        <v>14</v>
      </c>
      <c r="AB404">
        <v>1</v>
      </c>
      <c r="AC404">
        <v>176</v>
      </c>
      <c r="AD404" s="5">
        <v>0</v>
      </c>
      <c r="AE404" s="5">
        <v>0</v>
      </c>
      <c r="AF404" s="5">
        <v>0</v>
      </c>
      <c r="AG404" s="5">
        <v>0</v>
      </c>
      <c r="AH404">
        <v>0</v>
      </c>
      <c r="AI404">
        <v>20.7</v>
      </c>
      <c r="AJ404" s="1" t="s">
        <v>1332</v>
      </c>
      <c r="AK404">
        <v>3317</v>
      </c>
      <c r="AL404">
        <v>8</v>
      </c>
      <c r="AM404">
        <v>9</v>
      </c>
      <c r="AN404">
        <v>18</v>
      </c>
      <c r="AO404">
        <v>39</v>
      </c>
      <c r="AP404">
        <v>1</v>
      </c>
      <c r="AQ404">
        <v>1</v>
      </c>
      <c r="AR404">
        <v>2</v>
      </c>
      <c r="AS404">
        <v>6</v>
      </c>
      <c r="AT404">
        <v>1</v>
      </c>
      <c r="AU404">
        <v>14</v>
      </c>
      <c r="AV404">
        <v>23</v>
      </c>
      <c r="AW404">
        <v>748</v>
      </c>
      <c r="AX404">
        <v>1004.2</v>
      </c>
      <c r="AY404">
        <v>1603.7</v>
      </c>
      <c r="AZ404">
        <v>982</v>
      </c>
      <c r="BA404">
        <v>359.3</v>
      </c>
      <c r="BB404">
        <v>37</v>
      </c>
      <c r="BC404">
        <v>9.33</v>
      </c>
      <c r="BD404">
        <v>10.7</v>
      </c>
      <c r="BE404">
        <v>20.03</v>
      </c>
      <c r="BF404">
        <v>49.13</v>
      </c>
      <c r="BG404">
        <v>8</v>
      </c>
      <c r="BH404">
        <v>3</v>
      </c>
      <c r="BI404">
        <v>2</v>
      </c>
      <c r="BJ404">
        <v>1</v>
      </c>
      <c r="BK404">
        <v>16</v>
      </c>
      <c r="BL404">
        <v>7</v>
      </c>
      <c r="BM404">
        <v>3</v>
      </c>
      <c r="BN404">
        <v>2</v>
      </c>
      <c r="BO404">
        <v>2</v>
      </c>
      <c r="BP404" s="1" t="s">
        <v>88</v>
      </c>
      <c r="BQ404">
        <v>3</v>
      </c>
      <c r="BR404" s="1" t="s">
        <v>88</v>
      </c>
      <c r="BS404">
        <v>1</v>
      </c>
      <c r="BT404" s="1" t="s">
        <v>88</v>
      </c>
      <c r="BU404">
        <v>0.25</v>
      </c>
      <c r="BV404">
        <v>4.67</v>
      </c>
      <c r="BW404">
        <v>0.28999999999999998</v>
      </c>
      <c r="BX404">
        <v>0.54</v>
      </c>
      <c r="BY404">
        <v>1.33</v>
      </c>
      <c r="BZ404">
        <v>1.06</v>
      </c>
      <c r="CA404">
        <v>7</v>
      </c>
      <c r="CB404">
        <v>5</v>
      </c>
      <c r="CC404">
        <v>608</v>
      </c>
      <c r="CD404">
        <v>255</v>
      </c>
      <c r="CE404">
        <v>15</v>
      </c>
      <c r="CF404">
        <v>7</v>
      </c>
      <c r="CG404">
        <v>11</v>
      </c>
      <c r="CH404">
        <v>4</v>
      </c>
      <c r="CI404">
        <v>1</v>
      </c>
      <c r="CJ404">
        <v>0.49</v>
      </c>
      <c r="CK404" t="str">
        <f>IF(O404=" "," ",VLOOKUP(AA404,Mapping!$A:$C,2,FALSE))</f>
        <v>MUN</v>
      </c>
      <c r="CL404" t="str">
        <f>IF(O404=" "," ",VLOOKUP(AA404,Mapping!$A:$C,3,FALSE))</f>
        <v>Man Utd</v>
      </c>
      <c r="CM404" s="5">
        <f t="shared" si="30"/>
        <v>0</v>
      </c>
      <c r="CN404" s="5">
        <f t="shared" si="31"/>
        <v>0</v>
      </c>
      <c r="CO404">
        <f t="shared" si="32"/>
        <v>8.5</v>
      </c>
      <c r="CP404" s="4">
        <f t="shared" si="33"/>
        <v>20.705882352941178</v>
      </c>
      <c r="CQ404">
        <f t="shared" si="34"/>
        <v>0</v>
      </c>
    </row>
    <row r="405" spans="1:95" x14ac:dyDescent="0.35">
      <c r="A405">
        <v>100</v>
      </c>
      <c r="B405" s="1" t="s">
        <v>88</v>
      </c>
      <c r="C405">
        <v>232937</v>
      </c>
      <c r="D405" s="1" t="s">
        <v>88</v>
      </c>
      <c r="E405" s="1" t="s">
        <v>88</v>
      </c>
      <c r="F405" s="1">
        <v>0</v>
      </c>
      <c r="G405" s="1" t="s">
        <v>88</v>
      </c>
      <c r="H405" s="1" t="s">
        <v>88</v>
      </c>
      <c r="I405">
        <v>2</v>
      </c>
      <c r="J405">
        <v>1.5</v>
      </c>
      <c r="K405" s="1" t="s">
        <v>88</v>
      </c>
      <c r="L405" s="1" t="s">
        <v>88</v>
      </c>
      <c r="M405" s="1" t="s">
        <v>1333</v>
      </c>
      <c r="N405">
        <v>0</v>
      </c>
      <c r="O405">
        <v>374</v>
      </c>
      <c r="P405" s="1" t="s">
        <v>88</v>
      </c>
      <c r="Q405" s="1" t="s">
        <v>748</v>
      </c>
      <c r="R405" s="2">
        <v>45145.770904652774</v>
      </c>
      <c r="S405" s="4">
        <v>40</v>
      </c>
      <c r="T405" s="1" t="s">
        <v>1334</v>
      </c>
      <c r="U405">
        <v>0</v>
      </c>
      <c r="V405" s="1" t="s">
        <v>1335</v>
      </c>
      <c r="W405">
        <v>0.2</v>
      </c>
      <c r="X405" s="1" t="s">
        <v>88</v>
      </c>
      <c r="Y405" s="1" t="s">
        <v>88</v>
      </c>
      <c r="Z405" s="1" t="s">
        <v>97</v>
      </c>
      <c r="AA405">
        <v>14</v>
      </c>
      <c r="AB405">
        <v>1</v>
      </c>
      <c r="AC405">
        <v>176</v>
      </c>
      <c r="AD405" s="5">
        <v>0</v>
      </c>
      <c r="AE405" s="5">
        <v>0</v>
      </c>
      <c r="AF405" s="5">
        <v>0</v>
      </c>
      <c r="AG405" s="5">
        <v>0</v>
      </c>
      <c r="AH405">
        <v>0</v>
      </c>
      <c r="AI405">
        <v>0</v>
      </c>
      <c r="AJ405" s="1" t="s">
        <v>1336</v>
      </c>
      <c r="AK405">
        <v>3317</v>
      </c>
      <c r="AL405">
        <v>8</v>
      </c>
      <c r="AM405">
        <v>9</v>
      </c>
      <c r="AN405">
        <v>18</v>
      </c>
      <c r="AO405">
        <v>39</v>
      </c>
      <c r="AP405">
        <v>1</v>
      </c>
      <c r="AQ405">
        <v>1</v>
      </c>
      <c r="AR405">
        <v>2</v>
      </c>
      <c r="AS405">
        <v>6</v>
      </c>
      <c r="AT405">
        <v>1</v>
      </c>
      <c r="AU405">
        <v>14</v>
      </c>
      <c r="AV405">
        <v>23</v>
      </c>
      <c r="AW405">
        <v>748</v>
      </c>
      <c r="AX405">
        <v>0</v>
      </c>
      <c r="AY405">
        <v>0</v>
      </c>
      <c r="AZ405">
        <v>0</v>
      </c>
      <c r="BA405">
        <v>0</v>
      </c>
      <c r="BB405">
        <v>37</v>
      </c>
      <c r="BC405">
        <v>0</v>
      </c>
      <c r="BD405">
        <v>0</v>
      </c>
      <c r="BE405">
        <v>0</v>
      </c>
      <c r="BF405">
        <v>0</v>
      </c>
      <c r="BG405">
        <v>432</v>
      </c>
      <c r="BH405">
        <v>156</v>
      </c>
      <c r="BI405">
        <v>423</v>
      </c>
      <c r="BJ405">
        <v>155</v>
      </c>
      <c r="BK405">
        <v>408</v>
      </c>
      <c r="BL405">
        <v>154</v>
      </c>
      <c r="BM405">
        <v>434</v>
      </c>
      <c r="BN405">
        <v>156</v>
      </c>
      <c r="BO405">
        <v>2</v>
      </c>
      <c r="BP405" s="1" t="s">
        <v>88</v>
      </c>
      <c r="BQ405">
        <v>3</v>
      </c>
      <c r="BR405" s="1" t="s">
        <v>88</v>
      </c>
      <c r="BS405">
        <v>1</v>
      </c>
      <c r="BT405" s="1" t="s">
        <v>88</v>
      </c>
      <c r="BU405">
        <v>0.25</v>
      </c>
      <c r="BV405">
        <v>4.67</v>
      </c>
      <c r="BW405">
        <v>0.28999999999999998</v>
      </c>
      <c r="BX405">
        <v>0.54</v>
      </c>
      <c r="BY405">
        <v>1.33</v>
      </c>
      <c r="BZ405">
        <v>1.06</v>
      </c>
      <c r="CA405">
        <v>582</v>
      </c>
      <c r="CB405">
        <v>180</v>
      </c>
      <c r="CC405">
        <v>67</v>
      </c>
      <c r="CD405">
        <v>32</v>
      </c>
      <c r="CE405">
        <v>439</v>
      </c>
      <c r="CF405">
        <v>157</v>
      </c>
      <c r="CG405">
        <v>354</v>
      </c>
      <c r="CH405">
        <v>131</v>
      </c>
      <c r="CI405">
        <v>1</v>
      </c>
      <c r="CJ405">
        <v>0.49</v>
      </c>
      <c r="CK405" t="str">
        <f>IF(O405=" "," ",VLOOKUP(AA405,Mapping!$A:$C,2,FALSE))</f>
        <v>MUN</v>
      </c>
      <c r="CL405" t="str">
        <f>IF(O405=" "," ",VLOOKUP(AA405,Mapping!$A:$C,3,FALSE))</f>
        <v>Man Utd</v>
      </c>
      <c r="CM405" s="5">
        <f t="shared" si="30"/>
        <v>0</v>
      </c>
      <c r="CN405" s="5">
        <f t="shared" si="31"/>
        <v>0</v>
      </c>
      <c r="CO405">
        <f t="shared" si="32"/>
        <v>4</v>
      </c>
      <c r="CP405" s="4">
        <f t="shared" si="33"/>
        <v>44</v>
      </c>
      <c r="CQ405">
        <f t="shared" si="34"/>
        <v>0</v>
      </c>
    </row>
    <row r="406" spans="1:95" x14ac:dyDescent="0.35">
      <c r="A406">
        <v>100</v>
      </c>
      <c r="B406" s="1" t="s">
        <v>88</v>
      </c>
      <c r="C406">
        <v>197365</v>
      </c>
      <c r="D406" s="1" t="s">
        <v>88</v>
      </c>
      <c r="E406" s="1" t="s">
        <v>88</v>
      </c>
      <c r="F406" s="1">
        <v>0</v>
      </c>
      <c r="G406" s="1" t="s">
        <v>88</v>
      </c>
      <c r="H406" s="1" t="s">
        <v>88</v>
      </c>
      <c r="I406">
        <v>2</v>
      </c>
      <c r="J406">
        <v>1.5</v>
      </c>
      <c r="K406" s="1" t="s">
        <v>88</v>
      </c>
      <c r="L406" s="1" t="s">
        <v>88</v>
      </c>
      <c r="M406" s="1" t="s">
        <v>1337</v>
      </c>
      <c r="N406">
        <v>0</v>
      </c>
      <c r="O406">
        <v>375</v>
      </c>
      <c r="P406" s="1" t="s">
        <v>88</v>
      </c>
      <c r="Q406" s="1" t="s">
        <v>748</v>
      </c>
      <c r="R406" s="2">
        <v>45145.770904652774</v>
      </c>
      <c r="S406" s="4">
        <v>40</v>
      </c>
      <c r="T406" s="1" t="s">
        <v>1338</v>
      </c>
      <c r="U406">
        <v>0</v>
      </c>
      <c r="V406" s="1" t="s">
        <v>1339</v>
      </c>
      <c r="W406">
        <v>0.2</v>
      </c>
      <c r="X406" s="1" t="s">
        <v>88</v>
      </c>
      <c r="Y406" s="1" t="s">
        <v>88</v>
      </c>
      <c r="Z406" s="1" t="s">
        <v>97</v>
      </c>
      <c r="AA406">
        <v>14</v>
      </c>
      <c r="AB406">
        <v>1</v>
      </c>
      <c r="AC406">
        <v>176</v>
      </c>
      <c r="AD406" s="5">
        <v>0</v>
      </c>
      <c r="AE406" s="5">
        <v>0</v>
      </c>
      <c r="AF406" s="5">
        <v>0</v>
      </c>
      <c r="AG406" s="5">
        <v>0</v>
      </c>
      <c r="AH406">
        <v>0</v>
      </c>
      <c r="AI406">
        <v>0</v>
      </c>
      <c r="AJ406" s="1" t="s">
        <v>1339</v>
      </c>
      <c r="AK406">
        <v>3317</v>
      </c>
      <c r="AL406">
        <v>8</v>
      </c>
      <c r="AM406">
        <v>9</v>
      </c>
      <c r="AN406">
        <v>18</v>
      </c>
      <c r="AO406">
        <v>39</v>
      </c>
      <c r="AP406">
        <v>1</v>
      </c>
      <c r="AQ406">
        <v>1</v>
      </c>
      <c r="AR406">
        <v>2</v>
      </c>
      <c r="AS406">
        <v>6</v>
      </c>
      <c r="AT406">
        <v>1</v>
      </c>
      <c r="AU406">
        <v>14</v>
      </c>
      <c r="AV406">
        <v>23</v>
      </c>
      <c r="AW406">
        <v>748</v>
      </c>
      <c r="AX406">
        <v>0</v>
      </c>
      <c r="AY406">
        <v>0</v>
      </c>
      <c r="AZ406">
        <v>0</v>
      </c>
      <c r="BA406">
        <v>0</v>
      </c>
      <c r="BB406">
        <v>37</v>
      </c>
      <c r="BC406">
        <v>0</v>
      </c>
      <c r="BD406">
        <v>0</v>
      </c>
      <c r="BE406">
        <v>0</v>
      </c>
      <c r="BF406">
        <v>0</v>
      </c>
      <c r="BG406">
        <v>418</v>
      </c>
      <c r="BH406">
        <v>149</v>
      </c>
      <c r="BI406">
        <v>407</v>
      </c>
      <c r="BJ406">
        <v>148</v>
      </c>
      <c r="BK406">
        <v>390</v>
      </c>
      <c r="BL406">
        <v>145</v>
      </c>
      <c r="BM406">
        <v>420</v>
      </c>
      <c r="BN406">
        <v>149</v>
      </c>
      <c r="BO406">
        <v>2</v>
      </c>
      <c r="BP406" s="1" t="s">
        <v>88</v>
      </c>
      <c r="BQ406">
        <v>3</v>
      </c>
      <c r="BR406" s="1" t="s">
        <v>88</v>
      </c>
      <c r="BS406">
        <v>1</v>
      </c>
      <c r="BT406" s="1" t="s">
        <v>88</v>
      </c>
      <c r="BU406">
        <v>0.25</v>
      </c>
      <c r="BV406">
        <v>4.67</v>
      </c>
      <c r="BW406">
        <v>0.28999999999999998</v>
      </c>
      <c r="BX406">
        <v>0.54</v>
      </c>
      <c r="BY406">
        <v>1.33</v>
      </c>
      <c r="BZ406">
        <v>1.06</v>
      </c>
      <c r="CA406">
        <v>561</v>
      </c>
      <c r="CB406">
        <v>168</v>
      </c>
      <c r="CC406">
        <v>46</v>
      </c>
      <c r="CD406">
        <v>20</v>
      </c>
      <c r="CE406">
        <v>425</v>
      </c>
      <c r="CF406">
        <v>150</v>
      </c>
      <c r="CG406">
        <v>344</v>
      </c>
      <c r="CH406">
        <v>127</v>
      </c>
      <c r="CI406">
        <v>1</v>
      </c>
      <c r="CJ406">
        <v>0.49</v>
      </c>
      <c r="CK406" t="str">
        <f>IF(O406=" "," ",VLOOKUP(AA406,Mapping!$A:$C,2,FALSE))</f>
        <v>MUN</v>
      </c>
      <c r="CL406" t="str">
        <f>IF(O406=" "," ",VLOOKUP(AA406,Mapping!$A:$C,3,FALSE))</f>
        <v>Man Utd</v>
      </c>
      <c r="CM406" s="5">
        <f t="shared" si="30"/>
        <v>0</v>
      </c>
      <c r="CN406" s="5">
        <f t="shared" si="31"/>
        <v>0</v>
      </c>
      <c r="CO406">
        <f t="shared" si="32"/>
        <v>4</v>
      </c>
      <c r="CP406" s="4">
        <f t="shared" si="33"/>
        <v>44</v>
      </c>
      <c r="CQ406">
        <f t="shared" si="34"/>
        <v>0</v>
      </c>
    </row>
    <row r="407" spans="1:95" x14ac:dyDescent="0.35">
      <c r="A407">
        <v>100</v>
      </c>
      <c r="B407" s="1" t="s">
        <v>88</v>
      </c>
      <c r="C407">
        <v>61256</v>
      </c>
      <c r="D407" s="1" t="s">
        <v>88</v>
      </c>
      <c r="E407" s="1" t="s">
        <v>88</v>
      </c>
      <c r="F407" s="1">
        <v>0</v>
      </c>
      <c r="G407" s="1" t="s">
        <v>88</v>
      </c>
      <c r="H407" s="1" t="s">
        <v>88</v>
      </c>
      <c r="I407">
        <v>3</v>
      </c>
      <c r="J407">
        <v>2.5</v>
      </c>
      <c r="K407" s="1" t="s">
        <v>88</v>
      </c>
      <c r="L407" s="1" t="s">
        <v>88</v>
      </c>
      <c r="M407" s="1" t="s">
        <v>1340</v>
      </c>
      <c r="N407">
        <v>0</v>
      </c>
      <c r="O407">
        <v>376</v>
      </c>
      <c r="P407" s="1" t="s">
        <v>88</v>
      </c>
      <c r="Q407" s="1" t="s">
        <v>748</v>
      </c>
      <c r="R407" s="2">
        <v>45145.770904652774</v>
      </c>
      <c r="S407" s="4">
        <v>55</v>
      </c>
      <c r="T407" s="1" t="s">
        <v>1341</v>
      </c>
      <c r="U407">
        <v>3.1</v>
      </c>
      <c r="V407" s="1" t="s">
        <v>1342</v>
      </c>
      <c r="W407">
        <v>4.3</v>
      </c>
      <c r="X407" s="1" t="s">
        <v>88</v>
      </c>
      <c r="Y407" s="1" t="s">
        <v>88</v>
      </c>
      <c r="Z407" s="1" t="s">
        <v>97</v>
      </c>
      <c r="AA407">
        <v>14</v>
      </c>
      <c r="AB407">
        <v>1</v>
      </c>
      <c r="AC407">
        <v>87</v>
      </c>
      <c r="AD407" s="5">
        <v>0</v>
      </c>
      <c r="AE407" s="5">
        <v>0</v>
      </c>
      <c r="AF407" s="5">
        <v>0</v>
      </c>
      <c r="AG407" s="5">
        <v>0</v>
      </c>
      <c r="AH407">
        <v>0</v>
      </c>
      <c r="AI407">
        <v>15.8</v>
      </c>
      <c r="AJ407" s="1" t="s">
        <v>1343</v>
      </c>
      <c r="AK407">
        <v>2122</v>
      </c>
      <c r="AL407">
        <v>4</v>
      </c>
      <c r="AM407">
        <v>3</v>
      </c>
      <c r="AN407">
        <v>10</v>
      </c>
      <c r="AO407">
        <v>22</v>
      </c>
      <c r="AP407">
        <v>1</v>
      </c>
      <c r="AQ407">
        <v>1</v>
      </c>
      <c r="AR407">
        <v>2</v>
      </c>
      <c r="AS407">
        <v>7</v>
      </c>
      <c r="AT407">
        <v>2</v>
      </c>
      <c r="AU407">
        <v>14</v>
      </c>
      <c r="AV407">
        <v>10</v>
      </c>
      <c r="AW407">
        <v>389</v>
      </c>
      <c r="AX407">
        <v>644</v>
      </c>
      <c r="AY407">
        <v>418.8</v>
      </c>
      <c r="AZ407">
        <v>299</v>
      </c>
      <c r="BA407">
        <v>136.30000000000001</v>
      </c>
      <c r="BB407">
        <v>24</v>
      </c>
      <c r="BC407">
        <v>3.49</v>
      </c>
      <c r="BD407">
        <v>3.82</v>
      </c>
      <c r="BE407">
        <v>7.31</v>
      </c>
      <c r="BF407">
        <v>29.3</v>
      </c>
      <c r="BG407">
        <v>61</v>
      </c>
      <c r="BH407">
        <v>26</v>
      </c>
      <c r="BI407">
        <v>72</v>
      </c>
      <c r="BJ407">
        <v>58</v>
      </c>
      <c r="BK407">
        <v>104</v>
      </c>
      <c r="BL407">
        <v>70</v>
      </c>
      <c r="BM407">
        <v>72</v>
      </c>
      <c r="BN407">
        <v>54</v>
      </c>
      <c r="BO407">
        <v>2</v>
      </c>
      <c r="BP407" s="1" t="s">
        <v>88</v>
      </c>
      <c r="BQ407">
        <v>3</v>
      </c>
      <c r="BR407" s="1" t="s">
        <v>88</v>
      </c>
      <c r="BS407">
        <v>1</v>
      </c>
      <c r="BT407" s="1" t="s">
        <v>88</v>
      </c>
      <c r="BU407">
        <v>0.15</v>
      </c>
      <c r="BV407">
        <v>4.67</v>
      </c>
      <c r="BW407">
        <v>0.16</v>
      </c>
      <c r="BX407">
        <v>0.31</v>
      </c>
      <c r="BY407">
        <v>1.24</v>
      </c>
      <c r="BZ407">
        <v>0.93</v>
      </c>
      <c r="CA407">
        <v>83</v>
      </c>
      <c r="CB407">
        <v>51</v>
      </c>
      <c r="CC407">
        <v>472</v>
      </c>
      <c r="CD407">
        <v>170</v>
      </c>
      <c r="CE407">
        <v>127</v>
      </c>
      <c r="CF407">
        <v>53</v>
      </c>
      <c r="CG407">
        <v>84</v>
      </c>
      <c r="CH407">
        <v>29</v>
      </c>
      <c r="CI407">
        <v>1.02</v>
      </c>
      <c r="CJ407">
        <v>0.42</v>
      </c>
      <c r="CK407" t="str">
        <f>IF(O407=" "," ",VLOOKUP(AA407,Mapping!$A:$C,2,FALSE))</f>
        <v>MUN</v>
      </c>
      <c r="CL407" t="str">
        <f>IF(O407=" "," ",VLOOKUP(AA407,Mapping!$A:$C,3,FALSE))</f>
        <v>Man Utd</v>
      </c>
      <c r="CM407" s="5">
        <f t="shared" si="30"/>
        <v>0</v>
      </c>
      <c r="CN407" s="5">
        <f t="shared" si="31"/>
        <v>0</v>
      </c>
      <c r="CO407">
        <f t="shared" si="32"/>
        <v>5.5</v>
      </c>
      <c r="CP407" s="4">
        <f t="shared" si="33"/>
        <v>15.818181818181818</v>
      </c>
      <c r="CQ407">
        <f t="shared" si="34"/>
        <v>0</v>
      </c>
    </row>
    <row r="408" spans="1:95" x14ac:dyDescent="0.35">
      <c r="A408">
        <v>100</v>
      </c>
      <c r="B408" s="1" t="s">
        <v>88</v>
      </c>
      <c r="C408">
        <v>216051</v>
      </c>
      <c r="D408" s="1" t="s">
        <v>88</v>
      </c>
      <c r="E408" s="1" t="s">
        <v>88</v>
      </c>
      <c r="F408" s="1">
        <v>0</v>
      </c>
      <c r="G408" s="1" t="s">
        <v>88</v>
      </c>
      <c r="H408" s="1" t="s">
        <v>88</v>
      </c>
      <c r="I408">
        <v>2</v>
      </c>
      <c r="J408">
        <v>2.8</v>
      </c>
      <c r="K408" s="1" t="s">
        <v>88</v>
      </c>
      <c r="L408" s="1" t="s">
        <v>88</v>
      </c>
      <c r="M408" s="1" t="s">
        <v>1083</v>
      </c>
      <c r="N408">
        <v>0</v>
      </c>
      <c r="O408">
        <v>377</v>
      </c>
      <c r="P408" s="1" t="s">
        <v>88</v>
      </c>
      <c r="Q408" s="1" t="s">
        <v>748</v>
      </c>
      <c r="R408" s="2">
        <v>45145.770904652774</v>
      </c>
      <c r="S408" s="4">
        <v>50</v>
      </c>
      <c r="T408" s="1" t="s">
        <v>1344</v>
      </c>
      <c r="U408">
        <v>3.9</v>
      </c>
      <c r="V408" s="1" t="s">
        <v>1345</v>
      </c>
      <c r="W408">
        <v>2.2000000000000002</v>
      </c>
      <c r="X408" s="1" t="s">
        <v>88</v>
      </c>
      <c r="Y408" s="1" t="s">
        <v>88</v>
      </c>
      <c r="Z408" s="1" t="s">
        <v>97</v>
      </c>
      <c r="AA408">
        <v>14</v>
      </c>
      <c r="AB408">
        <v>1</v>
      </c>
      <c r="AC408">
        <v>102</v>
      </c>
      <c r="AD408" s="5">
        <v>0</v>
      </c>
      <c r="AE408" s="5">
        <v>0</v>
      </c>
      <c r="AF408" s="5">
        <v>0</v>
      </c>
      <c r="AG408" s="5">
        <v>0</v>
      </c>
      <c r="AH408">
        <v>0</v>
      </c>
      <c r="AI408">
        <v>20.399999999999999</v>
      </c>
      <c r="AJ408" s="1" t="s">
        <v>1346</v>
      </c>
      <c r="AK408">
        <v>2152</v>
      </c>
      <c r="AL408">
        <v>1</v>
      </c>
      <c r="AM408">
        <v>2</v>
      </c>
      <c r="AN408">
        <v>10</v>
      </c>
      <c r="AO408">
        <v>34</v>
      </c>
      <c r="AP408">
        <v>1</v>
      </c>
      <c r="AQ408">
        <v>1</v>
      </c>
      <c r="AR408">
        <v>2</v>
      </c>
      <c r="AS408">
        <v>6</v>
      </c>
      <c r="AT408">
        <v>2</v>
      </c>
      <c r="AU408">
        <v>14</v>
      </c>
      <c r="AV408">
        <v>19</v>
      </c>
      <c r="AW408">
        <v>502</v>
      </c>
      <c r="AX408">
        <v>483.8</v>
      </c>
      <c r="AY408">
        <v>421.4</v>
      </c>
      <c r="AZ408">
        <v>283</v>
      </c>
      <c r="BA408">
        <v>118.8</v>
      </c>
      <c r="BB408">
        <v>24</v>
      </c>
      <c r="BC408">
        <v>2.4900000000000002</v>
      </c>
      <c r="BD408">
        <v>1.53</v>
      </c>
      <c r="BE408">
        <v>4.0199999999999996</v>
      </c>
      <c r="BF408">
        <v>34.270000000000003</v>
      </c>
      <c r="BG408">
        <v>108</v>
      </c>
      <c r="BH408">
        <v>36</v>
      </c>
      <c r="BI408">
        <v>69</v>
      </c>
      <c r="BJ408">
        <v>10</v>
      </c>
      <c r="BK408">
        <v>111</v>
      </c>
      <c r="BL408">
        <v>11</v>
      </c>
      <c r="BM408">
        <v>91</v>
      </c>
      <c r="BN408">
        <v>15</v>
      </c>
      <c r="BO408">
        <v>2</v>
      </c>
      <c r="BP408" s="1" t="s">
        <v>88</v>
      </c>
      <c r="BQ408">
        <v>3</v>
      </c>
      <c r="BR408" s="1" t="s">
        <v>88</v>
      </c>
      <c r="BS408">
        <v>1</v>
      </c>
      <c r="BT408" s="1" t="s">
        <v>88</v>
      </c>
      <c r="BU408">
        <v>0.1</v>
      </c>
      <c r="BV408">
        <v>4.67</v>
      </c>
      <c r="BW408">
        <v>0.06</v>
      </c>
      <c r="BX408">
        <v>0.16</v>
      </c>
      <c r="BY408">
        <v>1.43</v>
      </c>
      <c r="BZ408">
        <v>1.42</v>
      </c>
      <c r="CA408">
        <v>241</v>
      </c>
      <c r="CB408">
        <v>28</v>
      </c>
      <c r="CC408">
        <v>413</v>
      </c>
      <c r="CD408">
        <v>188</v>
      </c>
      <c r="CE408">
        <v>56</v>
      </c>
      <c r="CF408">
        <v>11</v>
      </c>
      <c r="CG408">
        <v>120</v>
      </c>
      <c r="CH408">
        <v>39</v>
      </c>
      <c r="CI408">
        <v>1</v>
      </c>
      <c r="CJ408">
        <v>0.42</v>
      </c>
      <c r="CK408" t="str">
        <f>IF(O408=" "," ",VLOOKUP(AA408,Mapping!$A:$C,2,FALSE))</f>
        <v>MUN</v>
      </c>
      <c r="CL408" t="str">
        <f>IF(O408=" "," ",VLOOKUP(AA408,Mapping!$A:$C,3,FALSE))</f>
        <v>Man Utd</v>
      </c>
      <c r="CM408" s="5">
        <f t="shared" si="30"/>
        <v>0</v>
      </c>
      <c r="CN408" s="5">
        <f t="shared" si="31"/>
        <v>0</v>
      </c>
      <c r="CO408">
        <f t="shared" si="32"/>
        <v>5</v>
      </c>
      <c r="CP408" s="4">
        <f t="shared" si="33"/>
        <v>20.399999999999999</v>
      </c>
      <c r="CQ408">
        <f t="shared" si="34"/>
        <v>0</v>
      </c>
    </row>
    <row r="409" spans="1:95" x14ac:dyDescent="0.35">
      <c r="A409">
        <v>100</v>
      </c>
      <c r="B409" s="1" t="s">
        <v>88</v>
      </c>
      <c r="C409">
        <v>80607</v>
      </c>
      <c r="D409" s="1" t="s">
        <v>88</v>
      </c>
      <c r="E409" s="1" t="s">
        <v>88</v>
      </c>
      <c r="F409" s="1">
        <v>0</v>
      </c>
      <c r="G409" s="1" t="s">
        <v>88</v>
      </c>
      <c r="H409" s="1" t="s">
        <v>88</v>
      </c>
      <c r="I409">
        <v>3</v>
      </c>
      <c r="J409">
        <v>2.7</v>
      </c>
      <c r="K409" s="1" t="s">
        <v>88</v>
      </c>
      <c r="L409" s="1" t="s">
        <v>88</v>
      </c>
      <c r="M409" s="1" t="s">
        <v>472</v>
      </c>
      <c r="N409">
        <v>0</v>
      </c>
      <c r="O409">
        <v>379</v>
      </c>
      <c r="P409" s="1" t="s">
        <v>88</v>
      </c>
      <c r="Q409" s="1" t="s">
        <v>748</v>
      </c>
      <c r="R409" s="2">
        <v>45145.770904652774</v>
      </c>
      <c r="S409" s="4">
        <v>60</v>
      </c>
      <c r="T409" s="1" t="s">
        <v>1347</v>
      </c>
      <c r="U409">
        <v>3.7</v>
      </c>
      <c r="V409" s="1" t="s">
        <v>1348</v>
      </c>
      <c r="W409">
        <v>0.5</v>
      </c>
      <c r="X409" s="1" t="s">
        <v>88</v>
      </c>
      <c r="Y409" s="1" t="s">
        <v>88</v>
      </c>
      <c r="Z409" s="1" t="s">
        <v>97</v>
      </c>
      <c r="AA409">
        <v>14</v>
      </c>
      <c r="AB409">
        <v>1</v>
      </c>
      <c r="AC409">
        <v>103</v>
      </c>
      <c r="AD409" s="5">
        <v>0</v>
      </c>
      <c r="AE409" s="5">
        <v>0</v>
      </c>
      <c r="AF409" s="5">
        <v>0</v>
      </c>
      <c r="AG409" s="5">
        <v>0</v>
      </c>
      <c r="AH409">
        <v>0</v>
      </c>
      <c r="AI409">
        <v>17.2</v>
      </c>
      <c r="AJ409" s="1" t="s">
        <v>1348</v>
      </c>
      <c r="AK409">
        <v>2046</v>
      </c>
      <c r="AL409">
        <v>1</v>
      </c>
      <c r="AM409">
        <v>9</v>
      </c>
      <c r="AN409">
        <v>13</v>
      </c>
      <c r="AO409">
        <v>25</v>
      </c>
      <c r="AP409">
        <v>1</v>
      </c>
      <c r="AQ409">
        <v>1</v>
      </c>
      <c r="AR409">
        <v>2</v>
      </c>
      <c r="AS409">
        <v>3</v>
      </c>
      <c r="AT409">
        <v>2</v>
      </c>
      <c r="AU409">
        <v>14</v>
      </c>
      <c r="AV409">
        <v>8</v>
      </c>
      <c r="AW409">
        <v>426</v>
      </c>
      <c r="AX409">
        <v>425.4</v>
      </c>
      <c r="AY409">
        <v>575.20000000000005</v>
      </c>
      <c r="AZ409">
        <v>344</v>
      </c>
      <c r="BA409">
        <v>134.4</v>
      </c>
      <c r="BB409">
        <v>25</v>
      </c>
      <c r="BC409">
        <v>4.79</v>
      </c>
      <c r="BD409">
        <v>3.49</v>
      </c>
      <c r="BE409">
        <v>8.2799999999999994</v>
      </c>
      <c r="BF409">
        <v>26.02</v>
      </c>
      <c r="BG409">
        <v>132</v>
      </c>
      <c r="BH409">
        <v>60</v>
      </c>
      <c r="BI409">
        <v>40</v>
      </c>
      <c r="BJ409">
        <v>33</v>
      </c>
      <c r="BK409">
        <v>94</v>
      </c>
      <c r="BL409">
        <v>64</v>
      </c>
      <c r="BM409">
        <v>73</v>
      </c>
      <c r="BN409">
        <v>55</v>
      </c>
      <c r="BO409">
        <v>1</v>
      </c>
      <c r="BP409" s="1" t="s">
        <v>88</v>
      </c>
      <c r="BQ409">
        <v>1</v>
      </c>
      <c r="BR409" s="1" t="s">
        <v>88</v>
      </c>
      <c r="BS409">
        <v>1</v>
      </c>
      <c r="BT409" s="1" t="s">
        <v>88</v>
      </c>
      <c r="BU409">
        <v>0.21</v>
      </c>
      <c r="BV409">
        <v>4.67</v>
      </c>
      <c r="BW409">
        <v>0.15</v>
      </c>
      <c r="BX409">
        <v>0.36</v>
      </c>
      <c r="BY409">
        <v>1.1399999999999999</v>
      </c>
      <c r="BZ409">
        <v>1.1000000000000001</v>
      </c>
      <c r="CA409">
        <v>59</v>
      </c>
      <c r="CB409">
        <v>35</v>
      </c>
      <c r="CC409">
        <v>539</v>
      </c>
      <c r="CD409">
        <v>213</v>
      </c>
      <c r="CE409">
        <v>78</v>
      </c>
      <c r="CF409">
        <v>34</v>
      </c>
      <c r="CG409">
        <v>233</v>
      </c>
      <c r="CH409">
        <v>74</v>
      </c>
      <c r="CI409">
        <v>1.1000000000000001</v>
      </c>
      <c r="CJ409">
        <v>0.56999999999999995</v>
      </c>
      <c r="CK409" t="str">
        <f>IF(O409=" "," ",VLOOKUP(AA409,Mapping!$A:$C,2,FALSE))</f>
        <v>MUN</v>
      </c>
      <c r="CL409" t="str">
        <f>IF(O409=" "," ",VLOOKUP(AA409,Mapping!$A:$C,3,FALSE))</f>
        <v>Man Utd</v>
      </c>
      <c r="CM409" s="5">
        <f t="shared" si="30"/>
        <v>0</v>
      </c>
      <c r="CN409" s="5">
        <f t="shared" si="31"/>
        <v>0</v>
      </c>
      <c r="CO409">
        <f t="shared" si="32"/>
        <v>6</v>
      </c>
      <c r="CP409" s="4">
        <f t="shared" si="33"/>
        <v>17.166666666666668</v>
      </c>
      <c r="CQ409">
        <f t="shared" si="34"/>
        <v>0</v>
      </c>
    </row>
    <row r="410" spans="1:95" x14ac:dyDescent="0.35">
      <c r="A410">
        <v>100</v>
      </c>
      <c r="B410" s="1" t="s">
        <v>88</v>
      </c>
      <c r="C410">
        <v>515501</v>
      </c>
      <c r="D410" s="1" t="s">
        <v>88</v>
      </c>
      <c r="E410" s="1" t="s">
        <v>88</v>
      </c>
      <c r="F410" s="1">
        <v>0</v>
      </c>
      <c r="G410" s="1" t="s">
        <v>88</v>
      </c>
      <c r="H410" s="1" t="s">
        <v>88</v>
      </c>
      <c r="I410">
        <v>2</v>
      </c>
      <c r="J410">
        <v>1.5</v>
      </c>
      <c r="K410" s="1" t="s">
        <v>88</v>
      </c>
      <c r="L410" s="1" t="s">
        <v>88</v>
      </c>
      <c r="M410" s="1" t="s">
        <v>1349</v>
      </c>
      <c r="N410">
        <v>0</v>
      </c>
      <c r="O410">
        <v>380</v>
      </c>
      <c r="P410" s="1" t="s">
        <v>88</v>
      </c>
      <c r="Q410" s="1" t="s">
        <v>748</v>
      </c>
      <c r="R410" s="2">
        <v>45145.770904652774</v>
      </c>
      <c r="S410" s="4">
        <v>40</v>
      </c>
      <c r="T410" s="1" t="s">
        <v>1350</v>
      </c>
      <c r="U410">
        <v>0</v>
      </c>
      <c r="V410" s="1" t="s">
        <v>1351</v>
      </c>
      <c r="W410">
        <v>0.3</v>
      </c>
      <c r="X410" s="1" t="s">
        <v>88</v>
      </c>
      <c r="Y410" s="1" t="s">
        <v>88</v>
      </c>
      <c r="Z410" s="1" t="s">
        <v>97</v>
      </c>
      <c r="AA410">
        <v>14</v>
      </c>
      <c r="AB410">
        <v>1</v>
      </c>
      <c r="AC410">
        <v>103</v>
      </c>
      <c r="AD410" s="5">
        <v>0</v>
      </c>
      <c r="AE410" s="5">
        <v>0</v>
      </c>
      <c r="AF410" s="5">
        <v>0</v>
      </c>
      <c r="AG410" s="5">
        <v>0</v>
      </c>
      <c r="AH410">
        <v>0</v>
      </c>
      <c r="AI410">
        <v>0</v>
      </c>
      <c r="AJ410" s="1" t="s">
        <v>1352</v>
      </c>
      <c r="AK410">
        <v>2046</v>
      </c>
      <c r="AL410">
        <v>1</v>
      </c>
      <c r="AM410">
        <v>9</v>
      </c>
      <c r="AN410">
        <v>13</v>
      </c>
      <c r="AO410">
        <v>25</v>
      </c>
      <c r="AP410">
        <v>1</v>
      </c>
      <c r="AQ410">
        <v>1</v>
      </c>
      <c r="AR410">
        <v>2</v>
      </c>
      <c r="AS410">
        <v>3</v>
      </c>
      <c r="AT410">
        <v>2</v>
      </c>
      <c r="AU410">
        <v>14</v>
      </c>
      <c r="AV410">
        <v>8</v>
      </c>
      <c r="AW410">
        <v>426</v>
      </c>
      <c r="AX410">
        <v>0</v>
      </c>
      <c r="AY410">
        <v>0</v>
      </c>
      <c r="AZ410">
        <v>0</v>
      </c>
      <c r="BA410">
        <v>0</v>
      </c>
      <c r="BB410">
        <v>25</v>
      </c>
      <c r="BC410">
        <v>0</v>
      </c>
      <c r="BD410">
        <v>0</v>
      </c>
      <c r="BE410">
        <v>0</v>
      </c>
      <c r="BF410">
        <v>0</v>
      </c>
      <c r="BG410">
        <v>460</v>
      </c>
      <c r="BH410">
        <v>178</v>
      </c>
      <c r="BI410">
        <v>453</v>
      </c>
      <c r="BJ410">
        <v>178</v>
      </c>
      <c r="BK410">
        <v>438</v>
      </c>
      <c r="BL410">
        <v>177</v>
      </c>
      <c r="BM410">
        <v>462</v>
      </c>
      <c r="BN410">
        <v>178</v>
      </c>
      <c r="BO410">
        <v>1</v>
      </c>
      <c r="BP410" s="1" t="s">
        <v>88</v>
      </c>
      <c r="BQ410">
        <v>1</v>
      </c>
      <c r="BR410" s="1" t="s">
        <v>88</v>
      </c>
      <c r="BS410">
        <v>1</v>
      </c>
      <c r="BT410" s="1" t="s">
        <v>88</v>
      </c>
      <c r="BU410">
        <v>0.21</v>
      </c>
      <c r="BV410">
        <v>4.67</v>
      </c>
      <c r="BW410">
        <v>0.15</v>
      </c>
      <c r="BX410">
        <v>0.36</v>
      </c>
      <c r="BY410">
        <v>1.1399999999999999</v>
      </c>
      <c r="BZ410">
        <v>1.1000000000000001</v>
      </c>
      <c r="CA410">
        <v>615</v>
      </c>
      <c r="CB410">
        <v>206</v>
      </c>
      <c r="CC410">
        <v>100</v>
      </c>
      <c r="CD410">
        <v>58</v>
      </c>
      <c r="CE410">
        <v>467</v>
      </c>
      <c r="CF410">
        <v>179</v>
      </c>
      <c r="CG410">
        <v>298</v>
      </c>
      <c r="CH410">
        <v>107</v>
      </c>
      <c r="CI410">
        <v>1.1000000000000001</v>
      </c>
      <c r="CJ410">
        <v>0.56999999999999995</v>
      </c>
      <c r="CK410" t="str">
        <f>IF(O410=" "," ",VLOOKUP(AA410,Mapping!$A:$C,2,FALSE))</f>
        <v>MUN</v>
      </c>
      <c r="CL410" t="str">
        <f>IF(O410=" "," ",VLOOKUP(AA410,Mapping!$A:$C,3,FALSE))</f>
        <v>Man Utd</v>
      </c>
      <c r="CM410" s="5">
        <f t="shared" si="30"/>
        <v>0</v>
      </c>
      <c r="CN410" s="5">
        <f t="shared" si="31"/>
        <v>0</v>
      </c>
      <c r="CO410">
        <f t="shared" si="32"/>
        <v>4</v>
      </c>
      <c r="CP410" s="4">
        <f t="shared" si="33"/>
        <v>25.75</v>
      </c>
      <c r="CQ410">
        <f t="shared" si="34"/>
        <v>0</v>
      </c>
    </row>
    <row r="411" spans="1:95" x14ac:dyDescent="0.35">
      <c r="A411">
        <v>100</v>
      </c>
      <c r="B411" s="1" t="s">
        <v>88</v>
      </c>
      <c r="C411">
        <v>101582</v>
      </c>
      <c r="D411" s="1" t="s">
        <v>88</v>
      </c>
      <c r="E411" s="1" t="s">
        <v>88</v>
      </c>
      <c r="F411" s="1">
        <v>0</v>
      </c>
      <c r="G411" s="1" t="s">
        <v>88</v>
      </c>
      <c r="H411" s="1" t="s">
        <v>88</v>
      </c>
      <c r="I411">
        <v>3</v>
      </c>
      <c r="J411">
        <v>2.1</v>
      </c>
      <c r="K411" s="1" t="s">
        <v>88</v>
      </c>
      <c r="L411" s="1" t="s">
        <v>88</v>
      </c>
      <c r="M411" s="1" t="s">
        <v>1353</v>
      </c>
      <c r="N411">
        <v>0</v>
      </c>
      <c r="O411">
        <v>381</v>
      </c>
      <c r="P411" s="1" t="s">
        <v>88</v>
      </c>
      <c r="Q411" s="1" t="s">
        <v>748</v>
      </c>
      <c r="R411" s="2">
        <v>45145.770904652774</v>
      </c>
      <c r="S411" s="4">
        <v>50</v>
      </c>
      <c r="T411" s="1" t="s">
        <v>1354</v>
      </c>
      <c r="U411">
        <v>1.8</v>
      </c>
      <c r="V411" s="1" t="s">
        <v>1355</v>
      </c>
      <c r="W411">
        <v>0.2</v>
      </c>
      <c r="X411" s="1" t="s">
        <v>88</v>
      </c>
      <c r="Y411" s="1" t="s">
        <v>88</v>
      </c>
      <c r="Z411" s="1" t="s">
        <v>97</v>
      </c>
      <c r="AA411">
        <v>14</v>
      </c>
      <c r="AB411">
        <v>1</v>
      </c>
      <c r="AC411">
        <v>62</v>
      </c>
      <c r="AD411" s="5">
        <v>0</v>
      </c>
      <c r="AE411" s="5">
        <v>0</v>
      </c>
      <c r="AF411" s="5">
        <v>0</v>
      </c>
      <c r="AG411" s="5">
        <v>0</v>
      </c>
      <c r="AH411">
        <v>0</v>
      </c>
      <c r="AI411">
        <v>12.4</v>
      </c>
      <c r="AJ411" s="1" t="s">
        <v>1186</v>
      </c>
      <c r="AK411">
        <v>1228</v>
      </c>
      <c r="AL411">
        <v>2</v>
      </c>
      <c r="AM411">
        <v>3</v>
      </c>
      <c r="AN411">
        <v>4</v>
      </c>
      <c r="AO411">
        <v>22</v>
      </c>
      <c r="AP411">
        <v>1</v>
      </c>
      <c r="AQ411">
        <v>1</v>
      </c>
      <c r="AR411">
        <v>2</v>
      </c>
      <c r="AS411">
        <v>6</v>
      </c>
      <c r="AT411">
        <v>2</v>
      </c>
      <c r="AU411">
        <v>14</v>
      </c>
      <c r="AV411">
        <v>2</v>
      </c>
      <c r="AW411">
        <v>272</v>
      </c>
      <c r="AX411">
        <v>316.2</v>
      </c>
      <c r="AY411">
        <v>393.7</v>
      </c>
      <c r="AZ411">
        <v>225</v>
      </c>
      <c r="BA411">
        <v>93.4</v>
      </c>
      <c r="BB411">
        <v>12</v>
      </c>
      <c r="BC411">
        <v>2.0299999999999998</v>
      </c>
      <c r="BD411">
        <v>1.77</v>
      </c>
      <c r="BE411">
        <v>3.8</v>
      </c>
      <c r="BF411">
        <v>21.86</v>
      </c>
      <c r="BG411">
        <v>180</v>
      </c>
      <c r="BH411">
        <v>81</v>
      </c>
      <c r="BI411">
        <v>80</v>
      </c>
      <c r="BJ411">
        <v>64</v>
      </c>
      <c r="BK411">
        <v>137</v>
      </c>
      <c r="BL411">
        <v>89</v>
      </c>
      <c r="BM411">
        <v>129</v>
      </c>
      <c r="BN411">
        <v>80</v>
      </c>
      <c r="BO411">
        <v>1</v>
      </c>
      <c r="BP411" s="1" t="s">
        <v>88</v>
      </c>
      <c r="BQ411">
        <v>1</v>
      </c>
      <c r="BR411" s="1" t="s">
        <v>88</v>
      </c>
      <c r="BS411">
        <v>1</v>
      </c>
      <c r="BT411" s="1" t="s">
        <v>88</v>
      </c>
      <c r="BU411">
        <v>0.15</v>
      </c>
      <c r="BV411">
        <v>4.67</v>
      </c>
      <c r="BW411">
        <v>0.13</v>
      </c>
      <c r="BX411">
        <v>0.28000000000000003</v>
      </c>
      <c r="BY411">
        <v>1.6</v>
      </c>
      <c r="BZ411">
        <v>1.61</v>
      </c>
      <c r="CA411">
        <v>179</v>
      </c>
      <c r="CB411">
        <v>115</v>
      </c>
      <c r="CC411">
        <v>351</v>
      </c>
      <c r="CD411">
        <v>90</v>
      </c>
      <c r="CE411">
        <v>284</v>
      </c>
      <c r="CF411">
        <v>119</v>
      </c>
      <c r="CG411">
        <v>400</v>
      </c>
      <c r="CH411">
        <v>129</v>
      </c>
      <c r="CI411">
        <v>0.88</v>
      </c>
      <c r="CJ411">
        <v>0.28999999999999998</v>
      </c>
      <c r="CK411" t="str">
        <f>IF(O411=" "," ",VLOOKUP(AA411,Mapping!$A:$C,2,FALSE))</f>
        <v>MUN</v>
      </c>
      <c r="CL411" t="str">
        <f>IF(O411=" "," ",VLOOKUP(AA411,Mapping!$A:$C,3,FALSE))</f>
        <v>Man Utd</v>
      </c>
      <c r="CM411" s="5">
        <f t="shared" si="30"/>
        <v>0</v>
      </c>
      <c r="CN411" s="5">
        <f t="shared" si="31"/>
        <v>0</v>
      </c>
      <c r="CO411">
        <f t="shared" si="32"/>
        <v>5</v>
      </c>
      <c r="CP411" s="4">
        <f t="shared" si="33"/>
        <v>12.4</v>
      </c>
      <c r="CQ411">
        <f t="shared" si="34"/>
        <v>0</v>
      </c>
    </row>
    <row r="412" spans="1:95" x14ac:dyDescent="0.35">
      <c r="A412">
        <v>100</v>
      </c>
      <c r="B412" s="1" t="s">
        <v>88</v>
      </c>
      <c r="C412">
        <v>493105</v>
      </c>
      <c r="D412" s="1" t="s">
        <v>88</v>
      </c>
      <c r="E412" s="1" t="s">
        <v>88</v>
      </c>
      <c r="F412" s="1">
        <v>0</v>
      </c>
      <c r="G412" s="1" t="s">
        <v>88</v>
      </c>
      <c r="H412" s="1" t="s">
        <v>88</v>
      </c>
      <c r="I412">
        <v>3</v>
      </c>
      <c r="J412">
        <v>2.1</v>
      </c>
      <c r="K412" s="1" t="s">
        <v>88</v>
      </c>
      <c r="L412" s="1" t="s">
        <v>88</v>
      </c>
      <c r="M412" s="1" t="s">
        <v>1356</v>
      </c>
      <c r="N412">
        <v>0</v>
      </c>
      <c r="O412">
        <v>382</v>
      </c>
      <c r="P412" s="1" t="s">
        <v>88</v>
      </c>
      <c r="Q412" s="1" t="s">
        <v>748</v>
      </c>
      <c r="R412" s="2">
        <v>45145.770904652774</v>
      </c>
      <c r="S412" s="4">
        <v>50</v>
      </c>
      <c r="T412" s="1" t="s">
        <v>1357</v>
      </c>
      <c r="U412">
        <v>2.1</v>
      </c>
      <c r="V412" s="1" t="s">
        <v>1358</v>
      </c>
      <c r="W412">
        <v>2.7</v>
      </c>
      <c r="X412" s="1" t="s">
        <v>88</v>
      </c>
      <c r="Y412" s="1" t="s">
        <v>88</v>
      </c>
      <c r="Z412" s="1" t="s">
        <v>97</v>
      </c>
      <c r="AA412">
        <v>14</v>
      </c>
      <c r="AB412">
        <v>1</v>
      </c>
      <c r="AC412">
        <v>39</v>
      </c>
      <c r="AD412" s="5">
        <v>0</v>
      </c>
      <c r="AE412" s="5">
        <v>0</v>
      </c>
      <c r="AF412" s="5">
        <v>0</v>
      </c>
      <c r="AG412" s="5">
        <v>0</v>
      </c>
      <c r="AH412">
        <v>0</v>
      </c>
      <c r="AI412">
        <v>7.8</v>
      </c>
      <c r="AJ412" s="1" t="s">
        <v>1358</v>
      </c>
      <c r="AK412">
        <v>557</v>
      </c>
      <c r="AL412">
        <v>3</v>
      </c>
      <c r="AM412">
        <v>2</v>
      </c>
      <c r="AN412">
        <v>4</v>
      </c>
      <c r="AO412">
        <v>13</v>
      </c>
      <c r="AP412">
        <v>1</v>
      </c>
      <c r="AQ412">
        <v>1</v>
      </c>
      <c r="AR412">
        <v>2</v>
      </c>
      <c r="AS412">
        <v>3</v>
      </c>
      <c r="AT412">
        <v>2</v>
      </c>
      <c r="AU412">
        <v>14</v>
      </c>
      <c r="AV412">
        <v>2</v>
      </c>
      <c r="AW412">
        <v>81</v>
      </c>
      <c r="AX412">
        <v>157.6</v>
      </c>
      <c r="AY412">
        <v>61.7</v>
      </c>
      <c r="AZ412">
        <v>287</v>
      </c>
      <c r="BA412">
        <v>50.7</v>
      </c>
      <c r="BB412">
        <v>5</v>
      </c>
      <c r="BC412">
        <v>2.97</v>
      </c>
      <c r="BD412">
        <v>0.95</v>
      </c>
      <c r="BE412">
        <v>3.92</v>
      </c>
      <c r="BF412">
        <v>8.02</v>
      </c>
      <c r="BG412">
        <v>265</v>
      </c>
      <c r="BH412">
        <v>116</v>
      </c>
      <c r="BI412">
        <v>276</v>
      </c>
      <c r="BJ412">
        <v>145</v>
      </c>
      <c r="BK412">
        <v>109</v>
      </c>
      <c r="BL412">
        <v>72</v>
      </c>
      <c r="BM412">
        <v>227</v>
      </c>
      <c r="BN412">
        <v>108</v>
      </c>
      <c r="BO412">
        <v>1</v>
      </c>
      <c r="BP412" s="1" t="s">
        <v>88</v>
      </c>
      <c r="BQ412">
        <v>1</v>
      </c>
      <c r="BR412" s="1" t="s">
        <v>88</v>
      </c>
      <c r="BS412">
        <v>1</v>
      </c>
      <c r="BT412" s="1" t="s">
        <v>88</v>
      </c>
      <c r="BU412">
        <v>0.48</v>
      </c>
      <c r="BV412">
        <v>4.67</v>
      </c>
      <c r="BW412">
        <v>0.15</v>
      </c>
      <c r="BX412">
        <v>0.63</v>
      </c>
      <c r="BY412">
        <v>1.3</v>
      </c>
      <c r="BZ412">
        <v>2.1</v>
      </c>
      <c r="CA412">
        <v>287</v>
      </c>
      <c r="CB412">
        <v>185</v>
      </c>
      <c r="CC412">
        <v>459</v>
      </c>
      <c r="CD412">
        <v>160</v>
      </c>
      <c r="CE412">
        <v>244</v>
      </c>
      <c r="CF412">
        <v>98</v>
      </c>
      <c r="CG412">
        <v>110</v>
      </c>
      <c r="CH412">
        <v>40</v>
      </c>
      <c r="CI412">
        <v>0.81</v>
      </c>
      <c r="CJ412">
        <v>0.28999999999999998</v>
      </c>
      <c r="CK412" t="str">
        <f>IF(O412=" "," ",VLOOKUP(AA412,Mapping!$A:$C,2,FALSE))</f>
        <v>MUN</v>
      </c>
      <c r="CL412" t="str">
        <f>IF(O412=" "," ",VLOOKUP(AA412,Mapping!$A:$C,3,FALSE))</f>
        <v>Man Utd</v>
      </c>
      <c r="CM412" s="5">
        <f t="shared" si="30"/>
        <v>0</v>
      </c>
      <c r="CN412" s="5">
        <f t="shared" si="31"/>
        <v>0</v>
      </c>
      <c r="CO412">
        <f t="shared" si="32"/>
        <v>5</v>
      </c>
      <c r="CP412" s="4">
        <f t="shared" si="33"/>
        <v>7.8</v>
      </c>
      <c r="CQ412">
        <f t="shared" si="34"/>
        <v>0</v>
      </c>
    </row>
    <row r="413" spans="1:95" x14ac:dyDescent="0.35">
      <c r="A413">
        <v>100</v>
      </c>
      <c r="B413" s="1" t="s">
        <v>88</v>
      </c>
      <c r="C413">
        <v>465527</v>
      </c>
      <c r="D413" s="1" t="s">
        <v>88</v>
      </c>
      <c r="E413" s="1" t="s">
        <v>88</v>
      </c>
      <c r="F413" s="1">
        <v>0</v>
      </c>
      <c r="G413" s="1" t="s">
        <v>88</v>
      </c>
      <c r="H413" s="1" t="s">
        <v>88</v>
      </c>
      <c r="I413">
        <v>3</v>
      </c>
      <c r="J413">
        <v>1.5</v>
      </c>
      <c r="K413" s="1" t="s">
        <v>88</v>
      </c>
      <c r="L413" s="1" t="s">
        <v>88</v>
      </c>
      <c r="M413" s="1" t="s">
        <v>1359</v>
      </c>
      <c r="N413">
        <v>0</v>
      </c>
      <c r="O413">
        <v>383</v>
      </c>
      <c r="P413" s="1" t="s">
        <v>88</v>
      </c>
      <c r="Q413" s="1" t="s">
        <v>748</v>
      </c>
      <c r="R413" s="2">
        <v>45145.770904652774</v>
      </c>
      <c r="S413" s="4">
        <v>45</v>
      </c>
      <c r="T413" s="1" t="s">
        <v>1360</v>
      </c>
      <c r="U413">
        <v>0</v>
      </c>
      <c r="V413" s="1" t="s">
        <v>1361</v>
      </c>
      <c r="W413">
        <v>0.1</v>
      </c>
      <c r="X413" s="1" t="s">
        <v>88</v>
      </c>
      <c r="Y413" s="1" t="s">
        <v>88</v>
      </c>
      <c r="Z413" s="1" t="s">
        <v>97</v>
      </c>
      <c r="AA413">
        <v>14</v>
      </c>
      <c r="AB413">
        <v>1</v>
      </c>
      <c r="AC413">
        <v>39</v>
      </c>
      <c r="AD413" s="5">
        <v>0</v>
      </c>
      <c r="AE413" s="5">
        <v>0</v>
      </c>
      <c r="AF413" s="5">
        <v>0</v>
      </c>
      <c r="AG413" s="5">
        <v>0</v>
      </c>
      <c r="AH413">
        <v>0</v>
      </c>
      <c r="AI413">
        <v>0</v>
      </c>
      <c r="AJ413" s="1" t="s">
        <v>1359</v>
      </c>
      <c r="AK413">
        <v>557</v>
      </c>
      <c r="AL413">
        <v>3</v>
      </c>
      <c r="AM413">
        <v>2</v>
      </c>
      <c r="AN413">
        <v>4</v>
      </c>
      <c r="AO413">
        <v>13</v>
      </c>
      <c r="AP413">
        <v>1</v>
      </c>
      <c r="AQ413">
        <v>1</v>
      </c>
      <c r="AR413">
        <v>2</v>
      </c>
      <c r="AS413">
        <v>3</v>
      </c>
      <c r="AT413">
        <v>2</v>
      </c>
      <c r="AU413">
        <v>14</v>
      </c>
      <c r="AV413">
        <v>2</v>
      </c>
      <c r="AW413">
        <v>81</v>
      </c>
      <c r="AX413">
        <v>0</v>
      </c>
      <c r="AY413">
        <v>0</v>
      </c>
      <c r="AZ413">
        <v>0</v>
      </c>
      <c r="BA413">
        <v>0</v>
      </c>
      <c r="BB413">
        <v>5</v>
      </c>
      <c r="BC413">
        <v>0</v>
      </c>
      <c r="BD413">
        <v>0</v>
      </c>
      <c r="BE413">
        <v>0</v>
      </c>
      <c r="BF413">
        <v>0</v>
      </c>
      <c r="BG413">
        <v>531</v>
      </c>
      <c r="BH413">
        <v>209</v>
      </c>
      <c r="BI413">
        <v>529</v>
      </c>
      <c r="BJ413">
        <v>210</v>
      </c>
      <c r="BK413">
        <v>522</v>
      </c>
      <c r="BL413">
        <v>208</v>
      </c>
      <c r="BM413">
        <v>532</v>
      </c>
      <c r="BN413">
        <v>209</v>
      </c>
      <c r="BO413">
        <v>1</v>
      </c>
      <c r="BP413" s="1" t="s">
        <v>88</v>
      </c>
      <c r="BQ413">
        <v>1</v>
      </c>
      <c r="BR413" s="1" t="s">
        <v>88</v>
      </c>
      <c r="BS413">
        <v>1</v>
      </c>
      <c r="BT413" s="1" t="s">
        <v>88</v>
      </c>
      <c r="BU413">
        <v>0.48</v>
      </c>
      <c r="BV413">
        <v>4.67</v>
      </c>
      <c r="BW413">
        <v>0.15</v>
      </c>
      <c r="BX413">
        <v>0.63</v>
      </c>
      <c r="BY413">
        <v>1.3</v>
      </c>
      <c r="BZ413">
        <v>2.1</v>
      </c>
      <c r="CA413">
        <v>478</v>
      </c>
      <c r="CB413">
        <v>237</v>
      </c>
      <c r="CC413">
        <v>282</v>
      </c>
      <c r="CD413">
        <v>44</v>
      </c>
      <c r="CE413">
        <v>534</v>
      </c>
      <c r="CF413">
        <v>211</v>
      </c>
      <c r="CG413">
        <v>521</v>
      </c>
      <c r="CH413">
        <v>185</v>
      </c>
      <c r="CI413">
        <v>0.81</v>
      </c>
      <c r="CJ413">
        <v>0.28999999999999998</v>
      </c>
      <c r="CK413" t="str">
        <f>IF(O413=" "," ",VLOOKUP(AA413,Mapping!$A:$C,2,FALSE))</f>
        <v>MUN</v>
      </c>
      <c r="CL413" t="str">
        <f>IF(O413=" "," ",VLOOKUP(AA413,Mapping!$A:$C,3,FALSE))</f>
        <v>Man Utd</v>
      </c>
      <c r="CM413" s="5">
        <f t="shared" si="30"/>
        <v>0</v>
      </c>
      <c r="CN413" s="5">
        <f t="shared" si="31"/>
        <v>0</v>
      </c>
      <c r="CO413">
        <f t="shared" si="32"/>
        <v>4.5</v>
      </c>
      <c r="CP413" s="4">
        <f t="shared" si="33"/>
        <v>8.6666666666666661</v>
      </c>
      <c r="CQ413">
        <f t="shared" si="34"/>
        <v>0</v>
      </c>
    </row>
    <row r="414" spans="1:95" x14ac:dyDescent="0.35">
      <c r="A414">
        <v>100</v>
      </c>
      <c r="B414" s="1" t="s">
        <v>88</v>
      </c>
      <c r="C414">
        <v>21205</v>
      </c>
      <c r="D414" s="1" t="s">
        <v>88</v>
      </c>
      <c r="E414" s="1" t="s">
        <v>88</v>
      </c>
      <c r="F414" s="1">
        <v>0</v>
      </c>
      <c r="G414" s="1" t="s">
        <v>88</v>
      </c>
      <c r="H414" s="1" t="s">
        <v>88</v>
      </c>
      <c r="I414">
        <v>1</v>
      </c>
      <c r="J414">
        <v>1.5</v>
      </c>
      <c r="K414" s="1" t="s">
        <v>88</v>
      </c>
      <c r="L414" s="1" t="s">
        <v>88</v>
      </c>
      <c r="M414" s="1" t="s">
        <v>569</v>
      </c>
      <c r="N414">
        <v>0</v>
      </c>
      <c r="O414">
        <v>384</v>
      </c>
      <c r="P414" s="1" t="s">
        <v>88</v>
      </c>
      <c r="Q414" s="1" t="s">
        <v>748</v>
      </c>
      <c r="R414" s="2">
        <v>45145.770904652774</v>
      </c>
      <c r="S414" s="4">
        <v>40</v>
      </c>
      <c r="T414" s="1" t="s">
        <v>1362</v>
      </c>
      <c r="U414">
        <v>0</v>
      </c>
      <c r="V414" s="1" t="s">
        <v>1363</v>
      </c>
      <c r="W414">
        <v>0.3</v>
      </c>
      <c r="X414" s="1" t="s">
        <v>88</v>
      </c>
      <c r="Y414" s="1" t="s">
        <v>88</v>
      </c>
      <c r="Z414" s="1" t="s">
        <v>97</v>
      </c>
      <c r="AA414">
        <v>14</v>
      </c>
      <c r="AB414">
        <v>1</v>
      </c>
      <c r="AC414">
        <v>39</v>
      </c>
      <c r="AD414" s="5">
        <v>0</v>
      </c>
      <c r="AE414" s="5">
        <v>0</v>
      </c>
      <c r="AF414" s="5">
        <v>0</v>
      </c>
      <c r="AG414" s="5">
        <v>0</v>
      </c>
      <c r="AH414">
        <v>0</v>
      </c>
      <c r="AI414">
        <v>0</v>
      </c>
      <c r="AJ414" s="1" t="s">
        <v>1363</v>
      </c>
      <c r="AK414">
        <v>557</v>
      </c>
      <c r="AL414">
        <v>3</v>
      </c>
      <c r="AM414">
        <v>2</v>
      </c>
      <c r="AN414">
        <v>4</v>
      </c>
      <c r="AO414">
        <v>13</v>
      </c>
      <c r="AP414">
        <v>1</v>
      </c>
      <c r="AQ414">
        <v>1</v>
      </c>
      <c r="AR414">
        <v>2</v>
      </c>
      <c r="AS414">
        <v>3</v>
      </c>
      <c r="AT414">
        <v>2</v>
      </c>
      <c r="AU414">
        <v>14</v>
      </c>
      <c r="AV414">
        <v>2</v>
      </c>
      <c r="AW414">
        <v>81</v>
      </c>
      <c r="AX414">
        <v>0</v>
      </c>
      <c r="AY414">
        <v>0</v>
      </c>
      <c r="AZ414">
        <v>0</v>
      </c>
      <c r="BA414">
        <v>0</v>
      </c>
      <c r="BB414">
        <v>5</v>
      </c>
      <c r="BC414">
        <v>0</v>
      </c>
      <c r="BD414">
        <v>0</v>
      </c>
      <c r="BE414">
        <v>0</v>
      </c>
      <c r="BF414">
        <v>0</v>
      </c>
      <c r="BG414">
        <v>391</v>
      </c>
      <c r="BH414">
        <v>32</v>
      </c>
      <c r="BI414">
        <v>373</v>
      </c>
      <c r="BJ414">
        <v>14</v>
      </c>
      <c r="BK414">
        <v>355</v>
      </c>
      <c r="BL414">
        <v>5</v>
      </c>
      <c r="BM414">
        <v>393</v>
      </c>
      <c r="BN414">
        <v>32</v>
      </c>
      <c r="BO414">
        <v>1</v>
      </c>
      <c r="BP414" s="1" t="s">
        <v>88</v>
      </c>
      <c r="BQ414">
        <v>1</v>
      </c>
      <c r="BR414" s="1" t="s">
        <v>88</v>
      </c>
      <c r="BS414">
        <v>1</v>
      </c>
      <c r="BT414" s="1" t="s">
        <v>88</v>
      </c>
      <c r="BU414">
        <v>0.48</v>
      </c>
      <c r="BV414">
        <v>4.67</v>
      </c>
      <c r="BW414">
        <v>0.15</v>
      </c>
      <c r="BX414">
        <v>0.63</v>
      </c>
      <c r="BY414">
        <v>1.3</v>
      </c>
      <c r="BZ414">
        <v>2.1</v>
      </c>
      <c r="CA414">
        <v>519</v>
      </c>
      <c r="CB414">
        <v>33</v>
      </c>
      <c r="CC414">
        <v>4</v>
      </c>
      <c r="CD414">
        <v>4</v>
      </c>
      <c r="CE414">
        <v>398</v>
      </c>
      <c r="CF414">
        <v>32</v>
      </c>
      <c r="CG414">
        <v>316</v>
      </c>
      <c r="CH414">
        <v>50</v>
      </c>
      <c r="CI414">
        <v>0.81</v>
      </c>
      <c r="CJ414">
        <v>0.28999999999999998</v>
      </c>
      <c r="CK414" t="str">
        <f>IF(O414=" "," ",VLOOKUP(AA414,Mapping!$A:$C,2,FALSE))</f>
        <v>MUN</v>
      </c>
      <c r="CL414" t="str">
        <f>IF(O414=" "," ",VLOOKUP(AA414,Mapping!$A:$C,3,FALSE))</f>
        <v>Man Utd</v>
      </c>
      <c r="CM414" s="5">
        <f t="shared" si="30"/>
        <v>0</v>
      </c>
      <c r="CN414" s="5">
        <f t="shared" si="31"/>
        <v>0</v>
      </c>
      <c r="CO414">
        <f t="shared" si="32"/>
        <v>4</v>
      </c>
      <c r="CP414" s="4">
        <f t="shared" si="33"/>
        <v>9.75</v>
      </c>
      <c r="CQ414">
        <f t="shared" si="34"/>
        <v>0</v>
      </c>
    </row>
    <row r="415" spans="1:95" x14ac:dyDescent="0.35">
      <c r="A415">
        <v>100</v>
      </c>
      <c r="B415" s="1" t="s">
        <v>88</v>
      </c>
      <c r="C415">
        <v>172649</v>
      </c>
      <c r="D415" s="1" t="s">
        <v>88</v>
      </c>
      <c r="E415" s="1" t="s">
        <v>88</v>
      </c>
      <c r="F415" s="1">
        <v>0</v>
      </c>
      <c r="G415" s="1" t="s">
        <v>88</v>
      </c>
      <c r="H415" s="1" t="s">
        <v>88</v>
      </c>
      <c r="I415">
        <v>1</v>
      </c>
      <c r="J415">
        <v>2.8</v>
      </c>
      <c r="K415" s="1" t="s">
        <v>88</v>
      </c>
      <c r="L415" s="1" t="s">
        <v>88</v>
      </c>
      <c r="M415" s="1" t="s">
        <v>1364</v>
      </c>
      <c r="N415">
        <v>0</v>
      </c>
      <c r="O415">
        <v>385</v>
      </c>
      <c r="P415" s="1" t="s">
        <v>88</v>
      </c>
      <c r="Q415" s="1" t="s">
        <v>748</v>
      </c>
      <c r="R415" s="2">
        <v>45145.770904652774</v>
      </c>
      <c r="S415" s="4">
        <v>45</v>
      </c>
      <c r="T415" s="1" t="s">
        <v>1365</v>
      </c>
      <c r="U415">
        <v>4.5999999999999996</v>
      </c>
      <c r="V415" s="1" t="s">
        <v>1101</v>
      </c>
      <c r="W415">
        <v>0.7</v>
      </c>
      <c r="X415" s="1" t="s">
        <v>88</v>
      </c>
      <c r="Y415" s="1" t="s">
        <v>88</v>
      </c>
      <c r="Z415" s="1" t="s">
        <v>97</v>
      </c>
      <c r="AA415">
        <v>14</v>
      </c>
      <c r="AB415">
        <v>1</v>
      </c>
      <c r="AC415">
        <v>82</v>
      </c>
      <c r="AD415" s="5">
        <v>0</v>
      </c>
      <c r="AE415" s="5">
        <v>0</v>
      </c>
      <c r="AF415" s="5">
        <v>0</v>
      </c>
      <c r="AG415" s="5">
        <v>0</v>
      </c>
      <c r="AH415">
        <v>0</v>
      </c>
      <c r="AI415">
        <v>18.2</v>
      </c>
      <c r="AJ415" s="1" t="s">
        <v>1101</v>
      </c>
      <c r="AK415">
        <v>1620</v>
      </c>
      <c r="AL415">
        <v>3</v>
      </c>
      <c r="AM415">
        <v>2</v>
      </c>
      <c r="AN415">
        <v>6</v>
      </c>
      <c r="AO415">
        <v>31</v>
      </c>
      <c r="AP415">
        <v>1</v>
      </c>
      <c r="AQ415">
        <v>2</v>
      </c>
      <c r="AR415">
        <v>2</v>
      </c>
      <c r="AS415">
        <v>2</v>
      </c>
      <c r="AT415">
        <v>2</v>
      </c>
      <c r="AU415">
        <v>54</v>
      </c>
      <c r="AV415">
        <v>12</v>
      </c>
      <c r="AW415">
        <v>367</v>
      </c>
      <c r="AX415">
        <v>474.4</v>
      </c>
      <c r="AY415">
        <v>0</v>
      </c>
      <c r="AZ415">
        <v>0</v>
      </c>
      <c r="BA415">
        <v>47.5</v>
      </c>
      <c r="BB415">
        <v>18</v>
      </c>
      <c r="BC415">
        <v>0</v>
      </c>
      <c r="BD415">
        <v>0.01</v>
      </c>
      <c r="BE415">
        <v>0.01</v>
      </c>
      <c r="BF415">
        <v>26.97</v>
      </c>
      <c r="BG415">
        <v>113</v>
      </c>
      <c r="BH415">
        <v>15</v>
      </c>
      <c r="BI415">
        <v>480</v>
      </c>
      <c r="BJ415">
        <v>63</v>
      </c>
      <c r="BK415">
        <v>470</v>
      </c>
      <c r="BL415">
        <v>57</v>
      </c>
      <c r="BM415">
        <v>239</v>
      </c>
      <c r="BN415">
        <v>15</v>
      </c>
      <c r="BO415">
        <v>1</v>
      </c>
      <c r="BP415" s="1" t="s">
        <v>88</v>
      </c>
      <c r="BQ415">
        <v>1</v>
      </c>
      <c r="BR415" s="1" t="s">
        <v>88</v>
      </c>
      <c r="BS415">
        <v>1</v>
      </c>
      <c r="BT415" s="1" t="s">
        <v>88</v>
      </c>
      <c r="BU415">
        <v>0.48</v>
      </c>
      <c r="BV415">
        <v>3</v>
      </c>
      <c r="BW415">
        <v>0.15</v>
      </c>
      <c r="BX415">
        <v>0.63</v>
      </c>
      <c r="BY415">
        <v>1.5</v>
      </c>
      <c r="BZ415">
        <v>1.72</v>
      </c>
      <c r="CA415">
        <v>370</v>
      </c>
      <c r="CB415">
        <v>24</v>
      </c>
      <c r="CC415">
        <v>174</v>
      </c>
      <c r="CD415">
        <v>56</v>
      </c>
      <c r="CE415">
        <v>17</v>
      </c>
      <c r="CF415">
        <v>3</v>
      </c>
      <c r="CG415">
        <v>202</v>
      </c>
      <c r="CH415">
        <v>31</v>
      </c>
      <c r="CI415">
        <v>1</v>
      </c>
      <c r="CJ415">
        <v>0.33</v>
      </c>
      <c r="CK415" t="str">
        <f>IF(O415=" "," ",VLOOKUP(AA415,Mapping!$A:$C,2,FALSE))</f>
        <v>MUN</v>
      </c>
      <c r="CL415" t="str">
        <f>IF(O415=" "," ",VLOOKUP(AA415,Mapping!$A:$C,3,FALSE))</f>
        <v>Man Utd</v>
      </c>
      <c r="CM415" s="5">
        <f t="shared" si="30"/>
        <v>0</v>
      </c>
      <c r="CN415" s="5">
        <f t="shared" si="31"/>
        <v>0</v>
      </c>
      <c r="CO415">
        <f t="shared" si="32"/>
        <v>4.5</v>
      </c>
      <c r="CP415" s="4">
        <f t="shared" si="33"/>
        <v>18.222222222222221</v>
      </c>
      <c r="CQ415">
        <f t="shared" si="34"/>
        <v>0</v>
      </c>
    </row>
    <row r="416" spans="1:95" x14ac:dyDescent="0.35">
      <c r="A416">
        <v>100</v>
      </c>
      <c r="B416" s="1" t="s">
        <v>88</v>
      </c>
      <c r="C416">
        <v>184667</v>
      </c>
      <c r="D416" s="1" t="s">
        <v>88</v>
      </c>
      <c r="E416" s="1" t="s">
        <v>88</v>
      </c>
      <c r="F416" s="1">
        <v>0</v>
      </c>
      <c r="G416" s="1" t="s">
        <v>88</v>
      </c>
      <c r="H416" s="1" t="s">
        <v>88</v>
      </c>
      <c r="I416">
        <v>2</v>
      </c>
      <c r="J416">
        <v>2.5</v>
      </c>
      <c r="K416" s="1" t="s">
        <v>88</v>
      </c>
      <c r="L416" s="1" t="s">
        <v>88</v>
      </c>
      <c r="M416" s="1" t="s">
        <v>694</v>
      </c>
      <c r="N416">
        <v>0</v>
      </c>
      <c r="O416">
        <v>386</v>
      </c>
      <c r="P416" s="1" t="s">
        <v>88</v>
      </c>
      <c r="Q416" s="1" t="s">
        <v>748</v>
      </c>
      <c r="R416" s="2">
        <v>45145.770904652774</v>
      </c>
      <c r="S416" s="4">
        <v>45</v>
      </c>
      <c r="T416" s="1" t="s">
        <v>1366</v>
      </c>
      <c r="U416">
        <v>2.9</v>
      </c>
      <c r="V416" s="1" t="s">
        <v>1367</v>
      </c>
      <c r="W416">
        <v>0.2</v>
      </c>
      <c r="X416" s="1" t="s">
        <v>88</v>
      </c>
      <c r="Y416" s="1" t="s">
        <v>88</v>
      </c>
      <c r="Z416" s="1" t="s">
        <v>97</v>
      </c>
      <c r="AA416">
        <v>14</v>
      </c>
      <c r="AB416">
        <v>1</v>
      </c>
      <c r="AC416">
        <v>57</v>
      </c>
      <c r="AD416" s="5">
        <v>0</v>
      </c>
      <c r="AE416" s="5">
        <v>0</v>
      </c>
      <c r="AF416" s="5">
        <v>0</v>
      </c>
      <c r="AG416" s="5">
        <v>0</v>
      </c>
      <c r="AH416">
        <v>0</v>
      </c>
      <c r="AI416">
        <v>12.7</v>
      </c>
      <c r="AJ416" s="1" t="s">
        <v>1368</v>
      </c>
      <c r="AK416">
        <v>1359</v>
      </c>
      <c r="AL416">
        <v>3</v>
      </c>
      <c r="AM416">
        <v>2</v>
      </c>
      <c r="AN416">
        <v>6</v>
      </c>
      <c r="AO416">
        <v>16</v>
      </c>
      <c r="AP416">
        <v>1</v>
      </c>
      <c r="AQ416">
        <v>2</v>
      </c>
      <c r="AR416">
        <v>2</v>
      </c>
      <c r="AS416">
        <v>1</v>
      </c>
      <c r="AT416">
        <v>2</v>
      </c>
      <c r="AU416">
        <v>54</v>
      </c>
      <c r="AV416">
        <v>3</v>
      </c>
      <c r="AW416">
        <v>327</v>
      </c>
      <c r="AX416">
        <v>280.39999999999998</v>
      </c>
      <c r="AY416">
        <v>54.7</v>
      </c>
      <c r="AZ416">
        <v>19</v>
      </c>
      <c r="BA416">
        <v>35.6</v>
      </c>
      <c r="BB416">
        <v>14</v>
      </c>
      <c r="BC416">
        <v>0.25</v>
      </c>
      <c r="BD416">
        <v>0.39</v>
      </c>
      <c r="BE416">
        <v>0.64</v>
      </c>
      <c r="BF416">
        <v>19.97</v>
      </c>
      <c r="BG416">
        <v>205</v>
      </c>
      <c r="BH416">
        <v>75</v>
      </c>
      <c r="BI416">
        <v>283</v>
      </c>
      <c r="BJ416">
        <v>100</v>
      </c>
      <c r="BK416">
        <v>322</v>
      </c>
      <c r="BL416">
        <v>122</v>
      </c>
      <c r="BM416">
        <v>274</v>
      </c>
      <c r="BN416">
        <v>98</v>
      </c>
      <c r="BO416">
        <v>1</v>
      </c>
      <c r="BP416" s="1" t="s">
        <v>88</v>
      </c>
      <c r="BQ416">
        <v>1</v>
      </c>
      <c r="BR416" s="1" t="s">
        <v>88</v>
      </c>
      <c r="BS416">
        <v>1</v>
      </c>
      <c r="BT416" s="1" t="s">
        <v>88</v>
      </c>
      <c r="BU416">
        <v>0.02</v>
      </c>
      <c r="BV416">
        <v>3</v>
      </c>
      <c r="BW416">
        <v>0.03</v>
      </c>
      <c r="BX416">
        <v>0.05</v>
      </c>
      <c r="BY416">
        <v>1.32</v>
      </c>
      <c r="BZ416">
        <v>1.06</v>
      </c>
      <c r="CA416">
        <v>378</v>
      </c>
      <c r="CB416">
        <v>87</v>
      </c>
      <c r="CC416">
        <v>182</v>
      </c>
      <c r="CD416">
        <v>110</v>
      </c>
      <c r="CE416">
        <v>150</v>
      </c>
      <c r="CF416">
        <v>51</v>
      </c>
      <c r="CG416">
        <v>368</v>
      </c>
      <c r="CH416">
        <v>138</v>
      </c>
      <c r="CI416">
        <v>0.93</v>
      </c>
      <c r="CJ416">
        <v>0.4</v>
      </c>
      <c r="CK416" t="str">
        <f>IF(O416=" "," ",VLOOKUP(AA416,Mapping!$A:$C,2,FALSE))</f>
        <v>MUN</v>
      </c>
      <c r="CL416" t="str">
        <f>IF(O416=" "," ",VLOOKUP(AA416,Mapping!$A:$C,3,FALSE))</f>
        <v>Man Utd</v>
      </c>
      <c r="CM416" s="5">
        <f t="shared" si="30"/>
        <v>0</v>
      </c>
      <c r="CN416" s="5">
        <f t="shared" si="31"/>
        <v>0</v>
      </c>
      <c r="CO416">
        <f t="shared" si="32"/>
        <v>4.5</v>
      </c>
      <c r="CP416" s="4">
        <f t="shared" si="33"/>
        <v>12.666666666666666</v>
      </c>
      <c r="CQ416">
        <f t="shared" si="34"/>
        <v>0</v>
      </c>
    </row>
    <row r="417" spans="1:95" x14ac:dyDescent="0.35">
      <c r="A417">
        <v>100</v>
      </c>
      <c r="B417" s="1" t="s">
        <v>88</v>
      </c>
      <c r="C417">
        <v>95658</v>
      </c>
      <c r="D417" s="1" t="s">
        <v>88</v>
      </c>
      <c r="E417" s="1" t="s">
        <v>88</v>
      </c>
      <c r="F417" s="1">
        <v>0</v>
      </c>
      <c r="G417" s="1" t="s">
        <v>88</v>
      </c>
      <c r="H417" s="1" t="s">
        <v>88</v>
      </c>
      <c r="I417">
        <v>2</v>
      </c>
      <c r="J417">
        <v>2.5</v>
      </c>
      <c r="K417" s="1" t="s">
        <v>88</v>
      </c>
      <c r="L417" s="1" t="s">
        <v>88</v>
      </c>
      <c r="M417" s="1" t="s">
        <v>1056</v>
      </c>
      <c r="N417">
        <v>0</v>
      </c>
      <c r="O417">
        <v>387</v>
      </c>
      <c r="P417" s="1" t="s">
        <v>88</v>
      </c>
      <c r="Q417" s="1" t="s">
        <v>748</v>
      </c>
      <c r="R417" s="2">
        <v>45145.770904652774</v>
      </c>
      <c r="S417" s="4">
        <v>45</v>
      </c>
      <c r="T417" s="1" t="s">
        <v>1369</v>
      </c>
      <c r="U417">
        <v>2.4</v>
      </c>
      <c r="V417" s="1" t="s">
        <v>1370</v>
      </c>
      <c r="W417">
        <v>0.2</v>
      </c>
      <c r="X417" s="1" t="s">
        <v>88</v>
      </c>
      <c r="Y417" s="1" t="s">
        <v>88</v>
      </c>
      <c r="Z417" s="1" t="s">
        <v>97</v>
      </c>
      <c r="AA417">
        <v>14</v>
      </c>
      <c r="AB417">
        <v>1</v>
      </c>
      <c r="AC417">
        <v>39</v>
      </c>
      <c r="AD417" s="5">
        <v>0</v>
      </c>
      <c r="AE417" s="5">
        <v>0</v>
      </c>
      <c r="AF417" s="5">
        <v>0</v>
      </c>
      <c r="AG417" s="5">
        <v>0</v>
      </c>
      <c r="AH417">
        <v>0</v>
      </c>
      <c r="AI417">
        <v>8.6999999999999993</v>
      </c>
      <c r="AJ417" s="1" t="s">
        <v>1370</v>
      </c>
      <c r="AK417">
        <v>762</v>
      </c>
      <c r="AL417">
        <v>3</v>
      </c>
      <c r="AM417">
        <v>2</v>
      </c>
      <c r="AN417">
        <v>5</v>
      </c>
      <c r="AO417">
        <v>7</v>
      </c>
      <c r="AP417">
        <v>1</v>
      </c>
      <c r="AQ417">
        <v>2</v>
      </c>
      <c r="AR417">
        <v>2</v>
      </c>
      <c r="AS417">
        <v>4</v>
      </c>
      <c r="AT417">
        <v>2</v>
      </c>
      <c r="AU417">
        <v>54</v>
      </c>
      <c r="AV417">
        <v>2</v>
      </c>
      <c r="AW417">
        <v>201</v>
      </c>
      <c r="AX417">
        <v>193</v>
      </c>
      <c r="AY417">
        <v>20.8</v>
      </c>
      <c r="AZ417">
        <v>55</v>
      </c>
      <c r="BA417">
        <v>26.9</v>
      </c>
      <c r="BB417">
        <v>8</v>
      </c>
      <c r="BC417">
        <v>0.34</v>
      </c>
      <c r="BD417">
        <v>0.04</v>
      </c>
      <c r="BE417">
        <v>0.38</v>
      </c>
      <c r="BF417">
        <v>10.79</v>
      </c>
      <c r="BG417">
        <v>251</v>
      </c>
      <c r="BH417">
        <v>98</v>
      </c>
      <c r="BI417">
        <v>320</v>
      </c>
      <c r="BJ417">
        <v>119</v>
      </c>
      <c r="BK417">
        <v>270</v>
      </c>
      <c r="BL417">
        <v>97</v>
      </c>
      <c r="BM417">
        <v>300</v>
      </c>
      <c r="BN417">
        <v>108</v>
      </c>
      <c r="BO417">
        <v>1</v>
      </c>
      <c r="BP417" s="1" t="s">
        <v>88</v>
      </c>
      <c r="BQ417">
        <v>1</v>
      </c>
      <c r="BR417" s="1" t="s">
        <v>88</v>
      </c>
      <c r="BS417">
        <v>1</v>
      </c>
      <c r="BT417" s="1" t="s">
        <v>88</v>
      </c>
      <c r="BU417">
        <v>0.04</v>
      </c>
      <c r="BV417">
        <v>3</v>
      </c>
      <c r="BW417">
        <v>0.03</v>
      </c>
      <c r="BX417">
        <v>0.04</v>
      </c>
      <c r="BY417">
        <v>1.27</v>
      </c>
      <c r="BZ417">
        <v>0.83</v>
      </c>
      <c r="CA417">
        <v>331</v>
      </c>
      <c r="CB417">
        <v>56</v>
      </c>
      <c r="CC417">
        <v>135</v>
      </c>
      <c r="CD417">
        <v>79</v>
      </c>
      <c r="CE417">
        <v>204</v>
      </c>
      <c r="CF417">
        <v>78</v>
      </c>
      <c r="CG417">
        <v>325</v>
      </c>
      <c r="CH417">
        <v>122</v>
      </c>
      <c r="CI417">
        <v>0.94</v>
      </c>
      <c r="CJ417">
        <v>0.59</v>
      </c>
      <c r="CK417" t="str">
        <f>IF(O417=" "," ",VLOOKUP(AA417,Mapping!$A:$C,2,FALSE))</f>
        <v>MUN</v>
      </c>
      <c r="CL417" t="str">
        <f>IF(O417=" "," ",VLOOKUP(AA417,Mapping!$A:$C,3,FALSE))</f>
        <v>Man Utd</v>
      </c>
      <c r="CM417" s="5">
        <f t="shared" si="30"/>
        <v>0</v>
      </c>
      <c r="CN417" s="5">
        <f t="shared" si="31"/>
        <v>0</v>
      </c>
      <c r="CO417">
        <f t="shared" si="32"/>
        <v>4.5</v>
      </c>
      <c r="CP417" s="4">
        <f t="shared" si="33"/>
        <v>8.6666666666666661</v>
      </c>
      <c r="CQ417">
        <f t="shared" si="34"/>
        <v>0</v>
      </c>
    </row>
    <row r="418" spans="1:95" x14ac:dyDescent="0.35">
      <c r="A418">
        <v>100</v>
      </c>
      <c r="B418" s="1" t="s">
        <v>88</v>
      </c>
      <c r="C418">
        <v>516895</v>
      </c>
      <c r="D418" s="1" t="s">
        <v>88</v>
      </c>
      <c r="E418" s="1" t="s">
        <v>88</v>
      </c>
      <c r="F418" s="1">
        <v>0</v>
      </c>
      <c r="G418" s="1" t="s">
        <v>88</v>
      </c>
      <c r="H418" s="1" t="s">
        <v>88</v>
      </c>
      <c r="I418">
        <v>3</v>
      </c>
      <c r="J418">
        <v>0</v>
      </c>
      <c r="K418" s="1" t="s">
        <v>88</v>
      </c>
      <c r="L418" s="1" t="s">
        <v>88</v>
      </c>
      <c r="M418" s="1" t="s">
        <v>1371</v>
      </c>
      <c r="N418">
        <v>0</v>
      </c>
      <c r="O418">
        <v>388</v>
      </c>
      <c r="P418" s="1" t="s">
        <v>88</v>
      </c>
      <c r="Q418" s="1" t="s">
        <v>962</v>
      </c>
      <c r="R418" s="2">
        <v>45145.020901284719</v>
      </c>
      <c r="S418" s="4">
        <v>45</v>
      </c>
      <c r="T418" s="1" t="s">
        <v>1372</v>
      </c>
      <c r="U418">
        <v>1</v>
      </c>
      <c r="V418" s="1" t="s">
        <v>1373</v>
      </c>
      <c r="W418">
        <v>0.1</v>
      </c>
      <c r="X418" s="1" t="s">
        <v>88</v>
      </c>
      <c r="Y418" s="1" t="s">
        <v>88</v>
      </c>
      <c r="Z418" s="1" t="s">
        <v>207</v>
      </c>
      <c r="AA418">
        <v>14</v>
      </c>
      <c r="AB418">
        <v>1</v>
      </c>
      <c r="AC418">
        <v>1</v>
      </c>
      <c r="AD418" s="5">
        <v>0</v>
      </c>
      <c r="AE418" s="5">
        <v>0</v>
      </c>
      <c r="AF418" s="5">
        <v>0</v>
      </c>
      <c r="AG418" s="5">
        <v>0</v>
      </c>
      <c r="AH418">
        <v>0</v>
      </c>
      <c r="AI418">
        <v>0.2</v>
      </c>
      <c r="AJ418" s="1" t="s">
        <v>1373</v>
      </c>
      <c r="AK418">
        <v>10</v>
      </c>
      <c r="AL418">
        <v>3</v>
      </c>
      <c r="AM418">
        <v>2</v>
      </c>
      <c r="AN418">
        <v>5</v>
      </c>
      <c r="AO418">
        <v>7</v>
      </c>
      <c r="AP418">
        <v>1</v>
      </c>
      <c r="AQ418">
        <v>2</v>
      </c>
      <c r="AR418">
        <v>2</v>
      </c>
      <c r="AS418">
        <v>4</v>
      </c>
      <c r="AT418">
        <v>2</v>
      </c>
      <c r="AU418">
        <v>54</v>
      </c>
      <c r="AV418">
        <v>2</v>
      </c>
      <c r="AW418">
        <v>2</v>
      </c>
      <c r="AX418">
        <v>5.8</v>
      </c>
      <c r="AY418">
        <v>0.8</v>
      </c>
      <c r="AZ418">
        <v>6</v>
      </c>
      <c r="BA418">
        <v>1.3</v>
      </c>
      <c r="BB418">
        <v>8</v>
      </c>
      <c r="BC418">
        <v>0</v>
      </c>
      <c r="BD418">
        <v>7.0000000000000007E-2</v>
      </c>
      <c r="BE418">
        <v>7.0000000000000007E-2</v>
      </c>
      <c r="BF418">
        <v>0.25</v>
      </c>
      <c r="BG418">
        <v>376</v>
      </c>
      <c r="BH418">
        <v>173</v>
      </c>
      <c r="BI418">
        <v>361</v>
      </c>
      <c r="BJ418">
        <v>177</v>
      </c>
      <c r="BK418">
        <v>339</v>
      </c>
      <c r="BL418">
        <v>166</v>
      </c>
      <c r="BM418">
        <v>375</v>
      </c>
      <c r="BN418">
        <v>172</v>
      </c>
      <c r="BO418">
        <v>1</v>
      </c>
      <c r="BP418" s="1" t="s">
        <v>88</v>
      </c>
      <c r="BQ418">
        <v>1</v>
      </c>
      <c r="BR418" s="1" t="s">
        <v>88</v>
      </c>
      <c r="BS418">
        <v>1</v>
      </c>
      <c r="BT418" s="1" t="s">
        <v>88</v>
      </c>
      <c r="BU418">
        <v>0.04</v>
      </c>
      <c r="BV418">
        <v>3</v>
      </c>
      <c r="BW418">
        <v>0.63</v>
      </c>
      <c r="BX418">
        <v>0.63</v>
      </c>
      <c r="BY418">
        <v>2.25</v>
      </c>
      <c r="BZ418">
        <v>0.83</v>
      </c>
      <c r="CA418">
        <v>508</v>
      </c>
      <c r="CB418">
        <v>256</v>
      </c>
      <c r="CC418">
        <v>312</v>
      </c>
      <c r="CD418">
        <v>63</v>
      </c>
      <c r="CE418">
        <v>380</v>
      </c>
      <c r="CF418">
        <v>176</v>
      </c>
      <c r="CG418">
        <v>497</v>
      </c>
      <c r="CH418">
        <v>169</v>
      </c>
      <c r="CI418">
        <v>0.94</v>
      </c>
      <c r="CJ418">
        <v>0.59</v>
      </c>
      <c r="CK418" t="str">
        <f>IF(O418=" "," ",VLOOKUP(AA418,Mapping!$A:$C,2,FALSE))</f>
        <v>MUN</v>
      </c>
      <c r="CL418" t="str">
        <f>IF(O418=" "," ",VLOOKUP(AA418,Mapping!$A:$C,3,FALSE))</f>
        <v>Man Utd</v>
      </c>
      <c r="CM418" s="5">
        <f t="shared" si="30"/>
        <v>0</v>
      </c>
      <c r="CN418" s="5">
        <f t="shared" si="31"/>
        <v>0</v>
      </c>
      <c r="CO418">
        <f t="shared" si="32"/>
        <v>4.5</v>
      </c>
      <c r="CP418" s="4">
        <f t="shared" si="33"/>
        <v>0.22222222222222221</v>
      </c>
      <c r="CQ418">
        <f t="shared" si="34"/>
        <v>0</v>
      </c>
    </row>
    <row r="419" spans="1:95" x14ac:dyDescent="0.35">
      <c r="A419">
        <v>25</v>
      </c>
      <c r="B419" s="1" t="s">
        <v>88</v>
      </c>
      <c r="C419">
        <v>222690</v>
      </c>
      <c r="D419" s="1" t="s">
        <v>88</v>
      </c>
      <c r="E419" s="1" t="s">
        <v>88</v>
      </c>
      <c r="F419" s="1">
        <v>0</v>
      </c>
      <c r="G419" s="1" t="s">
        <v>88</v>
      </c>
      <c r="H419" s="1" t="s">
        <v>88</v>
      </c>
      <c r="I419">
        <v>2</v>
      </c>
      <c r="J419">
        <v>0.6</v>
      </c>
      <c r="K419" s="1" t="s">
        <v>88</v>
      </c>
      <c r="L419" s="1" t="s">
        <v>88</v>
      </c>
      <c r="M419" s="1" t="s">
        <v>1374</v>
      </c>
      <c r="N419">
        <v>0</v>
      </c>
      <c r="O419">
        <v>389</v>
      </c>
      <c r="P419" s="1" t="s">
        <v>88</v>
      </c>
      <c r="Q419" s="1" t="s">
        <v>389</v>
      </c>
      <c r="R419" s="2">
        <v>45145.020901458331</v>
      </c>
      <c r="S419" s="4">
        <v>45</v>
      </c>
      <c r="T419" s="1" t="s">
        <v>1375</v>
      </c>
      <c r="U419">
        <v>2.8</v>
      </c>
      <c r="V419" s="1" t="s">
        <v>1376</v>
      </c>
      <c r="W419">
        <v>0.2</v>
      </c>
      <c r="X419" s="1" t="s">
        <v>88</v>
      </c>
      <c r="Y419" s="1" t="s">
        <v>88</v>
      </c>
      <c r="Z419" s="1" t="s">
        <v>93</v>
      </c>
      <c r="AA419">
        <v>14</v>
      </c>
      <c r="AB419">
        <v>1</v>
      </c>
      <c r="AC419">
        <v>62</v>
      </c>
      <c r="AD419" s="5">
        <v>0</v>
      </c>
      <c r="AE419" s="5">
        <v>0</v>
      </c>
      <c r="AF419" s="5">
        <v>0</v>
      </c>
      <c r="AG419" s="5">
        <v>0</v>
      </c>
      <c r="AH419">
        <v>0</v>
      </c>
      <c r="AI419">
        <v>13.8</v>
      </c>
      <c r="AJ419" s="1" t="s">
        <v>1376</v>
      </c>
      <c r="AK419">
        <v>1391</v>
      </c>
      <c r="AL419">
        <v>3</v>
      </c>
      <c r="AM419">
        <v>2</v>
      </c>
      <c r="AN419">
        <v>7</v>
      </c>
      <c r="AO419">
        <v>14</v>
      </c>
      <c r="AP419">
        <v>1</v>
      </c>
      <c r="AQ419">
        <v>2</v>
      </c>
      <c r="AR419">
        <v>2</v>
      </c>
      <c r="AS419">
        <v>6</v>
      </c>
      <c r="AT419">
        <v>2</v>
      </c>
      <c r="AU419">
        <v>54</v>
      </c>
      <c r="AV419">
        <v>8</v>
      </c>
      <c r="AW419">
        <v>287</v>
      </c>
      <c r="AX419">
        <v>223.6</v>
      </c>
      <c r="AY419">
        <v>148.80000000000001</v>
      </c>
      <c r="AZ419">
        <v>79</v>
      </c>
      <c r="BA419">
        <v>45.3</v>
      </c>
      <c r="BB419">
        <v>14</v>
      </c>
      <c r="BC419">
        <v>0.23</v>
      </c>
      <c r="BD419">
        <v>0.71</v>
      </c>
      <c r="BE419">
        <v>0.94</v>
      </c>
      <c r="BF419">
        <v>19.21</v>
      </c>
      <c r="BG419">
        <v>233</v>
      </c>
      <c r="BH419">
        <v>91</v>
      </c>
      <c r="BI419">
        <v>185</v>
      </c>
      <c r="BJ419">
        <v>49</v>
      </c>
      <c r="BK419">
        <v>244</v>
      </c>
      <c r="BL419">
        <v>82</v>
      </c>
      <c r="BM419">
        <v>245</v>
      </c>
      <c r="BN419">
        <v>84</v>
      </c>
      <c r="BO419">
        <v>1</v>
      </c>
      <c r="BP419" s="1" t="s">
        <v>88</v>
      </c>
      <c r="BQ419">
        <v>1</v>
      </c>
      <c r="BR419" s="1" t="s">
        <v>88</v>
      </c>
      <c r="BS419">
        <v>1</v>
      </c>
      <c r="BT419" s="1" t="s">
        <v>88</v>
      </c>
      <c r="BU419">
        <v>0.01</v>
      </c>
      <c r="BV419">
        <v>3</v>
      </c>
      <c r="BW419">
        <v>0.05</v>
      </c>
      <c r="BX419">
        <v>0.06</v>
      </c>
      <c r="BY419">
        <v>1.24</v>
      </c>
      <c r="BZ419">
        <v>0.91</v>
      </c>
      <c r="CA419">
        <v>419</v>
      </c>
      <c r="CB419">
        <v>116</v>
      </c>
      <c r="CC419">
        <v>223</v>
      </c>
      <c r="CD419">
        <v>139</v>
      </c>
      <c r="CE419">
        <v>165</v>
      </c>
      <c r="CF419">
        <v>58</v>
      </c>
      <c r="CG419">
        <v>376</v>
      </c>
      <c r="CH419">
        <v>144</v>
      </c>
      <c r="CI419">
        <v>0.91</v>
      </c>
      <c r="CJ419">
        <v>0.45</v>
      </c>
      <c r="CK419" t="str">
        <f>IF(O419=" "," ",VLOOKUP(AA419,Mapping!$A:$C,2,FALSE))</f>
        <v>MUN</v>
      </c>
      <c r="CL419" t="str">
        <f>IF(O419=" "," ",VLOOKUP(AA419,Mapping!$A:$C,3,FALSE))</f>
        <v>Man Utd</v>
      </c>
      <c r="CM419" s="5">
        <f t="shared" si="30"/>
        <v>0</v>
      </c>
      <c r="CN419" s="5">
        <f t="shared" si="31"/>
        <v>0</v>
      </c>
      <c r="CO419">
        <f t="shared" si="32"/>
        <v>4.5</v>
      </c>
      <c r="CP419" s="4">
        <f t="shared" si="33"/>
        <v>13.777777777777779</v>
      </c>
      <c r="CQ419">
        <f t="shared" si="34"/>
        <v>0</v>
      </c>
    </row>
    <row r="420" spans="1:95" x14ac:dyDescent="0.35">
      <c r="A420">
        <v>25</v>
      </c>
      <c r="B420" s="1" t="s">
        <v>88</v>
      </c>
      <c r="C420">
        <v>148225</v>
      </c>
      <c r="D420" s="1" t="s">
        <v>88</v>
      </c>
      <c r="E420" s="1" t="s">
        <v>88</v>
      </c>
      <c r="F420" s="1">
        <v>0</v>
      </c>
      <c r="G420" s="1" t="s">
        <v>88</v>
      </c>
      <c r="H420" s="1" t="s">
        <v>88</v>
      </c>
      <c r="I420">
        <v>4</v>
      </c>
      <c r="J420">
        <v>0.7</v>
      </c>
      <c r="K420" s="1" t="s">
        <v>88</v>
      </c>
      <c r="L420" s="1" t="s">
        <v>88</v>
      </c>
      <c r="M420" s="1" t="s">
        <v>312</v>
      </c>
      <c r="N420">
        <v>0</v>
      </c>
      <c r="O420">
        <v>390</v>
      </c>
      <c r="P420" s="1" t="s">
        <v>88</v>
      </c>
      <c r="Q420" s="1" t="s">
        <v>892</v>
      </c>
      <c r="R420" s="2">
        <v>45145.020901643518</v>
      </c>
      <c r="S420" s="4">
        <v>65</v>
      </c>
      <c r="T420" s="1" t="s">
        <v>1377</v>
      </c>
      <c r="U420">
        <v>3.1</v>
      </c>
      <c r="V420" s="1" t="s">
        <v>1378</v>
      </c>
      <c r="W420">
        <v>0.5</v>
      </c>
      <c r="X420" s="1" t="s">
        <v>88</v>
      </c>
      <c r="Y420" s="1" t="s">
        <v>88</v>
      </c>
      <c r="Z420" s="1" t="s">
        <v>93</v>
      </c>
      <c r="AA420">
        <v>14</v>
      </c>
      <c r="AB420">
        <v>1</v>
      </c>
      <c r="AC420">
        <v>66</v>
      </c>
      <c r="AD420" s="5">
        <v>0</v>
      </c>
      <c r="AE420" s="5">
        <v>0</v>
      </c>
      <c r="AF420" s="5">
        <v>0</v>
      </c>
      <c r="AG420" s="5">
        <v>0</v>
      </c>
      <c r="AH420">
        <v>0</v>
      </c>
      <c r="AI420">
        <v>10.199999999999999</v>
      </c>
      <c r="AJ420" s="1" t="s">
        <v>1378</v>
      </c>
      <c r="AK420">
        <v>970</v>
      </c>
      <c r="AL420">
        <v>6</v>
      </c>
      <c r="AM420">
        <v>3</v>
      </c>
      <c r="AN420">
        <v>7</v>
      </c>
      <c r="AO420">
        <v>8</v>
      </c>
      <c r="AP420">
        <v>1</v>
      </c>
      <c r="AQ420">
        <v>2</v>
      </c>
      <c r="AR420">
        <v>2</v>
      </c>
      <c r="AS420">
        <v>6</v>
      </c>
      <c r="AT420">
        <v>2</v>
      </c>
      <c r="AU420">
        <v>54</v>
      </c>
      <c r="AV420">
        <v>4</v>
      </c>
      <c r="AW420">
        <v>230</v>
      </c>
      <c r="AX420">
        <v>305.60000000000002</v>
      </c>
      <c r="AY420">
        <v>179.5</v>
      </c>
      <c r="AZ420">
        <v>376</v>
      </c>
      <c r="BA420">
        <v>85.5</v>
      </c>
      <c r="BB420">
        <v>11</v>
      </c>
      <c r="BC420">
        <v>6.03</v>
      </c>
      <c r="BD420">
        <v>1.46</v>
      </c>
      <c r="BE420">
        <v>7.49</v>
      </c>
      <c r="BF420">
        <v>13.57</v>
      </c>
      <c r="BG420">
        <v>189</v>
      </c>
      <c r="BH420">
        <v>19</v>
      </c>
      <c r="BI420">
        <v>165</v>
      </c>
      <c r="BJ420">
        <v>19</v>
      </c>
      <c r="BK420">
        <v>87</v>
      </c>
      <c r="BL420">
        <v>22</v>
      </c>
      <c r="BM420">
        <v>142</v>
      </c>
      <c r="BN420">
        <v>20</v>
      </c>
      <c r="BO420">
        <v>1</v>
      </c>
      <c r="BP420" s="1" t="s">
        <v>88</v>
      </c>
      <c r="BQ420">
        <v>1</v>
      </c>
      <c r="BR420" s="1" t="s">
        <v>88</v>
      </c>
      <c r="BS420">
        <v>2</v>
      </c>
      <c r="BT420" s="1" t="s">
        <v>88</v>
      </c>
      <c r="BU420">
        <v>0.56000000000000005</v>
      </c>
      <c r="BV420">
        <v>3</v>
      </c>
      <c r="BW420">
        <v>0.14000000000000001</v>
      </c>
      <c r="BX420">
        <v>0.7</v>
      </c>
      <c r="BY420">
        <v>1.26</v>
      </c>
      <c r="BZ420">
        <v>0.74</v>
      </c>
      <c r="CA420">
        <v>45</v>
      </c>
      <c r="CB420">
        <v>16</v>
      </c>
      <c r="CC420">
        <v>566</v>
      </c>
      <c r="CD420">
        <v>60</v>
      </c>
      <c r="CE420">
        <v>131</v>
      </c>
      <c r="CF420">
        <v>16</v>
      </c>
      <c r="CG420">
        <v>236</v>
      </c>
      <c r="CH420">
        <v>46</v>
      </c>
      <c r="CI420">
        <v>1.02</v>
      </c>
      <c r="CJ420">
        <v>0.65</v>
      </c>
      <c r="CK420" t="str">
        <f>IF(O420=" "," ",VLOOKUP(AA420,Mapping!$A:$C,2,FALSE))</f>
        <v>MUN</v>
      </c>
      <c r="CL420" t="str">
        <f>IF(O420=" "," ",VLOOKUP(AA420,Mapping!$A:$C,3,FALSE))</f>
        <v>Man Utd</v>
      </c>
      <c r="CM420" s="5">
        <f t="shared" si="30"/>
        <v>0</v>
      </c>
      <c r="CN420" s="5">
        <f t="shared" si="31"/>
        <v>0</v>
      </c>
      <c r="CO420">
        <f t="shared" si="32"/>
        <v>6.5</v>
      </c>
      <c r="CP420" s="4">
        <f t="shared" si="33"/>
        <v>10.153846153846153</v>
      </c>
      <c r="CQ420">
        <f t="shared" si="34"/>
        <v>0</v>
      </c>
    </row>
    <row r="421" spans="1:95" x14ac:dyDescent="0.35">
      <c r="A421">
        <v>25</v>
      </c>
      <c r="B421" s="1" t="s">
        <v>88</v>
      </c>
      <c r="C421">
        <v>221820</v>
      </c>
      <c r="D421" s="1" t="s">
        <v>88</v>
      </c>
      <c r="E421" s="1" t="s">
        <v>88</v>
      </c>
      <c r="F421" s="1">
        <v>0</v>
      </c>
      <c r="G421" s="1" t="s">
        <v>88</v>
      </c>
      <c r="H421" s="1" t="s">
        <v>88</v>
      </c>
      <c r="I421">
        <v>2</v>
      </c>
      <c r="J421">
        <v>2.8</v>
      </c>
      <c r="K421" s="1" t="s">
        <v>88</v>
      </c>
      <c r="L421" s="1" t="s">
        <v>88</v>
      </c>
      <c r="M421" s="1" t="s">
        <v>1379</v>
      </c>
      <c r="N421">
        <v>0</v>
      </c>
      <c r="O421">
        <v>391</v>
      </c>
      <c r="P421" s="1" t="s">
        <v>88</v>
      </c>
      <c r="Q421" s="1" t="s">
        <v>892</v>
      </c>
      <c r="R421" s="2">
        <v>45145.020901643518</v>
      </c>
      <c r="S421" s="4">
        <v>50</v>
      </c>
      <c r="T421" s="1" t="s">
        <v>1380</v>
      </c>
      <c r="U421">
        <v>3</v>
      </c>
      <c r="V421" s="1" t="s">
        <v>1381</v>
      </c>
      <c r="W421">
        <v>6.8</v>
      </c>
      <c r="X421" s="1" t="s">
        <v>88</v>
      </c>
      <c r="Y421" s="1" t="s">
        <v>88</v>
      </c>
      <c r="Z421" s="1" t="s">
        <v>97</v>
      </c>
      <c r="AA421">
        <v>14</v>
      </c>
      <c r="AB421">
        <v>1</v>
      </c>
      <c r="AC421">
        <v>81</v>
      </c>
      <c r="AD421" s="5">
        <v>0</v>
      </c>
      <c r="AE421" s="5">
        <v>0</v>
      </c>
      <c r="AF421" s="5">
        <v>0</v>
      </c>
      <c r="AG421" s="5">
        <v>0</v>
      </c>
      <c r="AH421">
        <v>0</v>
      </c>
      <c r="AI421">
        <v>16.2</v>
      </c>
      <c r="AJ421" s="1" t="s">
        <v>263</v>
      </c>
      <c r="AK421">
        <v>2113</v>
      </c>
      <c r="AL421">
        <v>1</v>
      </c>
      <c r="AM421">
        <v>3</v>
      </c>
      <c r="AN421">
        <v>9</v>
      </c>
      <c r="AO421">
        <v>33</v>
      </c>
      <c r="AP421">
        <v>1</v>
      </c>
      <c r="AQ421">
        <v>2</v>
      </c>
      <c r="AR421">
        <v>2</v>
      </c>
      <c r="AS421">
        <v>6</v>
      </c>
      <c r="AT421">
        <v>2</v>
      </c>
      <c r="AU421">
        <v>54</v>
      </c>
      <c r="AV421">
        <v>6</v>
      </c>
      <c r="AW421">
        <v>481</v>
      </c>
      <c r="AX421">
        <v>571.79999999999995</v>
      </c>
      <c r="AY421">
        <v>110.4</v>
      </c>
      <c r="AZ421">
        <v>82</v>
      </c>
      <c r="BA421">
        <v>76.7</v>
      </c>
      <c r="BB421">
        <v>24</v>
      </c>
      <c r="BC421">
        <v>0.46</v>
      </c>
      <c r="BD421">
        <v>1.02</v>
      </c>
      <c r="BE421">
        <v>1.48</v>
      </c>
      <c r="BF421">
        <v>32.520000000000003</v>
      </c>
      <c r="BG421">
        <v>79</v>
      </c>
      <c r="BH421">
        <v>24</v>
      </c>
      <c r="BI421">
        <v>223</v>
      </c>
      <c r="BJ421">
        <v>69</v>
      </c>
      <c r="BK421">
        <v>238</v>
      </c>
      <c r="BL421">
        <v>77</v>
      </c>
      <c r="BM421">
        <v>164</v>
      </c>
      <c r="BN421">
        <v>44</v>
      </c>
      <c r="BO421">
        <v>1</v>
      </c>
      <c r="BP421" s="1" t="s">
        <v>88</v>
      </c>
      <c r="BQ421">
        <v>1</v>
      </c>
      <c r="BR421" s="1" t="s">
        <v>88</v>
      </c>
      <c r="BS421">
        <v>2</v>
      </c>
      <c r="BT421" s="1" t="s">
        <v>88</v>
      </c>
      <c r="BU421">
        <v>0.02</v>
      </c>
      <c r="BV421">
        <v>3</v>
      </c>
      <c r="BW421">
        <v>0.04</v>
      </c>
      <c r="BX421">
        <v>0.06</v>
      </c>
      <c r="BY421">
        <v>1.39</v>
      </c>
      <c r="BZ421">
        <v>1.41</v>
      </c>
      <c r="CA421">
        <v>247</v>
      </c>
      <c r="CB421">
        <v>30</v>
      </c>
      <c r="CC421">
        <v>419</v>
      </c>
      <c r="CD421">
        <v>190</v>
      </c>
      <c r="CE421">
        <v>139</v>
      </c>
      <c r="CF421">
        <v>45</v>
      </c>
      <c r="CG421">
        <v>57</v>
      </c>
      <c r="CH421">
        <v>20</v>
      </c>
      <c r="CI421">
        <v>1.02</v>
      </c>
      <c r="CJ421">
        <v>0.38</v>
      </c>
      <c r="CK421" t="str">
        <f>IF(O421=" "," ",VLOOKUP(AA421,Mapping!$A:$C,2,FALSE))</f>
        <v>MUN</v>
      </c>
      <c r="CL421" t="str">
        <f>IF(O421=" "," ",VLOOKUP(AA421,Mapping!$A:$C,3,FALSE))</f>
        <v>Man Utd</v>
      </c>
      <c r="CM421" s="5">
        <f t="shared" si="30"/>
        <v>0</v>
      </c>
      <c r="CN421" s="5">
        <f t="shared" si="31"/>
        <v>0</v>
      </c>
      <c r="CO421">
        <f t="shared" si="32"/>
        <v>5</v>
      </c>
      <c r="CP421" s="4">
        <f t="shared" si="33"/>
        <v>16.2</v>
      </c>
      <c r="CQ421">
        <f t="shared" si="34"/>
        <v>0</v>
      </c>
    </row>
    <row r="422" spans="1:95" x14ac:dyDescent="0.35">
      <c r="A422">
        <v>25</v>
      </c>
      <c r="B422" s="1" t="s">
        <v>88</v>
      </c>
      <c r="C422">
        <v>195851</v>
      </c>
      <c r="D422" s="1" t="s">
        <v>88</v>
      </c>
      <c r="E422" s="1" t="s">
        <v>88</v>
      </c>
      <c r="F422" s="1">
        <v>0</v>
      </c>
      <c r="G422" s="1" t="s">
        <v>88</v>
      </c>
      <c r="H422" s="1" t="s">
        <v>88</v>
      </c>
      <c r="I422">
        <v>3</v>
      </c>
      <c r="J422">
        <v>2.1</v>
      </c>
      <c r="K422" s="1" t="s">
        <v>88</v>
      </c>
      <c r="L422" s="1" t="s">
        <v>88</v>
      </c>
      <c r="M422" s="1" t="s">
        <v>688</v>
      </c>
      <c r="N422">
        <v>0</v>
      </c>
      <c r="O422">
        <v>392</v>
      </c>
      <c r="P422" s="1" t="s">
        <v>88</v>
      </c>
      <c r="Q422" s="1" t="s">
        <v>892</v>
      </c>
      <c r="R422" s="2">
        <v>45145.020901643518</v>
      </c>
      <c r="S422" s="4">
        <v>50</v>
      </c>
      <c r="T422" s="1" t="s">
        <v>1382</v>
      </c>
      <c r="U422">
        <v>1.5</v>
      </c>
      <c r="V422" s="1" t="s">
        <v>1383</v>
      </c>
      <c r="W422">
        <v>0.1</v>
      </c>
      <c r="X422" s="1" t="s">
        <v>88</v>
      </c>
      <c r="Y422" s="1" t="s">
        <v>88</v>
      </c>
      <c r="Z422" s="1" t="s">
        <v>97</v>
      </c>
      <c r="AA422">
        <v>14</v>
      </c>
      <c r="AB422">
        <v>1</v>
      </c>
      <c r="AC422">
        <v>36</v>
      </c>
      <c r="AD422" s="5">
        <v>0</v>
      </c>
      <c r="AE422" s="5">
        <v>0</v>
      </c>
      <c r="AF422" s="5">
        <v>0</v>
      </c>
      <c r="AG422" s="5">
        <v>0</v>
      </c>
      <c r="AH422">
        <v>0</v>
      </c>
      <c r="AI422">
        <v>7.2</v>
      </c>
      <c r="AJ422" s="1" t="s">
        <v>1383</v>
      </c>
      <c r="AK422">
        <v>1149</v>
      </c>
      <c r="AL422">
        <v>1</v>
      </c>
      <c r="AM422">
        <v>3</v>
      </c>
      <c r="AN422">
        <v>4</v>
      </c>
      <c r="AO422">
        <v>20</v>
      </c>
      <c r="AP422">
        <v>1</v>
      </c>
      <c r="AQ422">
        <v>2</v>
      </c>
      <c r="AR422">
        <v>2</v>
      </c>
      <c r="AS422">
        <v>8</v>
      </c>
      <c r="AT422">
        <v>2</v>
      </c>
      <c r="AU422">
        <v>54</v>
      </c>
      <c r="AV422">
        <v>2</v>
      </c>
      <c r="AW422">
        <v>146</v>
      </c>
      <c r="AX422">
        <v>247</v>
      </c>
      <c r="AY422">
        <v>123.2</v>
      </c>
      <c r="AZ422">
        <v>156</v>
      </c>
      <c r="BA422">
        <v>52.2</v>
      </c>
      <c r="BB422">
        <v>10</v>
      </c>
      <c r="BC422">
        <v>1.96</v>
      </c>
      <c r="BD422">
        <v>0.99</v>
      </c>
      <c r="BE422">
        <v>2.95</v>
      </c>
      <c r="BF422">
        <v>22.38</v>
      </c>
      <c r="BG422">
        <v>219</v>
      </c>
      <c r="BH422">
        <v>100</v>
      </c>
      <c r="BI422">
        <v>204</v>
      </c>
      <c r="BJ422">
        <v>123</v>
      </c>
      <c r="BK422">
        <v>173</v>
      </c>
      <c r="BL422">
        <v>108</v>
      </c>
      <c r="BM422">
        <v>223</v>
      </c>
      <c r="BN422">
        <v>106</v>
      </c>
      <c r="BO422">
        <v>1</v>
      </c>
      <c r="BP422" s="1" t="s">
        <v>88</v>
      </c>
      <c r="BQ422">
        <v>1</v>
      </c>
      <c r="BR422" s="1" t="s">
        <v>88</v>
      </c>
      <c r="BS422">
        <v>2</v>
      </c>
      <c r="BT422" s="1" t="s">
        <v>88</v>
      </c>
      <c r="BU422">
        <v>0.15</v>
      </c>
      <c r="BV422">
        <v>3</v>
      </c>
      <c r="BW422">
        <v>0.08</v>
      </c>
      <c r="BX422">
        <v>0.23</v>
      </c>
      <c r="BY422">
        <v>1.75</v>
      </c>
      <c r="BZ422">
        <v>1.57</v>
      </c>
      <c r="CA422">
        <v>226</v>
      </c>
      <c r="CB422">
        <v>149</v>
      </c>
      <c r="CC422">
        <v>398</v>
      </c>
      <c r="CD422">
        <v>124</v>
      </c>
      <c r="CE422">
        <v>322</v>
      </c>
      <c r="CF422">
        <v>140</v>
      </c>
      <c r="CG422">
        <v>492</v>
      </c>
      <c r="CH422">
        <v>165</v>
      </c>
      <c r="CI422">
        <v>0.78</v>
      </c>
      <c r="CJ422">
        <v>0.31</v>
      </c>
      <c r="CK422" t="str">
        <f>IF(O422=" "," ",VLOOKUP(AA422,Mapping!$A:$C,2,FALSE))</f>
        <v>MUN</v>
      </c>
      <c r="CL422" t="str">
        <f>IF(O422=" "," ",VLOOKUP(AA422,Mapping!$A:$C,3,FALSE))</f>
        <v>Man Utd</v>
      </c>
      <c r="CM422" s="5">
        <f t="shared" si="30"/>
        <v>0</v>
      </c>
      <c r="CN422" s="5">
        <f t="shared" si="31"/>
        <v>0</v>
      </c>
      <c r="CO422">
        <f t="shared" si="32"/>
        <v>5</v>
      </c>
      <c r="CP422" s="4">
        <f t="shared" si="33"/>
        <v>7.2</v>
      </c>
      <c r="CQ422">
        <f t="shared" si="34"/>
        <v>0</v>
      </c>
    </row>
    <row r="423" spans="1:95" x14ac:dyDescent="0.35">
      <c r="A423">
        <v>25</v>
      </c>
      <c r="B423" s="1" t="s">
        <v>88</v>
      </c>
      <c r="C423">
        <v>244856</v>
      </c>
      <c r="D423" s="1" t="s">
        <v>88</v>
      </c>
      <c r="E423" s="1" t="s">
        <v>88</v>
      </c>
      <c r="F423" s="1">
        <v>0</v>
      </c>
      <c r="G423" s="1" t="s">
        <v>88</v>
      </c>
      <c r="H423" s="1" t="s">
        <v>88</v>
      </c>
      <c r="I423">
        <v>2</v>
      </c>
      <c r="J423">
        <v>1.5</v>
      </c>
      <c r="K423" s="1" t="s">
        <v>88</v>
      </c>
      <c r="L423" s="1" t="s">
        <v>88</v>
      </c>
      <c r="M423" s="1" t="s">
        <v>1384</v>
      </c>
      <c r="N423">
        <v>0</v>
      </c>
      <c r="O423">
        <v>393</v>
      </c>
      <c r="P423" s="1" t="s">
        <v>88</v>
      </c>
      <c r="Q423" s="1" t="s">
        <v>892</v>
      </c>
      <c r="R423" s="2">
        <v>45145.020901643518</v>
      </c>
      <c r="S423" s="4">
        <v>40</v>
      </c>
      <c r="T423" s="1" t="s">
        <v>1385</v>
      </c>
      <c r="U423">
        <v>0</v>
      </c>
      <c r="V423" s="1" t="s">
        <v>1386</v>
      </c>
      <c r="W423">
        <v>0.1</v>
      </c>
      <c r="X423" s="1" t="s">
        <v>88</v>
      </c>
      <c r="Y423" s="1" t="s">
        <v>88</v>
      </c>
      <c r="Z423" s="1" t="s">
        <v>97</v>
      </c>
      <c r="AA423">
        <v>14</v>
      </c>
      <c r="AB423">
        <v>1</v>
      </c>
      <c r="AC423">
        <v>36</v>
      </c>
      <c r="AD423" s="5">
        <v>0</v>
      </c>
      <c r="AE423" s="5">
        <v>0</v>
      </c>
      <c r="AF423" s="5">
        <v>0</v>
      </c>
      <c r="AG423" s="5">
        <v>0</v>
      </c>
      <c r="AH423">
        <v>0</v>
      </c>
      <c r="AI423">
        <v>0</v>
      </c>
      <c r="AJ423" s="1" t="s">
        <v>1386</v>
      </c>
      <c r="AK423">
        <v>1149</v>
      </c>
      <c r="AL423">
        <v>1</v>
      </c>
      <c r="AM423">
        <v>3</v>
      </c>
      <c r="AN423">
        <v>4</v>
      </c>
      <c r="AO423">
        <v>20</v>
      </c>
      <c r="AP423">
        <v>1</v>
      </c>
      <c r="AQ423">
        <v>2</v>
      </c>
      <c r="AR423">
        <v>2</v>
      </c>
      <c r="AS423">
        <v>8</v>
      </c>
      <c r="AT423">
        <v>2</v>
      </c>
      <c r="AU423">
        <v>54</v>
      </c>
      <c r="AV423">
        <v>2</v>
      </c>
      <c r="AW423">
        <v>146</v>
      </c>
      <c r="AX423">
        <v>0</v>
      </c>
      <c r="AY423">
        <v>0</v>
      </c>
      <c r="AZ423">
        <v>0</v>
      </c>
      <c r="BA423">
        <v>0</v>
      </c>
      <c r="BB423">
        <v>10</v>
      </c>
      <c r="BC423">
        <v>0</v>
      </c>
      <c r="BD423">
        <v>0</v>
      </c>
      <c r="BE423">
        <v>0</v>
      </c>
      <c r="BF423">
        <v>0</v>
      </c>
      <c r="BG423">
        <v>438</v>
      </c>
      <c r="BH423">
        <v>160</v>
      </c>
      <c r="BI423">
        <v>429</v>
      </c>
      <c r="BJ423">
        <v>159</v>
      </c>
      <c r="BK423">
        <v>414</v>
      </c>
      <c r="BL423">
        <v>158</v>
      </c>
      <c r="BM423">
        <v>440</v>
      </c>
      <c r="BN423">
        <v>160</v>
      </c>
      <c r="BO423">
        <v>1</v>
      </c>
      <c r="BP423" s="1" t="s">
        <v>88</v>
      </c>
      <c r="BQ423">
        <v>1</v>
      </c>
      <c r="BR423" s="1" t="s">
        <v>88</v>
      </c>
      <c r="BS423">
        <v>2</v>
      </c>
      <c r="BT423" s="1" t="s">
        <v>88</v>
      </c>
      <c r="BU423">
        <v>0.15</v>
      </c>
      <c r="BV423">
        <v>3</v>
      </c>
      <c r="BW423">
        <v>0.08</v>
      </c>
      <c r="BX423">
        <v>0.23</v>
      </c>
      <c r="BY423">
        <v>1.75</v>
      </c>
      <c r="BZ423">
        <v>1.57</v>
      </c>
      <c r="CA423">
        <v>588</v>
      </c>
      <c r="CB423">
        <v>184</v>
      </c>
      <c r="CC423">
        <v>73</v>
      </c>
      <c r="CD423">
        <v>36</v>
      </c>
      <c r="CE423">
        <v>445</v>
      </c>
      <c r="CF423">
        <v>161</v>
      </c>
      <c r="CG423">
        <v>472</v>
      </c>
      <c r="CH423">
        <v>187</v>
      </c>
      <c r="CI423">
        <v>0.78</v>
      </c>
      <c r="CJ423">
        <v>0.31</v>
      </c>
      <c r="CK423" t="str">
        <f>IF(O423=" "," ",VLOOKUP(AA423,Mapping!$A:$C,2,FALSE))</f>
        <v>MUN</v>
      </c>
      <c r="CL423" t="str">
        <f>IF(O423=" "," ",VLOOKUP(AA423,Mapping!$A:$C,3,FALSE))</f>
        <v>Man Utd</v>
      </c>
      <c r="CM423" s="5">
        <f t="shared" si="30"/>
        <v>0</v>
      </c>
      <c r="CN423" s="5">
        <f t="shared" si="31"/>
        <v>0</v>
      </c>
      <c r="CO423">
        <f t="shared" si="32"/>
        <v>4</v>
      </c>
      <c r="CP423" s="4">
        <f t="shared" si="33"/>
        <v>9</v>
      </c>
      <c r="CQ423">
        <f t="shared" si="34"/>
        <v>0</v>
      </c>
    </row>
    <row r="424" spans="1:95" x14ac:dyDescent="0.35">
      <c r="A424">
        <v>25</v>
      </c>
      <c r="B424" s="1" t="s">
        <v>88</v>
      </c>
      <c r="C424">
        <v>488404</v>
      </c>
      <c r="D424" s="1" t="s">
        <v>88</v>
      </c>
      <c r="E424" s="1" t="s">
        <v>88</v>
      </c>
      <c r="F424" s="1">
        <v>0</v>
      </c>
      <c r="G424" s="1" t="s">
        <v>88</v>
      </c>
      <c r="H424" s="1" t="s">
        <v>88</v>
      </c>
      <c r="I424">
        <v>3</v>
      </c>
      <c r="J424">
        <v>1.5</v>
      </c>
      <c r="K424" s="1" t="s">
        <v>88</v>
      </c>
      <c r="L424" s="1" t="s">
        <v>88</v>
      </c>
      <c r="M424" s="1" t="s">
        <v>519</v>
      </c>
      <c r="N424">
        <v>0</v>
      </c>
      <c r="O424">
        <v>394</v>
      </c>
      <c r="P424" s="1" t="s">
        <v>88</v>
      </c>
      <c r="Q424" s="1" t="s">
        <v>892</v>
      </c>
      <c r="R424" s="2">
        <v>45145.020901643518</v>
      </c>
      <c r="S424" s="4">
        <v>45</v>
      </c>
      <c r="T424" s="1" t="s">
        <v>1387</v>
      </c>
      <c r="U424">
        <v>1</v>
      </c>
      <c r="V424" s="1" t="s">
        <v>1388</v>
      </c>
      <c r="W424">
        <v>0.1</v>
      </c>
      <c r="X424" s="1" t="s">
        <v>88</v>
      </c>
      <c r="Y424" s="1" t="s">
        <v>88</v>
      </c>
      <c r="Z424" s="1" t="s">
        <v>97</v>
      </c>
      <c r="AA424">
        <v>14</v>
      </c>
      <c r="AB424">
        <v>1</v>
      </c>
      <c r="AC424">
        <v>4</v>
      </c>
      <c r="AD424" s="5">
        <v>0</v>
      </c>
      <c r="AE424" s="5">
        <v>0</v>
      </c>
      <c r="AF424" s="5">
        <v>0</v>
      </c>
      <c r="AG424" s="5">
        <v>0</v>
      </c>
      <c r="AH424">
        <v>0</v>
      </c>
      <c r="AI424">
        <v>0.9</v>
      </c>
      <c r="AJ424" s="1" t="s">
        <v>1389</v>
      </c>
      <c r="AK424">
        <v>60</v>
      </c>
      <c r="AL424">
        <v>1</v>
      </c>
      <c r="AM424">
        <v>3</v>
      </c>
      <c r="AN424">
        <v>4</v>
      </c>
      <c r="AO424">
        <v>1</v>
      </c>
      <c r="AP424">
        <v>1</v>
      </c>
      <c r="AQ424">
        <v>2</v>
      </c>
      <c r="AR424">
        <v>2</v>
      </c>
      <c r="AS424">
        <v>8</v>
      </c>
      <c r="AT424">
        <v>2</v>
      </c>
      <c r="AU424">
        <v>54</v>
      </c>
      <c r="AV424">
        <v>2</v>
      </c>
      <c r="AW424">
        <v>14</v>
      </c>
      <c r="AX424">
        <v>7.4</v>
      </c>
      <c r="AY424">
        <v>1.8</v>
      </c>
      <c r="AZ424">
        <v>2</v>
      </c>
      <c r="BA424">
        <v>1</v>
      </c>
      <c r="BB424">
        <v>10</v>
      </c>
      <c r="BC424">
        <v>0</v>
      </c>
      <c r="BD424">
        <v>0.02</v>
      </c>
      <c r="BE424">
        <v>0.02</v>
      </c>
      <c r="BF424">
        <v>0.78</v>
      </c>
      <c r="BG424">
        <v>372</v>
      </c>
      <c r="BH424">
        <v>170</v>
      </c>
      <c r="BI424">
        <v>352</v>
      </c>
      <c r="BJ424">
        <v>174</v>
      </c>
      <c r="BK424">
        <v>351</v>
      </c>
      <c r="BL424">
        <v>175</v>
      </c>
      <c r="BM424">
        <v>378</v>
      </c>
      <c r="BN424">
        <v>174</v>
      </c>
      <c r="BO424">
        <v>1</v>
      </c>
      <c r="BP424" s="1" t="s">
        <v>88</v>
      </c>
      <c r="BQ424">
        <v>1</v>
      </c>
      <c r="BR424" s="1" t="s">
        <v>88</v>
      </c>
      <c r="BS424">
        <v>2</v>
      </c>
      <c r="BT424" s="1" t="s">
        <v>88</v>
      </c>
      <c r="BU424">
        <v>0.15</v>
      </c>
      <c r="BV424">
        <v>3</v>
      </c>
      <c r="BW424">
        <v>0.03</v>
      </c>
      <c r="BX424">
        <v>0.03</v>
      </c>
      <c r="BY424">
        <v>1.17</v>
      </c>
      <c r="BZ424">
        <v>1.5</v>
      </c>
      <c r="CA424">
        <v>497</v>
      </c>
      <c r="CB424">
        <v>249</v>
      </c>
      <c r="CC424">
        <v>301</v>
      </c>
      <c r="CD424">
        <v>56</v>
      </c>
      <c r="CE424">
        <v>378</v>
      </c>
      <c r="CF424">
        <v>174</v>
      </c>
      <c r="CG424">
        <v>428</v>
      </c>
      <c r="CH424">
        <v>139</v>
      </c>
      <c r="CI424">
        <v>0.78</v>
      </c>
      <c r="CJ424">
        <v>0.31</v>
      </c>
      <c r="CK424" t="str">
        <f>IF(O424=" "," ",VLOOKUP(AA424,Mapping!$A:$C,2,FALSE))</f>
        <v>MUN</v>
      </c>
      <c r="CL424" t="str">
        <f>IF(O424=" "," ",VLOOKUP(AA424,Mapping!$A:$C,3,FALSE))</f>
        <v>Man Utd</v>
      </c>
      <c r="CM424" s="5">
        <f t="shared" si="30"/>
        <v>0</v>
      </c>
      <c r="CN424" s="5">
        <f t="shared" si="31"/>
        <v>0</v>
      </c>
      <c r="CO424">
        <f t="shared" si="32"/>
        <v>4.5</v>
      </c>
      <c r="CP424" s="4">
        <f t="shared" si="33"/>
        <v>0.88888888888888884</v>
      </c>
      <c r="CQ424">
        <f t="shared" si="34"/>
        <v>0</v>
      </c>
    </row>
    <row r="425" spans="1:95" x14ac:dyDescent="0.35">
      <c r="A425">
        <v>25</v>
      </c>
      <c r="B425" s="1" t="s">
        <v>88</v>
      </c>
      <c r="C425">
        <v>90152</v>
      </c>
      <c r="D425" s="1" t="s">
        <v>88</v>
      </c>
      <c r="E425" s="1" t="s">
        <v>88</v>
      </c>
      <c r="F425" s="1">
        <v>0</v>
      </c>
      <c r="G425" s="1" t="s">
        <v>88</v>
      </c>
      <c r="H425" s="1" t="s">
        <v>88</v>
      </c>
      <c r="I425">
        <v>2</v>
      </c>
      <c r="J425">
        <v>2.8</v>
      </c>
      <c r="K425" s="1" t="s">
        <v>88</v>
      </c>
      <c r="L425" s="1" t="s">
        <v>88</v>
      </c>
      <c r="M425" s="1" t="s">
        <v>1390</v>
      </c>
      <c r="N425">
        <v>0</v>
      </c>
      <c r="O425">
        <v>395</v>
      </c>
      <c r="P425" s="1" t="s">
        <v>88</v>
      </c>
      <c r="Q425" s="1" t="s">
        <v>892</v>
      </c>
      <c r="R425" s="2">
        <v>45145.020901643518</v>
      </c>
      <c r="S425" s="4">
        <v>50</v>
      </c>
      <c r="T425" s="1" t="s">
        <v>1391</v>
      </c>
      <c r="U425">
        <v>3.2</v>
      </c>
      <c r="V425" s="1" t="s">
        <v>1392</v>
      </c>
      <c r="W425">
        <v>1.8</v>
      </c>
      <c r="X425" s="1" t="s">
        <v>88</v>
      </c>
      <c r="Y425" s="1" t="s">
        <v>88</v>
      </c>
      <c r="Z425" s="1" t="s">
        <v>97</v>
      </c>
      <c r="AA425">
        <v>14</v>
      </c>
      <c r="AB425">
        <v>1</v>
      </c>
      <c r="AC425">
        <v>77</v>
      </c>
      <c r="AD425" s="5">
        <v>0</v>
      </c>
      <c r="AE425" s="5">
        <v>0</v>
      </c>
      <c r="AF425" s="5">
        <v>0</v>
      </c>
      <c r="AG425" s="5">
        <v>0</v>
      </c>
      <c r="AH425">
        <v>0</v>
      </c>
      <c r="AI425">
        <v>15.4</v>
      </c>
      <c r="AJ425" s="1" t="s">
        <v>1393</v>
      </c>
      <c r="AK425">
        <v>1912</v>
      </c>
      <c r="AL425">
        <v>1</v>
      </c>
      <c r="AM425">
        <v>3</v>
      </c>
      <c r="AN425">
        <v>10</v>
      </c>
      <c r="AO425">
        <v>22</v>
      </c>
      <c r="AP425">
        <v>1</v>
      </c>
      <c r="AQ425">
        <v>2</v>
      </c>
      <c r="AR425">
        <v>2</v>
      </c>
      <c r="AS425">
        <v>1</v>
      </c>
      <c r="AT425">
        <v>2</v>
      </c>
      <c r="AU425">
        <v>54</v>
      </c>
      <c r="AV425">
        <v>2</v>
      </c>
      <c r="AW425">
        <v>392</v>
      </c>
      <c r="AX425">
        <v>387</v>
      </c>
      <c r="AY425">
        <v>74</v>
      </c>
      <c r="AZ425">
        <v>124</v>
      </c>
      <c r="BA425">
        <v>58.8</v>
      </c>
      <c r="BB425">
        <v>22</v>
      </c>
      <c r="BC425">
        <v>0.75</v>
      </c>
      <c r="BD425">
        <v>0.51</v>
      </c>
      <c r="BE425">
        <v>1.26</v>
      </c>
      <c r="BF425">
        <v>27.27</v>
      </c>
      <c r="BG425">
        <v>153</v>
      </c>
      <c r="BH425">
        <v>57</v>
      </c>
      <c r="BI425">
        <v>266</v>
      </c>
      <c r="BJ425">
        <v>93</v>
      </c>
      <c r="BK425">
        <v>197</v>
      </c>
      <c r="BL425">
        <v>51</v>
      </c>
      <c r="BM425">
        <v>209</v>
      </c>
      <c r="BN425">
        <v>69</v>
      </c>
      <c r="BO425">
        <v>1</v>
      </c>
      <c r="BP425" s="1" t="s">
        <v>88</v>
      </c>
      <c r="BQ425">
        <v>1</v>
      </c>
      <c r="BR425" s="1" t="s">
        <v>88</v>
      </c>
      <c r="BS425">
        <v>2</v>
      </c>
      <c r="BT425" s="1" t="s">
        <v>88</v>
      </c>
      <c r="BU425">
        <v>0.04</v>
      </c>
      <c r="BV425">
        <v>3</v>
      </c>
      <c r="BW425">
        <v>0.02</v>
      </c>
      <c r="BX425">
        <v>0.06</v>
      </c>
      <c r="BY425">
        <v>1.28</v>
      </c>
      <c r="BZ425">
        <v>1.04</v>
      </c>
      <c r="CA425">
        <v>175</v>
      </c>
      <c r="CB425">
        <v>18</v>
      </c>
      <c r="CC425">
        <v>347</v>
      </c>
      <c r="CD425">
        <v>178</v>
      </c>
      <c r="CE425">
        <v>121</v>
      </c>
      <c r="CF425">
        <v>36</v>
      </c>
      <c r="CG425">
        <v>134</v>
      </c>
      <c r="CH425">
        <v>45</v>
      </c>
      <c r="CI425">
        <v>1.04</v>
      </c>
      <c r="CJ425">
        <v>0.47</v>
      </c>
      <c r="CK425" t="str">
        <f>IF(O425=" "," ",VLOOKUP(AA425,Mapping!$A:$C,2,FALSE))</f>
        <v>MUN</v>
      </c>
      <c r="CL425" t="str">
        <f>IF(O425=" "," ",VLOOKUP(AA425,Mapping!$A:$C,3,FALSE))</f>
        <v>Man Utd</v>
      </c>
      <c r="CM425" s="5">
        <f t="shared" si="30"/>
        <v>0</v>
      </c>
      <c r="CN425" s="5">
        <f t="shared" si="31"/>
        <v>0</v>
      </c>
      <c r="CO425">
        <f t="shared" si="32"/>
        <v>5</v>
      </c>
      <c r="CP425" s="4">
        <f t="shared" si="33"/>
        <v>15.4</v>
      </c>
      <c r="CQ425">
        <f t="shared" si="34"/>
        <v>0</v>
      </c>
    </row>
    <row r="426" spans="1:95" x14ac:dyDescent="0.35">
      <c r="A426">
        <v>25</v>
      </c>
      <c r="B426" s="1" t="s">
        <v>88</v>
      </c>
      <c r="C426">
        <v>176297</v>
      </c>
      <c r="D426" s="1" t="s">
        <v>88</v>
      </c>
      <c r="E426" s="1" t="s">
        <v>88</v>
      </c>
      <c r="F426" s="1">
        <v>0</v>
      </c>
      <c r="G426" s="1" t="s">
        <v>88</v>
      </c>
      <c r="H426" s="1" t="s">
        <v>88</v>
      </c>
      <c r="I426">
        <v>3</v>
      </c>
      <c r="J426">
        <v>3.5</v>
      </c>
      <c r="K426" s="1" t="s">
        <v>88</v>
      </c>
      <c r="L426" s="1" t="s">
        <v>88</v>
      </c>
      <c r="M426" s="1" t="s">
        <v>127</v>
      </c>
      <c r="N426">
        <v>0</v>
      </c>
      <c r="O426">
        <v>396</v>
      </c>
      <c r="P426" s="1" t="s">
        <v>88</v>
      </c>
      <c r="Q426" s="1" t="s">
        <v>892</v>
      </c>
      <c r="R426" s="2">
        <v>45145.020901643518</v>
      </c>
      <c r="S426" s="4">
        <v>90</v>
      </c>
      <c r="T426" s="1" t="s">
        <v>1394</v>
      </c>
      <c r="U426">
        <v>5.9</v>
      </c>
      <c r="V426" s="1" t="s">
        <v>1395</v>
      </c>
      <c r="W426">
        <v>45.5</v>
      </c>
      <c r="X426" s="1" t="s">
        <v>88</v>
      </c>
      <c r="Y426" s="1" t="s">
        <v>88</v>
      </c>
      <c r="Z426" s="1" t="s">
        <v>97</v>
      </c>
      <c r="AA426">
        <v>14</v>
      </c>
      <c r="AB426">
        <v>1</v>
      </c>
      <c r="AC426">
        <v>205</v>
      </c>
      <c r="AD426" s="5">
        <v>0</v>
      </c>
      <c r="AE426" s="5">
        <v>0</v>
      </c>
      <c r="AF426" s="5">
        <v>0</v>
      </c>
      <c r="AG426" s="5">
        <v>0</v>
      </c>
      <c r="AH426">
        <v>0</v>
      </c>
      <c r="AI426">
        <v>22.8</v>
      </c>
      <c r="AJ426" s="1" t="s">
        <v>1395</v>
      </c>
      <c r="AK426">
        <v>2880</v>
      </c>
      <c r="AL426">
        <v>17</v>
      </c>
      <c r="AM426">
        <v>7</v>
      </c>
      <c r="AN426">
        <v>13</v>
      </c>
      <c r="AO426">
        <v>39</v>
      </c>
      <c r="AP426">
        <v>1</v>
      </c>
      <c r="AQ426">
        <v>2</v>
      </c>
      <c r="AR426">
        <v>2</v>
      </c>
      <c r="AS426">
        <v>2</v>
      </c>
      <c r="AT426">
        <v>2</v>
      </c>
      <c r="AU426">
        <v>54</v>
      </c>
      <c r="AV426">
        <v>21</v>
      </c>
      <c r="AW426">
        <v>530</v>
      </c>
      <c r="AX426">
        <v>892.2</v>
      </c>
      <c r="AY426">
        <v>462.5</v>
      </c>
      <c r="AZ426">
        <v>1466</v>
      </c>
      <c r="BA426">
        <v>282.2</v>
      </c>
      <c r="BB426">
        <v>32</v>
      </c>
      <c r="BC426">
        <v>15.27</v>
      </c>
      <c r="BD426">
        <v>2.86</v>
      </c>
      <c r="BE426">
        <v>18.13</v>
      </c>
      <c r="BF426">
        <v>43.46</v>
      </c>
      <c r="BG426">
        <v>16</v>
      </c>
      <c r="BH426">
        <v>7</v>
      </c>
      <c r="BI426">
        <v>61</v>
      </c>
      <c r="BJ426">
        <v>52</v>
      </c>
      <c r="BK426">
        <v>4</v>
      </c>
      <c r="BL426">
        <v>2</v>
      </c>
      <c r="BM426">
        <v>10</v>
      </c>
      <c r="BN426">
        <v>7</v>
      </c>
      <c r="BO426">
        <v>1</v>
      </c>
      <c r="BP426" s="1" t="s">
        <v>88</v>
      </c>
      <c r="BQ426">
        <v>2</v>
      </c>
      <c r="BR426" s="1" t="s">
        <v>88</v>
      </c>
      <c r="BS426">
        <v>3</v>
      </c>
      <c r="BT426" s="1" t="s">
        <v>88</v>
      </c>
      <c r="BU426">
        <v>0.48</v>
      </c>
      <c r="BV426">
        <v>3</v>
      </c>
      <c r="BW426">
        <v>0.09</v>
      </c>
      <c r="BX426">
        <v>0.56999999999999995</v>
      </c>
      <c r="BY426">
        <v>1.36</v>
      </c>
      <c r="BZ426">
        <v>1.22</v>
      </c>
      <c r="CA426">
        <v>6</v>
      </c>
      <c r="CB426">
        <v>4</v>
      </c>
      <c r="CC426">
        <v>612</v>
      </c>
      <c r="CD426">
        <v>259</v>
      </c>
      <c r="CE426">
        <v>5</v>
      </c>
      <c r="CF426">
        <v>2</v>
      </c>
      <c r="CG426">
        <v>4</v>
      </c>
      <c r="CH426">
        <v>2</v>
      </c>
      <c r="CI426">
        <v>1</v>
      </c>
      <c r="CJ426">
        <v>0.41</v>
      </c>
      <c r="CK426" t="str">
        <f>IF(O426=" "," ",VLOOKUP(AA426,Mapping!$A:$C,2,FALSE))</f>
        <v>MUN</v>
      </c>
      <c r="CL426" t="str">
        <f>IF(O426=" "," ",VLOOKUP(AA426,Mapping!$A:$C,3,FALSE))</f>
        <v>Man Utd</v>
      </c>
      <c r="CM426" s="5">
        <f t="shared" si="30"/>
        <v>0</v>
      </c>
      <c r="CN426" s="5">
        <f t="shared" si="31"/>
        <v>0</v>
      </c>
      <c r="CO426">
        <f t="shared" si="32"/>
        <v>9</v>
      </c>
      <c r="CP426" s="4">
        <f t="shared" si="33"/>
        <v>22.777777777777779</v>
      </c>
      <c r="CQ426">
        <f t="shared" si="34"/>
        <v>0</v>
      </c>
    </row>
    <row r="427" spans="1:95" x14ac:dyDescent="0.35">
      <c r="A427">
        <v>25</v>
      </c>
      <c r="B427" s="1" t="s">
        <v>88</v>
      </c>
      <c r="C427">
        <v>209243</v>
      </c>
      <c r="D427" s="1" t="s">
        <v>88</v>
      </c>
      <c r="E427" s="1" t="s">
        <v>88</v>
      </c>
      <c r="F427" s="1">
        <v>0</v>
      </c>
      <c r="G427" s="1" t="s">
        <v>88</v>
      </c>
      <c r="H427" s="1" t="s">
        <v>88</v>
      </c>
      <c r="I427">
        <v>3</v>
      </c>
      <c r="J427">
        <v>3</v>
      </c>
      <c r="K427" s="1" t="s">
        <v>88</v>
      </c>
      <c r="L427" s="1" t="s">
        <v>88</v>
      </c>
      <c r="M427" s="1" t="s">
        <v>1396</v>
      </c>
      <c r="N427">
        <v>0</v>
      </c>
      <c r="O427">
        <v>397</v>
      </c>
      <c r="P427" s="1" t="s">
        <v>88</v>
      </c>
      <c r="Q427" s="1" t="s">
        <v>892</v>
      </c>
      <c r="R427" s="2">
        <v>45145.020901643518</v>
      </c>
      <c r="S427" s="4">
        <v>70</v>
      </c>
      <c r="T427" s="1" t="s">
        <v>1397</v>
      </c>
      <c r="U427">
        <v>4</v>
      </c>
      <c r="V427" s="1" t="s">
        <v>1398</v>
      </c>
      <c r="W427">
        <v>1.4</v>
      </c>
      <c r="X427" s="1" t="s">
        <v>88</v>
      </c>
      <c r="Y427" s="1" t="s">
        <v>88</v>
      </c>
      <c r="Z427" s="1" t="s">
        <v>97</v>
      </c>
      <c r="AA427">
        <v>14</v>
      </c>
      <c r="AB427">
        <v>1</v>
      </c>
      <c r="AC427">
        <v>105</v>
      </c>
      <c r="AD427" s="5">
        <v>0</v>
      </c>
      <c r="AE427" s="5">
        <v>0</v>
      </c>
      <c r="AF427" s="5">
        <v>0</v>
      </c>
      <c r="AG427" s="5">
        <v>0</v>
      </c>
      <c r="AH427">
        <v>0</v>
      </c>
      <c r="AI427">
        <v>15</v>
      </c>
      <c r="AJ427" s="1" t="s">
        <v>1398</v>
      </c>
      <c r="AK427">
        <v>1683</v>
      </c>
      <c r="AL427">
        <v>6</v>
      </c>
      <c r="AM427">
        <v>3</v>
      </c>
      <c r="AN427">
        <v>13</v>
      </c>
      <c r="AO427">
        <v>18</v>
      </c>
      <c r="AP427">
        <v>1</v>
      </c>
      <c r="AQ427">
        <v>2</v>
      </c>
      <c r="AR427">
        <v>2</v>
      </c>
      <c r="AS427">
        <v>2</v>
      </c>
      <c r="AT427">
        <v>2</v>
      </c>
      <c r="AU427">
        <v>54</v>
      </c>
      <c r="AV427">
        <v>8</v>
      </c>
      <c r="AW427">
        <v>375</v>
      </c>
      <c r="AX427">
        <v>433.8</v>
      </c>
      <c r="AY427">
        <v>571.6</v>
      </c>
      <c r="AZ427">
        <v>426</v>
      </c>
      <c r="BA427">
        <v>143.19999999999999</v>
      </c>
      <c r="BB427">
        <v>21</v>
      </c>
      <c r="BC427">
        <v>4.0199999999999996</v>
      </c>
      <c r="BD427">
        <v>4.13</v>
      </c>
      <c r="BE427">
        <v>8.15</v>
      </c>
      <c r="BF427">
        <v>24.95</v>
      </c>
      <c r="BG427">
        <v>129</v>
      </c>
      <c r="BH427">
        <v>58</v>
      </c>
      <c r="BI427">
        <v>41</v>
      </c>
      <c r="BJ427">
        <v>34</v>
      </c>
      <c r="BK427">
        <v>71</v>
      </c>
      <c r="BL427">
        <v>51</v>
      </c>
      <c r="BM427">
        <v>68</v>
      </c>
      <c r="BN427">
        <v>50</v>
      </c>
      <c r="BO427">
        <v>1</v>
      </c>
      <c r="BP427" s="1" t="s">
        <v>88</v>
      </c>
      <c r="BQ427">
        <v>2</v>
      </c>
      <c r="BR427" s="1" t="s">
        <v>88</v>
      </c>
      <c r="BS427">
        <v>3</v>
      </c>
      <c r="BT427" s="1" t="s">
        <v>88</v>
      </c>
      <c r="BU427">
        <v>0.21</v>
      </c>
      <c r="BV427">
        <v>3</v>
      </c>
      <c r="BW427">
        <v>0.22</v>
      </c>
      <c r="BX427">
        <v>0.43</v>
      </c>
      <c r="BY427">
        <v>1.33</v>
      </c>
      <c r="BZ427">
        <v>0.96</v>
      </c>
      <c r="CA427">
        <v>33</v>
      </c>
      <c r="CB427">
        <v>20</v>
      </c>
      <c r="CC427">
        <v>583</v>
      </c>
      <c r="CD427">
        <v>242</v>
      </c>
      <c r="CE427">
        <v>52</v>
      </c>
      <c r="CF427">
        <v>24</v>
      </c>
      <c r="CG427">
        <v>146</v>
      </c>
      <c r="CH427">
        <v>50</v>
      </c>
      <c r="CI427">
        <v>1.1200000000000001</v>
      </c>
      <c r="CJ427">
        <v>0.7</v>
      </c>
      <c r="CK427" t="str">
        <f>IF(O427=" "," ",VLOOKUP(AA427,Mapping!$A:$C,2,FALSE))</f>
        <v>MUN</v>
      </c>
      <c r="CL427" t="str">
        <f>IF(O427=" "," ",VLOOKUP(AA427,Mapping!$A:$C,3,FALSE))</f>
        <v>Man Utd</v>
      </c>
      <c r="CM427" s="5">
        <f t="shared" si="30"/>
        <v>0</v>
      </c>
      <c r="CN427" s="5">
        <f t="shared" si="31"/>
        <v>0</v>
      </c>
      <c r="CO427">
        <f t="shared" si="32"/>
        <v>7</v>
      </c>
      <c r="CP427" s="4">
        <f t="shared" si="33"/>
        <v>15</v>
      </c>
      <c r="CQ427">
        <f t="shared" si="34"/>
        <v>0</v>
      </c>
    </row>
    <row r="428" spans="1:95" x14ac:dyDescent="0.35">
      <c r="A428">
        <v>25</v>
      </c>
      <c r="B428" s="1" t="s">
        <v>88</v>
      </c>
      <c r="C428">
        <v>106760</v>
      </c>
      <c r="D428" s="1" t="s">
        <v>88</v>
      </c>
      <c r="E428" s="1" t="s">
        <v>88</v>
      </c>
      <c r="F428" s="1">
        <v>0</v>
      </c>
      <c r="G428" s="1" t="s">
        <v>88</v>
      </c>
      <c r="H428" s="1" t="s">
        <v>88</v>
      </c>
      <c r="I428">
        <v>2</v>
      </c>
      <c r="J428">
        <v>3.1</v>
      </c>
      <c r="K428" s="1" t="s">
        <v>88</v>
      </c>
      <c r="L428" s="1" t="s">
        <v>88</v>
      </c>
      <c r="M428" s="1" t="s">
        <v>661</v>
      </c>
      <c r="N428">
        <v>0</v>
      </c>
      <c r="O428">
        <v>398</v>
      </c>
      <c r="P428" s="1" t="s">
        <v>88</v>
      </c>
      <c r="Q428" s="1" t="s">
        <v>892</v>
      </c>
      <c r="R428" s="2">
        <v>45145.020901643518</v>
      </c>
      <c r="S428" s="4">
        <v>55</v>
      </c>
      <c r="T428" s="1" t="s">
        <v>1399</v>
      </c>
      <c r="U428">
        <v>4</v>
      </c>
      <c r="V428" s="1" t="s">
        <v>1400</v>
      </c>
      <c r="W428">
        <v>27.3</v>
      </c>
      <c r="X428" s="1" t="s">
        <v>88</v>
      </c>
      <c r="Y428" s="1" t="s">
        <v>88</v>
      </c>
      <c r="Z428" s="1" t="s">
        <v>97</v>
      </c>
      <c r="AA428">
        <v>14</v>
      </c>
      <c r="AB428">
        <v>1</v>
      </c>
      <c r="AC428">
        <v>124</v>
      </c>
      <c r="AD428" s="5">
        <v>0</v>
      </c>
      <c r="AE428" s="5">
        <v>0</v>
      </c>
      <c r="AF428" s="5">
        <v>0</v>
      </c>
      <c r="AG428" s="5">
        <v>0</v>
      </c>
      <c r="AH428">
        <v>0</v>
      </c>
      <c r="AI428">
        <v>22.5</v>
      </c>
      <c r="AJ428" s="1" t="s">
        <v>1400</v>
      </c>
      <c r="AK428">
        <v>2552</v>
      </c>
      <c r="AL428">
        <v>1</v>
      </c>
      <c r="AM428">
        <v>4</v>
      </c>
      <c r="AN428">
        <v>12</v>
      </c>
      <c r="AO428">
        <v>35</v>
      </c>
      <c r="AP428">
        <v>1</v>
      </c>
      <c r="AQ428">
        <v>2</v>
      </c>
      <c r="AR428">
        <v>2</v>
      </c>
      <c r="AS428">
        <v>8</v>
      </c>
      <c r="AT428">
        <v>2</v>
      </c>
      <c r="AU428">
        <v>54</v>
      </c>
      <c r="AV428">
        <v>20</v>
      </c>
      <c r="AW428">
        <v>626</v>
      </c>
      <c r="AX428">
        <v>572.79999999999995</v>
      </c>
      <c r="AY428">
        <v>547.70000000000005</v>
      </c>
      <c r="AZ428">
        <v>118</v>
      </c>
      <c r="BA428">
        <v>124.2</v>
      </c>
      <c r="BB428">
        <v>30</v>
      </c>
      <c r="BC428">
        <v>1.0900000000000001</v>
      </c>
      <c r="BD428">
        <v>2.9</v>
      </c>
      <c r="BE428">
        <v>3.99</v>
      </c>
      <c r="BF428">
        <v>37.85</v>
      </c>
      <c r="BG428">
        <v>78</v>
      </c>
      <c r="BH428">
        <v>23</v>
      </c>
      <c r="BI428">
        <v>45</v>
      </c>
      <c r="BJ428">
        <v>7</v>
      </c>
      <c r="BK428">
        <v>204</v>
      </c>
      <c r="BL428">
        <v>57</v>
      </c>
      <c r="BM428">
        <v>82</v>
      </c>
      <c r="BN428">
        <v>12</v>
      </c>
      <c r="BO428">
        <v>3</v>
      </c>
      <c r="BP428" s="1" t="s">
        <v>88</v>
      </c>
      <c r="BQ428">
        <v>4</v>
      </c>
      <c r="BR428" s="1" t="s">
        <v>88</v>
      </c>
      <c r="BS428">
        <v>3</v>
      </c>
      <c r="BT428" s="1" t="s">
        <v>88</v>
      </c>
      <c r="BU428">
        <v>0.04</v>
      </c>
      <c r="BV428">
        <v>3</v>
      </c>
      <c r="BW428">
        <v>0.1</v>
      </c>
      <c r="BX428">
        <v>0.14000000000000001</v>
      </c>
      <c r="BY428">
        <v>1.33</v>
      </c>
      <c r="BZ428">
        <v>1.23</v>
      </c>
      <c r="CA428">
        <v>90</v>
      </c>
      <c r="CB428">
        <v>7</v>
      </c>
      <c r="CC428">
        <v>479</v>
      </c>
      <c r="CD428">
        <v>197</v>
      </c>
      <c r="CE428">
        <v>49</v>
      </c>
      <c r="CF428">
        <v>7</v>
      </c>
      <c r="CG428">
        <v>10</v>
      </c>
      <c r="CH428">
        <v>5</v>
      </c>
      <c r="CI428">
        <v>1.06</v>
      </c>
      <c r="CJ428">
        <v>0.42</v>
      </c>
      <c r="CK428" t="str">
        <f>IF(O428=" "," ",VLOOKUP(AA428,Mapping!$A:$C,2,FALSE))</f>
        <v>MUN</v>
      </c>
      <c r="CL428" t="str">
        <f>IF(O428=" "," ",VLOOKUP(AA428,Mapping!$A:$C,3,FALSE))</f>
        <v>Man Utd</v>
      </c>
      <c r="CM428" s="5">
        <f t="shared" si="30"/>
        <v>0</v>
      </c>
      <c r="CN428" s="5">
        <f t="shared" si="31"/>
        <v>0</v>
      </c>
      <c r="CO428">
        <f t="shared" si="32"/>
        <v>5.5</v>
      </c>
      <c r="CP428" s="4">
        <f t="shared" si="33"/>
        <v>22.545454545454547</v>
      </c>
      <c r="CQ428">
        <f t="shared" si="34"/>
        <v>0</v>
      </c>
    </row>
    <row r="429" spans="1:95" x14ac:dyDescent="0.35">
      <c r="A429">
        <v>25</v>
      </c>
      <c r="B429" s="1" t="s">
        <v>88</v>
      </c>
      <c r="C429">
        <v>472464</v>
      </c>
      <c r="D429" s="1" t="s">
        <v>88</v>
      </c>
      <c r="E429" s="1" t="s">
        <v>88</v>
      </c>
      <c r="F429" s="1">
        <v>0</v>
      </c>
      <c r="G429" s="1" t="s">
        <v>88</v>
      </c>
      <c r="H429" s="1" t="s">
        <v>88</v>
      </c>
      <c r="I429">
        <v>4</v>
      </c>
      <c r="J429">
        <v>1.5</v>
      </c>
      <c r="K429" s="1" t="s">
        <v>88</v>
      </c>
      <c r="L429" s="1" t="s">
        <v>88</v>
      </c>
      <c r="M429" s="1" t="s">
        <v>1401</v>
      </c>
      <c r="N429">
        <v>0</v>
      </c>
      <c r="O429">
        <v>399</v>
      </c>
      <c r="P429" s="1" t="s">
        <v>88</v>
      </c>
      <c r="Q429" s="1" t="s">
        <v>892</v>
      </c>
      <c r="R429" s="2">
        <v>45145.020901643518</v>
      </c>
      <c r="S429" s="4">
        <v>45</v>
      </c>
      <c r="T429" s="1" t="s">
        <v>1402</v>
      </c>
      <c r="U429">
        <v>0</v>
      </c>
      <c r="V429" s="1" t="s">
        <v>1403</v>
      </c>
      <c r="W429">
        <v>0.2</v>
      </c>
      <c r="X429" s="1" t="s">
        <v>88</v>
      </c>
      <c r="Y429" s="1" t="s">
        <v>88</v>
      </c>
      <c r="Z429" s="1" t="s">
        <v>97</v>
      </c>
      <c r="AA429">
        <v>14</v>
      </c>
      <c r="AB429">
        <v>1</v>
      </c>
      <c r="AC429">
        <v>124</v>
      </c>
      <c r="AD429" s="5">
        <v>0</v>
      </c>
      <c r="AE429" s="5">
        <v>0</v>
      </c>
      <c r="AF429" s="5">
        <v>0</v>
      </c>
      <c r="AG429" s="5">
        <v>0</v>
      </c>
      <c r="AH429">
        <v>0</v>
      </c>
      <c r="AI429">
        <v>0</v>
      </c>
      <c r="AJ429" s="1" t="s">
        <v>1403</v>
      </c>
      <c r="AK429">
        <v>2552</v>
      </c>
      <c r="AL429">
        <v>1</v>
      </c>
      <c r="AM429">
        <v>4</v>
      </c>
      <c r="AN429">
        <v>12</v>
      </c>
      <c r="AO429">
        <v>35</v>
      </c>
      <c r="AP429">
        <v>1</v>
      </c>
      <c r="AQ429">
        <v>2</v>
      </c>
      <c r="AR429">
        <v>2</v>
      </c>
      <c r="AS429">
        <v>8</v>
      </c>
      <c r="AT429">
        <v>2</v>
      </c>
      <c r="AU429">
        <v>54</v>
      </c>
      <c r="AV429">
        <v>20</v>
      </c>
      <c r="AW429">
        <v>626</v>
      </c>
      <c r="AX429">
        <v>0</v>
      </c>
      <c r="AY429">
        <v>0</v>
      </c>
      <c r="AZ429">
        <v>0</v>
      </c>
      <c r="BA429">
        <v>0</v>
      </c>
      <c r="BB429">
        <v>30</v>
      </c>
      <c r="BC429">
        <v>0</v>
      </c>
      <c r="BD429">
        <v>0</v>
      </c>
      <c r="BE429">
        <v>0</v>
      </c>
      <c r="BF429">
        <v>0</v>
      </c>
      <c r="BG429">
        <v>532</v>
      </c>
      <c r="BH429">
        <v>53</v>
      </c>
      <c r="BI429">
        <v>530</v>
      </c>
      <c r="BJ429">
        <v>53</v>
      </c>
      <c r="BK429">
        <v>523</v>
      </c>
      <c r="BL429">
        <v>54</v>
      </c>
      <c r="BM429">
        <v>533</v>
      </c>
      <c r="BN429">
        <v>54</v>
      </c>
      <c r="BO429">
        <v>3</v>
      </c>
      <c r="BP429" s="1" t="s">
        <v>88</v>
      </c>
      <c r="BQ429">
        <v>4</v>
      </c>
      <c r="BR429" s="1" t="s">
        <v>88</v>
      </c>
      <c r="BS429">
        <v>3</v>
      </c>
      <c r="BT429" s="1" t="s">
        <v>88</v>
      </c>
      <c r="BU429">
        <v>0.04</v>
      </c>
      <c r="BV429">
        <v>3</v>
      </c>
      <c r="BW429">
        <v>0.1</v>
      </c>
      <c r="BX429">
        <v>0.14000000000000001</v>
      </c>
      <c r="BY429">
        <v>1.33</v>
      </c>
      <c r="BZ429">
        <v>1.23</v>
      </c>
      <c r="CA429">
        <v>480</v>
      </c>
      <c r="CB429">
        <v>74</v>
      </c>
      <c r="CC429">
        <v>284</v>
      </c>
      <c r="CD429">
        <v>16</v>
      </c>
      <c r="CE429">
        <v>535</v>
      </c>
      <c r="CF429">
        <v>54</v>
      </c>
      <c r="CG429">
        <v>401</v>
      </c>
      <c r="CH429">
        <v>62</v>
      </c>
      <c r="CI429">
        <v>1.06</v>
      </c>
      <c r="CJ429">
        <v>0.42</v>
      </c>
      <c r="CK429" t="str">
        <f>IF(O429=" "," ",VLOOKUP(AA429,Mapping!$A:$C,2,FALSE))</f>
        <v>MUN</v>
      </c>
      <c r="CL429" t="str">
        <f>IF(O429=" "," ",VLOOKUP(AA429,Mapping!$A:$C,3,FALSE))</f>
        <v>Man Utd</v>
      </c>
      <c r="CM429" s="5">
        <f t="shared" si="30"/>
        <v>0</v>
      </c>
      <c r="CN429" s="5">
        <f t="shared" si="31"/>
        <v>0</v>
      </c>
      <c r="CO429">
        <f t="shared" si="32"/>
        <v>4.5</v>
      </c>
      <c r="CP429" s="4">
        <f t="shared" si="33"/>
        <v>27.555555555555557</v>
      </c>
      <c r="CQ429">
        <f t="shared" si="34"/>
        <v>0</v>
      </c>
    </row>
    <row r="430" spans="1:95" x14ac:dyDescent="0.35">
      <c r="A430">
        <v>25</v>
      </c>
      <c r="B430" s="1" t="s">
        <v>88</v>
      </c>
      <c r="C430">
        <v>180184</v>
      </c>
      <c r="D430" s="1" t="s">
        <v>88</v>
      </c>
      <c r="E430" s="1" t="s">
        <v>88</v>
      </c>
      <c r="F430" s="1">
        <v>0</v>
      </c>
      <c r="G430" s="1" t="s">
        <v>88</v>
      </c>
      <c r="H430" s="1" t="s">
        <v>88</v>
      </c>
      <c r="I430">
        <v>3</v>
      </c>
      <c r="J430">
        <v>2.1</v>
      </c>
      <c r="K430" s="1" t="s">
        <v>88</v>
      </c>
      <c r="L430" s="1" t="s">
        <v>88</v>
      </c>
      <c r="M430" s="1" t="s">
        <v>1404</v>
      </c>
      <c r="N430">
        <v>0</v>
      </c>
      <c r="O430">
        <v>400</v>
      </c>
      <c r="P430" s="1" t="s">
        <v>88</v>
      </c>
      <c r="Q430" s="1" t="s">
        <v>892</v>
      </c>
      <c r="R430" s="2">
        <v>45145.020901643518</v>
      </c>
      <c r="S430" s="4">
        <v>50</v>
      </c>
      <c r="T430" s="1" t="s">
        <v>1405</v>
      </c>
      <c r="U430">
        <v>1.1000000000000001</v>
      </c>
      <c r="V430" s="1" t="s">
        <v>1406</v>
      </c>
      <c r="W430">
        <v>0.1</v>
      </c>
      <c r="X430" s="1" t="s">
        <v>88</v>
      </c>
      <c r="Y430" s="1" t="s">
        <v>88</v>
      </c>
      <c r="Z430" s="1" t="s">
        <v>97</v>
      </c>
      <c r="AA430">
        <v>14</v>
      </c>
      <c r="AB430">
        <v>1</v>
      </c>
      <c r="AC430">
        <v>8</v>
      </c>
      <c r="AD430" s="5">
        <v>0</v>
      </c>
      <c r="AE430" s="5">
        <v>0</v>
      </c>
      <c r="AF430" s="5">
        <v>0</v>
      </c>
      <c r="AG430" s="5">
        <v>0</v>
      </c>
      <c r="AH430">
        <v>0</v>
      </c>
      <c r="AI430">
        <v>1.6</v>
      </c>
      <c r="AJ430" s="1" t="s">
        <v>1407</v>
      </c>
      <c r="AK430">
        <v>162</v>
      </c>
      <c r="AL430">
        <v>1</v>
      </c>
      <c r="AM430">
        <v>4</v>
      </c>
      <c r="AN430">
        <v>12</v>
      </c>
      <c r="AO430">
        <v>3</v>
      </c>
      <c r="AP430">
        <v>1</v>
      </c>
      <c r="AQ430">
        <v>2</v>
      </c>
      <c r="AR430">
        <v>2</v>
      </c>
      <c r="AS430">
        <v>8</v>
      </c>
      <c r="AT430">
        <v>2</v>
      </c>
      <c r="AU430">
        <v>54</v>
      </c>
      <c r="AV430">
        <v>20</v>
      </c>
      <c r="AW430">
        <v>21</v>
      </c>
      <c r="AX430">
        <v>11.2</v>
      </c>
      <c r="AY430">
        <v>40.200000000000003</v>
      </c>
      <c r="AZ430">
        <v>54</v>
      </c>
      <c r="BA430">
        <v>10.5</v>
      </c>
      <c r="BB430">
        <v>2</v>
      </c>
      <c r="BC430">
        <v>0.1</v>
      </c>
      <c r="BD430">
        <v>0.14000000000000001</v>
      </c>
      <c r="BE430">
        <v>0.24</v>
      </c>
      <c r="BF430">
        <v>1.58</v>
      </c>
      <c r="BG430">
        <v>368</v>
      </c>
      <c r="BH430">
        <v>166</v>
      </c>
      <c r="BI430">
        <v>293</v>
      </c>
      <c r="BJ430">
        <v>153</v>
      </c>
      <c r="BK430">
        <v>278</v>
      </c>
      <c r="BL430">
        <v>140</v>
      </c>
      <c r="BM430">
        <v>341</v>
      </c>
      <c r="BN430">
        <v>157</v>
      </c>
      <c r="BO430">
        <v>3</v>
      </c>
      <c r="BP430" s="1" t="s">
        <v>88</v>
      </c>
      <c r="BQ430">
        <v>4</v>
      </c>
      <c r="BR430" s="1" t="s">
        <v>88</v>
      </c>
      <c r="BS430">
        <v>3</v>
      </c>
      <c r="BT430" s="1" t="s">
        <v>88</v>
      </c>
      <c r="BU430">
        <v>0.06</v>
      </c>
      <c r="BV430">
        <v>3</v>
      </c>
      <c r="BW430">
        <v>0.08</v>
      </c>
      <c r="BX430">
        <v>0.14000000000000001</v>
      </c>
      <c r="BY430">
        <v>0.88</v>
      </c>
      <c r="BZ430">
        <v>1.67</v>
      </c>
      <c r="CA430">
        <v>219</v>
      </c>
      <c r="CB430">
        <v>144</v>
      </c>
      <c r="CC430">
        <v>391</v>
      </c>
      <c r="CD430">
        <v>119</v>
      </c>
      <c r="CE430">
        <v>356</v>
      </c>
      <c r="CF430">
        <v>161</v>
      </c>
      <c r="CG430">
        <v>524</v>
      </c>
      <c r="CH430">
        <v>188</v>
      </c>
      <c r="CI430">
        <v>1.1100000000000001</v>
      </c>
      <c r="CJ430">
        <v>0.42</v>
      </c>
      <c r="CK430" t="str">
        <f>IF(O430=" "," ",VLOOKUP(AA430,Mapping!$A:$C,2,FALSE))</f>
        <v>MUN</v>
      </c>
      <c r="CL430" t="str">
        <f>IF(O430=" "," ",VLOOKUP(AA430,Mapping!$A:$C,3,FALSE))</f>
        <v>Man Utd</v>
      </c>
      <c r="CM430" s="5">
        <f t="shared" si="30"/>
        <v>0</v>
      </c>
      <c r="CN430" s="5">
        <f t="shared" si="31"/>
        <v>0</v>
      </c>
      <c r="CO430">
        <f t="shared" si="32"/>
        <v>5</v>
      </c>
      <c r="CP430" s="4">
        <f t="shared" si="33"/>
        <v>1.6</v>
      </c>
      <c r="CQ430">
        <f t="shared" si="34"/>
        <v>0</v>
      </c>
    </row>
    <row r="431" spans="1:95" x14ac:dyDescent="0.35">
      <c r="A431">
        <v>25</v>
      </c>
      <c r="B431" s="1" t="s">
        <v>88</v>
      </c>
      <c r="C431">
        <v>214590</v>
      </c>
      <c r="D431" s="1" t="s">
        <v>88</v>
      </c>
      <c r="E431" s="1" t="s">
        <v>88</v>
      </c>
      <c r="F431" s="1">
        <v>0</v>
      </c>
      <c r="G431" s="1" t="s">
        <v>88</v>
      </c>
      <c r="H431" s="1" t="s">
        <v>88</v>
      </c>
      <c r="I431">
        <v>2</v>
      </c>
      <c r="J431">
        <v>2.5</v>
      </c>
      <c r="K431" s="1" t="s">
        <v>88</v>
      </c>
      <c r="L431" s="1" t="s">
        <v>88</v>
      </c>
      <c r="M431" s="1" t="s">
        <v>147</v>
      </c>
      <c r="N431">
        <v>0</v>
      </c>
      <c r="O431">
        <v>401</v>
      </c>
      <c r="P431" s="1" t="s">
        <v>88</v>
      </c>
      <c r="Q431" s="1" t="s">
        <v>892</v>
      </c>
      <c r="R431" s="2">
        <v>45145.020901643518</v>
      </c>
      <c r="S431" s="4">
        <v>45</v>
      </c>
      <c r="T431" s="1" t="s">
        <v>1408</v>
      </c>
      <c r="U431">
        <v>3.5</v>
      </c>
      <c r="V431" s="1" t="s">
        <v>1409</v>
      </c>
      <c r="W431">
        <v>1.7</v>
      </c>
      <c r="X431" s="1" t="s">
        <v>88</v>
      </c>
      <c r="Y431" s="1" t="s">
        <v>88</v>
      </c>
      <c r="Z431" s="1" t="s">
        <v>97</v>
      </c>
      <c r="AA431">
        <v>14</v>
      </c>
      <c r="AB431">
        <v>1</v>
      </c>
      <c r="AC431">
        <v>67</v>
      </c>
      <c r="AD431" s="5">
        <v>0</v>
      </c>
      <c r="AE431" s="5">
        <v>0</v>
      </c>
      <c r="AF431" s="5">
        <v>0</v>
      </c>
      <c r="AG431" s="5">
        <v>0</v>
      </c>
      <c r="AH431">
        <v>0</v>
      </c>
      <c r="AI431">
        <v>14.9</v>
      </c>
      <c r="AJ431" s="1" t="s">
        <v>1409</v>
      </c>
      <c r="AK431">
        <v>1432</v>
      </c>
      <c r="AL431">
        <v>1</v>
      </c>
      <c r="AM431">
        <v>4</v>
      </c>
      <c r="AN431">
        <v>8</v>
      </c>
      <c r="AO431">
        <v>10</v>
      </c>
      <c r="AP431">
        <v>1</v>
      </c>
      <c r="AQ431">
        <v>2</v>
      </c>
      <c r="AR431">
        <v>2</v>
      </c>
      <c r="AS431">
        <v>2</v>
      </c>
      <c r="AT431">
        <v>2</v>
      </c>
      <c r="AU431">
        <v>54</v>
      </c>
      <c r="AV431">
        <v>3</v>
      </c>
      <c r="AW431">
        <v>308</v>
      </c>
      <c r="AX431">
        <v>290.39999999999998</v>
      </c>
      <c r="AY431">
        <v>221.9</v>
      </c>
      <c r="AZ431">
        <v>143</v>
      </c>
      <c r="BA431">
        <v>65.5</v>
      </c>
      <c r="BB431">
        <v>16</v>
      </c>
      <c r="BC431">
        <v>1.19</v>
      </c>
      <c r="BD431">
        <v>0.91</v>
      </c>
      <c r="BE431">
        <v>2.1</v>
      </c>
      <c r="BF431">
        <v>19.170000000000002</v>
      </c>
      <c r="BG431">
        <v>196</v>
      </c>
      <c r="BH431">
        <v>72</v>
      </c>
      <c r="BI431">
        <v>142</v>
      </c>
      <c r="BJ431">
        <v>34</v>
      </c>
      <c r="BK431">
        <v>186</v>
      </c>
      <c r="BL431">
        <v>41</v>
      </c>
      <c r="BM431">
        <v>195</v>
      </c>
      <c r="BN431">
        <v>61</v>
      </c>
      <c r="BO431">
        <v>3</v>
      </c>
      <c r="BP431" s="1" t="s">
        <v>88</v>
      </c>
      <c r="BQ431">
        <v>4</v>
      </c>
      <c r="BR431" s="1" t="s">
        <v>88</v>
      </c>
      <c r="BS431">
        <v>3</v>
      </c>
      <c r="BT431" s="1" t="s">
        <v>88</v>
      </c>
      <c r="BU431">
        <v>7.0000000000000007E-2</v>
      </c>
      <c r="BV431">
        <v>3</v>
      </c>
      <c r="BW431">
        <v>0.06</v>
      </c>
      <c r="BX431">
        <v>0.13</v>
      </c>
      <c r="BY431">
        <v>1.2</v>
      </c>
      <c r="BZ431">
        <v>0.63</v>
      </c>
      <c r="CA431">
        <v>403</v>
      </c>
      <c r="CB431">
        <v>107</v>
      </c>
      <c r="CC431">
        <v>207</v>
      </c>
      <c r="CD431">
        <v>130</v>
      </c>
      <c r="CE431">
        <v>94</v>
      </c>
      <c r="CF431">
        <v>24</v>
      </c>
      <c r="CG431">
        <v>137</v>
      </c>
      <c r="CH431">
        <v>46</v>
      </c>
      <c r="CI431">
        <v>1.01</v>
      </c>
      <c r="CJ431">
        <v>0.5</v>
      </c>
      <c r="CK431" t="str">
        <f>IF(O431=" "," ",VLOOKUP(AA431,Mapping!$A:$C,2,FALSE))</f>
        <v>MUN</v>
      </c>
      <c r="CL431" t="str">
        <f>IF(O431=" "," ",VLOOKUP(AA431,Mapping!$A:$C,3,FALSE))</f>
        <v>Man Utd</v>
      </c>
      <c r="CM431" s="5">
        <f t="shared" si="30"/>
        <v>0</v>
      </c>
      <c r="CN431" s="5">
        <f t="shared" si="31"/>
        <v>0</v>
      </c>
      <c r="CO431">
        <f t="shared" si="32"/>
        <v>4.5</v>
      </c>
      <c r="CP431" s="4">
        <f t="shared" si="33"/>
        <v>14.888888888888889</v>
      </c>
      <c r="CQ431">
        <f t="shared" si="34"/>
        <v>0</v>
      </c>
    </row>
    <row r="432" spans="1:95" x14ac:dyDescent="0.35">
      <c r="A432">
        <v>25</v>
      </c>
      <c r="B432" s="1" t="s">
        <v>88</v>
      </c>
      <c r="C432">
        <v>202641</v>
      </c>
      <c r="D432" s="1" t="s">
        <v>88</v>
      </c>
      <c r="E432" s="1" t="s">
        <v>88</v>
      </c>
      <c r="F432" s="1">
        <v>0</v>
      </c>
      <c r="G432" s="1" t="s">
        <v>88</v>
      </c>
      <c r="H432" s="1" t="s">
        <v>88</v>
      </c>
      <c r="I432">
        <v>1</v>
      </c>
      <c r="J432">
        <v>3.7</v>
      </c>
      <c r="K432" s="1" t="s">
        <v>88</v>
      </c>
      <c r="L432" s="1" t="s">
        <v>88</v>
      </c>
      <c r="M432" s="1" t="s">
        <v>919</v>
      </c>
      <c r="N432">
        <v>0</v>
      </c>
      <c r="O432">
        <v>597</v>
      </c>
      <c r="P432" s="1" t="s">
        <v>88</v>
      </c>
      <c r="Q432" s="1" t="s">
        <v>892</v>
      </c>
      <c r="R432" s="2">
        <v>45145.020901643518</v>
      </c>
      <c r="S432" s="4">
        <v>50</v>
      </c>
      <c r="T432" s="1" t="s">
        <v>1410</v>
      </c>
      <c r="U432">
        <v>0</v>
      </c>
      <c r="V432" s="1" t="s">
        <v>970</v>
      </c>
      <c r="W432">
        <v>25.3</v>
      </c>
      <c r="X432" s="1" t="s">
        <v>88</v>
      </c>
      <c r="Y432" s="1" t="s">
        <v>88</v>
      </c>
      <c r="Z432" s="1" t="s">
        <v>97</v>
      </c>
      <c r="AA432">
        <v>14</v>
      </c>
      <c r="AB432">
        <v>1</v>
      </c>
      <c r="AC432">
        <v>67</v>
      </c>
      <c r="AD432" s="5">
        <v>0</v>
      </c>
      <c r="AE432" s="5">
        <v>0</v>
      </c>
      <c r="AF432" s="5">
        <v>0</v>
      </c>
      <c r="AG432" s="5">
        <v>0</v>
      </c>
      <c r="AH432">
        <v>0</v>
      </c>
      <c r="AI432">
        <v>0</v>
      </c>
      <c r="AJ432" s="1" t="s">
        <v>970</v>
      </c>
      <c r="AK432">
        <v>1432</v>
      </c>
      <c r="AL432">
        <v>1</v>
      </c>
      <c r="AM432">
        <v>4</v>
      </c>
      <c r="AN432">
        <v>8</v>
      </c>
      <c r="AO432">
        <v>10</v>
      </c>
      <c r="AP432">
        <v>1</v>
      </c>
      <c r="AQ432">
        <v>2</v>
      </c>
      <c r="AR432">
        <v>2</v>
      </c>
      <c r="AS432">
        <v>2</v>
      </c>
      <c r="AT432">
        <v>2</v>
      </c>
      <c r="AU432">
        <v>54</v>
      </c>
      <c r="AV432">
        <v>3</v>
      </c>
      <c r="AW432">
        <v>308</v>
      </c>
      <c r="AX432">
        <v>0</v>
      </c>
      <c r="AY432">
        <v>0</v>
      </c>
      <c r="AZ432">
        <v>0</v>
      </c>
      <c r="BA432">
        <v>0</v>
      </c>
      <c r="BB432">
        <v>16</v>
      </c>
      <c r="BC432">
        <v>0</v>
      </c>
      <c r="BD432">
        <v>0</v>
      </c>
      <c r="BE432">
        <v>0</v>
      </c>
      <c r="BF432">
        <v>0</v>
      </c>
      <c r="BG432">
        <v>578</v>
      </c>
      <c r="BH432">
        <v>72</v>
      </c>
      <c r="BI432">
        <v>577</v>
      </c>
      <c r="BJ432">
        <v>71</v>
      </c>
      <c r="BK432">
        <v>575</v>
      </c>
      <c r="BL432">
        <v>68</v>
      </c>
      <c r="BM432">
        <v>579</v>
      </c>
      <c r="BN432">
        <v>72</v>
      </c>
      <c r="BO432">
        <v>3</v>
      </c>
      <c r="BP432" s="1" t="s">
        <v>88</v>
      </c>
      <c r="BQ432">
        <v>4</v>
      </c>
      <c r="BR432" s="1" t="s">
        <v>88</v>
      </c>
      <c r="BS432">
        <v>3</v>
      </c>
      <c r="BT432" s="1" t="s">
        <v>88</v>
      </c>
      <c r="BU432">
        <v>7.0000000000000007E-2</v>
      </c>
      <c r="BV432">
        <v>3</v>
      </c>
      <c r="BW432">
        <v>0.06</v>
      </c>
      <c r="BX432">
        <v>0.13</v>
      </c>
      <c r="BY432">
        <v>1.2</v>
      </c>
      <c r="BZ432">
        <v>0.63</v>
      </c>
      <c r="CA432">
        <v>229</v>
      </c>
      <c r="CB432">
        <v>10</v>
      </c>
      <c r="CC432">
        <v>401</v>
      </c>
      <c r="CD432">
        <v>68</v>
      </c>
      <c r="CE432">
        <v>579</v>
      </c>
      <c r="CF432">
        <v>72</v>
      </c>
      <c r="CG432">
        <v>12</v>
      </c>
      <c r="CH432">
        <v>2</v>
      </c>
      <c r="CI432">
        <v>1.01</v>
      </c>
      <c r="CJ432">
        <v>0.5</v>
      </c>
      <c r="CK432" t="str">
        <f>IF(O432=" "," ",VLOOKUP(AA432,Mapping!$A:$C,2,FALSE))</f>
        <v>MUN</v>
      </c>
      <c r="CL432" t="str">
        <f>IF(O432=" "," ",VLOOKUP(AA432,Mapping!$A:$C,3,FALSE))</f>
        <v>Man Utd</v>
      </c>
      <c r="CM432" s="5">
        <f t="shared" si="30"/>
        <v>0</v>
      </c>
      <c r="CN432" s="5">
        <f t="shared" si="31"/>
        <v>0</v>
      </c>
      <c r="CO432">
        <f t="shared" si="32"/>
        <v>5</v>
      </c>
      <c r="CP432" s="4">
        <f t="shared" si="33"/>
        <v>13.4</v>
      </c>
      <c r="CQ432">
        <f t="shared" si="34"/>
        <v>0</v>
      </c>
    </row>
    <row r="433" spans="1:95" x14ac:dyDescent="0.35">
      <c r="A433">
        <v>25</v>
      </c>
      <c r="B433" s="1" t="s">
        <v>88</v>
      </c>
      <c r="C433">
        <v>497894</v>
      </c>
      <c r="D433" s="1" t="s">
        <v>88</v>
      </c>
      <c r="E433" s="1" t="s">
        <v>88</v>
      </c>
      <c r="F433" s="1">
        <v>0</v>
      </c>
      <c r="G433" s="1" t="s">
        <v>88</v>
      </c>
      <c r="H433" s="1" t="s">
        <v>88</v>
      </c>
      <c r="I433">
        <v>4</v>
      </c>
      <c r="J433">
        <v>0.7</v>
      </c>
      <c r="K433" s="1" t="s">
        <v>88</v>
      </c>
      <c r="L433" s="1" t="s">
        <v>88</v>
      </c>
      <c r="M433" s="1" t="s">
        <v>1411</v>
      </c>
      <c r="N433">
        <v>0</v>
      </c>
      <c r="O433">
        <v>617</v>
      </c>
      <c r="P433" s="1" t="s">
        <v>88</v>
      </c>
      <c r="Q433" s="1" t="s">
        <v>389</v>
      </c>
      <c r="R433" s="2">
        <v>45145.66675488426</v>
      </c>
      <c r="S433" s="4">
        <v>70</v>
      </c>
      <c r="T433" s="1" t="s">
        <v>1412</v>
      </c>
      <c r="U433">
        <v>0</v>
      </c>
      <c r="V433" s="1" t="s">
        <v>1413</v>
      </c>
      <c r="W433">
        <v>1.3</v>
      </c>
      <c r="X433" s="1" t="s">
        <v>88</v>
      </c>
      <c r="Y433" s="1" t="s">
        <v>88</v>
      </c>
      <c r="Z433" s="1" t="s">
        <v>93</v>
      </c>
      <c r="AA433">
        <v>14</v>
      </c>
      <c r="AB433">
        <v>1</v>
      </c>
      <c r="AC433">
        <v>67</v>
      </c>
      <c r="AD433" s="5">
        <v>0</v>
      </c>
      <c r="AE433" s="5">
        <v>0</v>
      </c>
      <c r="AF433" s="5">
        <v>0</v>
      </c>
      <c r="AG433" s="5">
        <v>0</v>
      </c>
      <c r="AH433">
        <v>0</v>
      </c>
      <c r="AI433">
        <v>0</v>
      </c>
      <c r="AJ433" s="1" t="s">
        <v>1413</v>
      </c>
      <c r="AK433">
        <v>1432</v>
      </c>
      <c r="AL433">
        <v>1</v>
      </c>
      <c r="AM433">
        <v>4</v>
      </c>
      <c r="AN433">
        <v>8</v>
      </c>
      <c r="AO433">
        <v>10</v>
      </c>
      <c r="AP433">
        <v>1</v>
      </c>
      <c r="AQ433">
        <v>2</v>
      </c>
      <c r="AR433">
        <v>2</v>
      </c>
      <c r="AS433">
        <v>2</v>
      </c>
      <c r="AT433">
        <v>2</v>
      </c>
      <c r="AU433">
        <v>54</v>
      </c>
      <c r="AV433">
        <v>3</v>
      </c>
      <c r="AW433">
        <v>308</v>
      </c>
      <c r="AX433">
        <v>0</v>
      </c>
      <c r="AY433">
        <v>0</v>
      </c>
      <c r="AZ433">
        <v>0</v>
      </c>
      <c r="BA433">
        <v>0</v>
      </c>
      <c r="BB433">
        <v>16</v>
      </c>
      <c r="BC433">
        <v>0</v>
      </c>
      <c r="BD433">
        <v>0</v>
      </c>
      <c r="BE433">
        <v>0</v>
      </c>
      <c r="BF433">
        <v>0</v>
      </c>
      <c r="BG433">
        <v>614</v>
      </c>
      <c r="BH433">
        <v>75</v>
      </c>
      <c r="BI433">
        <v>614</v>
      </c>
      <c r="BJ433">
        <v>75</v>
      </c>
      <c r="BK433">
        <v>614</v>
      </c>
      <c r="BL433">
        <v>75</v>
      </c>
      <c r="BM433">
        <v>614</v>
      </c>
      <c r="BN433">
        <v>75</v>
      </c>
      <c r="BO433">
        <v>3</v>
      </c>
      <c r="BP433" s="1" t="s">
        <v>88</v>
      </c>
      <c r="BQ433">
        <v>4</v>
      </c>
      <c r="BR433" s="1" t="s">
        <v>88</v>
      </c>
      <c r="BS433">
        <v>3</v>
      </c>
      <c r="BT433" s="1" t="s">
        <v>88</v>
      </c>
      <c r="BU433">
        <v>7.0000000000000007E-2</v>
      </c>
      <c r="BV433">
        <v>3</v>
      </c>
      <c r="BW433">
        <v>0.06</v>
      </c>
      <c r="BX433">
        <v>0.13</v>
      </c>
      <c r="BY433">
        <v>1.2</v>
      </c>
      <c r="BZ433">
        <v>0.63</v>
      </c>
      <c r="CA433">
        <v>38</v>
      </c>
      <c r="CB433">
        <v>13</v>
      </c>
      <c r="CC433">
        <v>588</v>
      </c>
      <c r="CD433">
        <v>65</v>
      </c>
      <c r="CE433">
        <v>614</v>
      </c>
      <c r="CF433">
        <v>75</v>
      </c>
      <c r="CG433">
        <v>151</v>
      </c>
      <c r="CH433">
        <v>31</v>
      </c>
      <c r="CI433">
        <v>1.01</v>
      </c>
      <c r="CJ433">
        <v>0.5</v>
      </c>
      <c r="CK433" t="str">
        <f>IF(O433=" "," ",VLOOKUP(AA433,Mapping!$A:$C,2,FALSE))</f>
        <v>MUN</v>
      </c>
      <c r="CL433" t="str">
        <f>IF(O433=" "," ",VLOOKUP(AA433,Mapping!$A:$C,3,FALSE))</f>
        <v>Man Utd</v>
      </c>
      <c r="CM433" s="5">
        <f t="shared" si="30"/>
        <v>0</v>
      </c>
      <c r="CN433" s="5">
        <f t="shared" si="31"/>
        <v>0</v>
      </c>
      <c r="CO433">
        <f t="shared" si="32"/>
        <v>7</v>
      </c>
      <c r="CP433" s="4">
        <f t="shared" si="33"/>
        <v>9.5714285714285712</v>
      </c>
      <c r="CQ433">
        <f t="shared" si="34"/>
        <v>0</v>
      </c>
    </row>
    <row r="434" spans="1:95" x14ac:dyDescent="0.35">
      <c r="A434">
        <v>25</v>
      </c>
      <c r="B434" s="1" t="s">
        <v>88</v>
      </c>
      <c r="C434">
        <v>179018</v>
      </c>
      <c r="D434" s="1" t="s">
        <v>88</v>
      </c>
      <c r="E434" s="1" t="s">
        <v>88</v>
      </c>
      <c r="F434" s="1">
        <v>0</v>
      </c>
      <c r="G434" s="1" t="s">
        <v>88</v>
      </c>
      <c r="H434" s="1" t="s">
        <v>88</v>
      </c>
      <c r="I434">
        <v>3</v>
      </c>
      <c r="J434">
        <v>2.8</v>
      </c>
      <c r="K434" s="1" t="s">
        <v>88</v>
      </c>
      <c r="L434" s="1" t="s">
        <v>88</v>
      </c>
      <c r="M434" s="1" t="s">
        <v>1414</v>
      </c>
      <c r="N434">
        <v>0</v>
      </c>
      <c r="O434">
        <v>402</v>
      </c>
      <c r="P434" s="1" t="s">
        <v>88</v>
      </c>
      <c r="Q434" s="1" t="s">
        <v>389</v>
      </c>
      <c r="R434" s="2">
        <v>45145.66675488426</v>
      </c>
      <c r="S434" s="4">
        <v>65</v>
      </c>
      <c r="T434" s="1" t="s">
        <v>1415</v>
      </c>
      <c r="U434">
        <v>4.5999999999999996</v>
      </c>
      <c r="V434" s="1" t="s">
        <v>1416</v>
      </c>
      <c r="W434">
        <v>8.1999999999999993</v>
      </c>
      <c r="X434" s="1" t="s">
        <v>88</v>
      </c>
      <c r="Y434" s="1" t="s">
        <v>88</v>
      </c>
      <c r="Z434" s="1" t="s">
        <v>97</v>
      </c>
      <c r="AA434">
        <v>15</v>
      </c>
      <c r="AB434">
        <v>4</v>
      </c>
      <c r="AC434">
        <v>158</v>
      </c>
      <c r="AD434" s="5">
        <v>0</v>
      </c>
      <c r="AE434" s="5">
        <v>0</v>
      </c>
      <c r="AF434" s="5">
        <v>0</v>
      </c>
      <c r="AG434" s="5">
        <v>0</v>
      </c>
      <c r="AH434">
        <v>0</v>
      </c>
      <c r="AI434">
        <v>24.3</v>
      </c>
      <c r="AJ434" s="1" t="s">
        <v>1417</v>
      </c>
      <c r="AK434">
        <v>2487</v>
      </c>
      <c r="AL434">
        <v>11</v>
      </c>
      <c r="AM434">
        <v>4</v>
      </c>
      <c r="AN434">
        <v>15</v>
      </c>
      <c r="AO434">
        <v>22</v>
      </c>
      <c r="AP434">
        <v>1</v>
      </c>
      <c r="AQ434">
        <v>2</v>
      </c>
      <c r="AR434">
        <v>2</v>
      </c>
      <c r="AS434">
        <v>2</v>
      </c>
      <c r="AT434">
        <v>2</v>
      </c>
      <c r="AU434">
        <v>54</v>
      </c>
      <c r="AV434">
        <v>15</v>
      </c>
      <c r="AW434">
        <v>511</v>
      </c>
      <c r="AX434">
        <v>611.79999999999995</v>
      </c>
      <c r="AY434">
        <v>426.4</v>
      </c>
      <c r="AZ434">
        <v>892</v>
      </c>
      <c r="BA434">
        <v>193.3</v>
      </c>
      <c r="BB434">
        <v>29</v>
      </c>
      <c r="BC434">
        <v>8.0299999999999994</v>
      </c>
      <c r="BD434">
        <v>3</v>
      </c>
      <c r="BE434">
        <v>11.03</v>
      </c>
      <c r="BF434">
        <v>28.35</v>
      </c>
      <c r="BG434">
        <v>68</v>
      </c>
      <c r="BH434">
        <v>33</v>
      </c>
      <c r="BI434">
        <v>66</v>
      </c>
      <c r="BJ434">
        <v>55</v>
      </c>
      <c r="BK434">
        <v>22</v>
      </c>
      <c r="BL434">
        <v>13</v>
      </c>
      <c r="BM434">
        <v>34</v>
      </c>
      <c r="BN434">
        <v>25</v>
      </c>
      <c r="BO434">
        <v>3</v>
      </c>
      <c r="BP434" s="1" t="s">
        <v>88</v>
      </c>
      <c r="BQ434">
        <v>4</v>
      </c>
      <c r="BR434" s="1" t="s">
        <v>88</v>
      </c>
      <c r="BS434">
        <v>3</v>
      </c>
      <c r="BT434" s="1" t="s">
        <v>88</v>
      </c>
      <c r="BU434">
        <v>0.28999999999999998</v>
      </c>
      <c r="BV434">
        <v>3</v>
      </c>
      <c r="BW434">
        <v>0.11</v>
      </c>
      <c r="BX434">
        <v>0.4</v>
      </c>
      <c r="BY434">
        <v>1.03</v>
      </c>
      <c r="BZ434">
        <v>0.8</v>
      </c>
      <c r="CA434">
        <v>48</v>
      </c>
      <c r="CB434">
        <v>28</v>
      </c>
      <c r="CC434">
        <v>569</v>
      </c>
      <c r="CD434">
        <v>231</v>
      </c>
      <c r="CE434">
        <v>18</v>
      </c>
      <c r="CF434">
        <v>8</v>
      </c>
      <c r="CG434">
        <v>47</v>
      </c>
      <c r="CH434">
        <v>14</v>
      </c>
      <c r="CI434">
        <v>1.05</v>
      </c>
      <c r="CJ434">
        <v>0.54</v>
      </c>
      <c r="CK434" t="str">
        <f>IF(O434=" "," ",VLOOKUP(AA434,Mapping!$A:$C,2,FALSE))</f>
        <v>NEW</v>
      </c>
      <c r="CL434" t="str">
        <f>IF(O434=" "," ",VLOOKUP(AA434,Mapping!$A:$C,3,FALSE))</f>
        <v>Newcastle</v>
      </c>
      <c r="CM434" s="5">
        <f t="shared" si="30"/>
        <v>0</v>
      </c>
      <c r="CN434" s="5">
        <f t="shared" si="31"/>
        <v>0</v>
      </c>
      <c r="CO434">
        <f t="shared" si="32"/>
        <v>6.5</v>
      </c>
      <c r="CP434" s="4">
        <f t="shared" si="33"/>
        <v>24.307692307692307</v>
      </c>
      <c r="CQ434">
        <f t="shared" si="34"/>
        <v>0</v>
      </c>
    </row>
    <row r="435" spans="1:95" x14ac:dyDescent="0.35">
      <c r="A435">
        <v>25</v>
      </c>
      <c r="B435" s="1" t="s">
        <v>88</v>
      </c>
      <c r="C435">
        <v>215379</v>
      </c>
      <c r="D435" s="1" t="s">
        <v>88</v>
      </c>
      <c r="E435" s="1" t="s">
        <v>88</v>
      </c>
      <c r="F435" s="1">
        <v>0</v>
      </c>
      <c r="G435" s="1" t="s">
        <v>88</v>
      </c>
      <c r="H435" s="1" t="s">
        <v>88</v>
      </c>
      <c r="I435">
        <v>3</v>
      </c>
      <c r="J435">
        <v>1.5</v>
      </c>
      <c r="K435" s="1" t="s">
        <v>88</v>
      </c>
      <c r="L435" s="1" t="s">
        <v>88</v>
      </c>
      <c r="M435" s="1" t="s">
        <v>1207</v>
      </c>
      <c r="N435">
        <v>0</v>
      </c>
      <c r="O435">
        <v>403</v>
      </c>
      <c r="P435" s="1" t="s">
        <v>88</v>
      </c>
      <c r="Q435" s="1" t="s">
        <v>389</v>
      </c>
      <c r="R435" s="2">
        <v>45145.66675488426</v>
      </c>
      <c r="S435" s="4">
        <v>45</v>
      </c>
      <c r="T435" s="1" t="s">
        <v>1418</v>
      </c>
      <c r="U435">
        <v>1.4</v>
      </c>
      <c r="V435" s="1" t="s">
        <v>1419</v>
      </c>
      <c r="W435">
        <v>6.7</v>
      </c>
      <c r="X435" s="1" t="s">
        <v>88</v>
      </c>
      <c r="Y435" s="1" t="s">
        <v>88</v>
      </c>
      <c r="Z435" s="1" t="s">
        <v>97</v>
      </c>
      <c r="AA435">
        <v>15</v>
      </c>
      <c r="AB435">
        <v>4</v>
      </c>
      <c r="AC435">
        <v>30</v>
      </c>
      <c r="AD435" s="5">
        <v>0</v>
      </c>
      <c r="AE435" s="5">
        <v>0</v>
      </c>
      <c r="AF435" s="5">
        <v>0</v>
      </c>
      <c r="AG435" s="5">
        <v>0</v>
      </c>
      <c r="AH435">
        <v>0</v>
      </c>
      <c r="AI435">
        <v>6.7</v>
      </c>
      <c r="AJ435" s="1" t="s">
        <v>1419</v>
      </c>
      <c r="AK435">
        <v>395</v>
      </c>
      <c r="AL435">
        <v>11</v>
      </c>
      <c r="AM435">
        <v>1</v>
      </c>
      <c r="AN435">
        <v>1</v>
      </c>
      <c r="AO435">
        <v>7</v>
      </c>
      <c r="AP435">
        <v>1</v>
      </c>
      <c r="AQ435">
        <v>2</v>
      </c>
      <c r="AR435">
        <v>2</v>
      </c>
      <c r="AS435">
        <v>2</v>
      </c>
      <c r="AT435">
        <v>2</v>
      </c>
      <c r="AU435">
        <v>54</v>
      </c>
      <c r="AV435">
        <v>2</v>
      </c>
      <c r="AW435">
        <v>93</v>
      </c>
      <c r="AX435">
        <v>98.8</v>
      </c>
      <c r="AY435">
        <v>129.9</v>
      </c>
      <c r="AZ435">
        <v>186</v>
      </c>
      <c r="BA435">
        <v>41.5</v>
      </c>
      <c r="BB435">
        <v>3</v>
      </c>
      <c r="BC435">
        <v>1.1399999999999999</v>
      </c>
      <c r="BD435">
        <v>1.45</v>
      </c>
      <c r="BE435">
        <v>2.59</v>
      </c>
      <c r="BF435">
        <v>6.03</v>
      </c>
      <c r="BG435">
        <v>299</v>
      </c>
      <c r="BH435">
        <v>133</v>
      </c>
      <c r="BI435">
        <v>198</v>
      </c>
      <c r="BJ435">
        <v>121</v>
      </c>
      <c r="BK435">
        <v>155</v>
      </c>
      <c r="BL435">
        <v>100</v>
      </c>
      <c r="BM435">
        <v>260</v>
      </c>
      <c r="BN435">
        <v>122</v>
      </c>
      <c r="BO435">
        <v>3</v>
      </c>
      <c r="BP435" s="1" t="s">
        <v>88</v>
      </c>
      <c r="BQ435">
        <v>4</v>
      </c>
      <c r="BR435" s="1" t="s">
        <v>88</v>
      </c>
      <c r="BS435">
        <v>3</v>
      </c>
      <c r="BT435" s="1" t="s">
        <v>88</v>
      </c>
      <c r="BU435">
        <v>0.26</v>
      </c>
      <c r="BV435">
        <v>3</v>
      </c>
      <c r="BW435">
        <v>0.33</v>
      </c>
      <c r="BX435">
        <v>0.59</v>
      </c>
      <c r="BY435">
        <v>1.37</v>
      </c>
      <c r="BZ435">
        <v>1.59</v>
      </c>
      <c r="CA435">
        <v>406</v>
      </c>
      <c r="CB435">
        <v>211</v>
      </c>
      <c r="CC435">
        <v>210</v>
      </c>
      <c r="CD435">
        <v>18</v>
      </c>
      <c r="CE435">
        <v>330</v>
      </c>
      <c r="CF435">
        <v>144</v>
      </c>
      <c r="CG435">
        <v>58</v>
      </c>
      <c r="CH435">
        <v>16</v>
      </c>
      <c r="CI435">
        <v>0.68</v>
      </c>
      <c r="CJ435">
        <v>0.23</v>
      </c>
      <c r="CK435" t="str">
        <f>IF(O435=" "," ",VLOOKUP(AA435,Mapping!$A:$C,2,FALSE))</f>
        <v>NEW</v>
      </c>
      <c r="CL435" t="str">
        <f>IF(O435=" "," ",VLOOKUP(AA435,Mapping!$A:$C,3,FALSE))</f>
        <v>Newcastle</v>
      </c>
      <c r="CM435" s="5">
        <f t="shared" si="30"/>
        <v>0</v>
      </c>
      <c r="CN435" s="5">
        <f t="shared" si="31"/>
        <v>0</v>
      </c>
      <c r="CO435">
        <f t="shared" si="32"/>
        <v>4.5</v>
      </c>
      <c r="CP435" s="4">
        <f t="shared" si="33"/>
        <v>6.666666666666667</v>
      </c>
      <c r="CQ435">
        <f t="shared" si="34"/>
        <v>0</v>
      </c>
    </row>
    <row r="436" spans="1:95" x14ac:dyDescent="0.35">
      <c r="A436">
        <v>25</v>
      </c>
      <c r="B436" s="1" t="s">
        <v>88</v>
      </c>
      <c r="C436">
        <v>441024</v>
      </c>
      <c r="D436" s="1" t="s">
        <v>88</v>
      </c>
      <c r="E436" s="1" t="s">
        <v>88</v>
      </c>
      <c r="F436" s="1">
        <v>0</v>
      </c>
      <c r="G436" s="1" t="s">
        <v>88</v>
      </c>
      <c r="H436" s="1" t="s">
        <v>88</v>
      </c>
      <c r="I436">
        <v>2</v>
      </c>
      <c r="J436">
        <v>0</v>
      </c>
      <c r="K436" s="1" t="s">
        <v>88</v>
      </c>
      <c r="L436" s="1" t="s">
        <v>88</v>
      </c>
      <c r="M436" s="1" t="s">
        <v>1037</v>
      </c>
      <c r="N436">
        <v>0</v>
      </c>
      <c r="O436">
        <v>404</v>
      </c>
      <c r="P436" s="1" t="s">
        <v>88</v>
      </c>
      <c r="Q436" s="1" t="s">
        <v>1420</v>
      </c>
      <c r="R436" s="2">
        <v>45145.367426539349</v>
      </c>
      <c r="S436" s="4">
        <v>40</v>
      </c>
      <c r="T436" s="1" t="s">
        <v>1421</v>
      </c>
      <c r="U436">
        <v>0</v>
      </c>
      <c r="V436" s="1" t="s">
        <v>1422</v>
      </c>
      <c r="W436">
        <v>0.1</v>
      </c>
      <c r="X436" s="1" t="s">
        <v>88</v>
      </c>
      <c r="Y436" s="1" t="s">
        <v>88</v>
      </c>
      <c r="Z436" s="1" t="s">
        <v>189</v>
      </c>
      <c r="AA436">
        <v>15</v>
      </c>
      <c r="AB436">
        <v>4</v>
      </c>
      <c r="AC436">
        <v>30</v>
      </c>
      <c r="AD436" s="5">
        <v>0</v>
      </c>
      <c r="AE436" s="5">
        <v>0</v>
      </c>
      <c r="AF436" s="5">
        <v>0</v>
      </c>
      <c r="AG436" s="5">
        <v>0</v>
      </c>
      <c r="AH436">
        <v>0</v>
      </c>
      <c r="AI436">
        <v>0</v>
      </c>
      <c r="AJ436" s="1" t="s">
        <v>1422</v>
      </c>
      <c r="AK436">
        <v>395</v>
      </c>
      <c r="AL436">
        <v>11</v>
      </c>
      <c r="AM436">
        <v>1</v>
      </c>
      <c r="AN436">
        <v>1</v>
      </c>
      <c r="AO436">
        <v>7</v>
      </c>
      <c r="AP436">
        <v>1</v>
      </c>
      <c r="AQ436">
        <v>2</v>
      </c>
      <c r="AR436">
        <v>2</v>
      </c>
      <c r="AS436">
        <v>2</v>
      </c>
      <c r="AT436">
        <v>2</v>
      </c>
      <c r="AU436">
        <v>54</v>
      </c>
      <c r="AV436">
        <v>2</v>
      </c>
      <c r="AW436">
        <v>93</v>
      </c>
      <c r="AX436">
        <v>0</v>
      </c>
      <c r="AY436">
        <v>0</v>
      </c>
      <c r="AZ436">
        <v>0</v>
      </c>
      <c r="BA436">
        <v>0</v>
      </c>
      <c r="BB436">
        <v>3</v>
      </c>
      <c r="BC436">
        <v>0</v>
      </c>
      <c r="BD436">
        <v>0</v>
      </c>
      <c r="BE436">
        <v>0</v>
      </c>
      <c r="BF436">
        <v>0</v>
      </c>
      <c r="BG436">
        <v>443</v>
      </c>
      <c r="BH436">
        <v>164</v>
      </c>
      <c r="BI436">
        <v>435</v>
      </c>
      <c r="BJ436">
        <v>164</v>
      </c>
      <c r="BK436">
        <v>420</v>
      </c>
      <c r="BL436">
        <v>163</v>
      </c>
      <c r="BM436">
        <v>445</v>
      </c>
      <c r="BN436">
        <v>164</v>
      </c>
      <c r="BO436">
        <v>3</v>
      </c>
      <c r="BP436" s="1" t="s">
        <v>88</v>
      </c>
      <c r="BQ436">
        <v>4</v>
      </c>
      <c r="BR436" s="1" t="s">
        <v>88</v>
      </c>
      <c r="BS436">
        <v>3</v>
      </c>
      <c r="BT436" s="1" t="s">
        <v>88</v>
      </c>
      <c r="BU436">
        <v>0.26</v>
      </c>
      <c r="BV436">
        <v>3</v>
      </c>
      <c r="BW436">
        <v>0.33</v>
      </c>
      <c r="BX436">
        <v>0.59</v>
      </c>
      <c r="BY436">
        <v>1.37</v>
      </c>
      <c r="BZ436">
        <v>1.59</v>
      </c>
      <c r="CA436">
        <v>596</v>
      </c>
      <c r="CB436">
        <v>191</v>
      </c>
      <c r="CC436">
        <v>81</v>
      </c>
      <c r="CD436">
        <v>43</v>
      </c>
      <c r="CE436">
        <v>450</v>
      </c>
      <c r="CF436">
        <v>165</v>
      </c>
      <c r="CG436">
        <v>432</v>
      </c>
      <c r="CH436">
        <v>165</v>
      </c>
      <c r="CI436">
        <v>0.68</v>
      </c>
      <c r="CJ436">
        <v>0.23</v>
      </c>
      <c r="CK436" t="str">
        <f>IF(O436=" "," ",VLOOKUP(AA436,Mapping!$A:$C,2,FALSE))</f>
        <v>NEW</v>
      </c>
      <c r="CL436" t="str">
        <f>IF(O436=" "," ",VLOOKUP(AA436,Mapping!$A:$C,3,FALSE))</f>
        <v>Newcastle</v>
      </c>
      <c r="CM436" s="5">
        <f t="shared" si="30"/>
        <v>0</v>
      </c>
      <c r="CN436" s="5">
        <f t="shared" si="31"/>
        <v>0</v>
      </c>
      <c r="CO436">
        <f t="shared" si="32"/>
        <v>4</v>
      </c>
      <c r="CP436" s="4">
        <f t="shared" si="33"/>
        <v>7.5</v>
      </c>
      <c r="CQ436">
        <f t="shared" si="34"/>
        <v>0</v>
      </c>
    </row>
    <row r="437" spans="1:95" x14ac:dyDescent="0.35">
      <c r="A437">
        <v>25</v>
      </c>
      <c r="B437" s="1" t="s">
        <v>88</v>
      </c>
      <c r="C437">
        <v>220237</v>
      </c>
      <c r="D437" s="1" t="s">
        <v>88</v>
      </c>
      <c r="E437" s="1" t="s">
        <v>88</v>
      </c>
      <c r="F437" s="1">
        <v>0</v>
      </c>
      <c r="G437" s="1" t="s">
        <v>88</v>
      </c>
      <c r="H437" s="1" t="s">
        <v>88</v>
      </c>
      <c r="I437">
        <v>2</v>
      </c>
      <c r="J437">
        <v>2.5</v>
      </c>
      <c r="K437" s="1" t="s">
        <v>88</v>
      </c>
      <c r="L437" s="1" t="s">
        <v>88</v>
      </c>
      <c r="M437" s="1" t="s">
        <v>1423</v>
      </c>
      <c r="N437">
        <v>0</v>
      </c>
      <c r="O437">
        <v>405</v>
      </c>
      <c r="P437" s="1" t="s">
        <v>88</v>
      </c>
      <c r="Q437" s="1" t="s">
        <v>1420</v>
      </c>
      <c r="R437" s="2">
        <v>45145.367426539349</v>
      </c>
      <c r="S437" s="4">
        <v>45</v>
      </c>
      <c r="T437" s="1" t="s">
        <v>1424</v>
      </c>
      <c r="U437">
        <v>3.6</v>
      </c>
      <c r="V437" s="1" t="s">
        <v>1425</v>
      </c>
      <c r="W437">
        <v>21.6</v>
      </c>
      <c r="X437" s="1" t="s">
        <v>88</v>
      </c>
      <c r="Y437" s="1" t="s">
        <v>88</v>
      </c>
      <c r="Z437" s="1" t="s">
        <v>97</v>
      </c>
      <c r="AA437">
        <v>15</v>
      </c>
      <c r="AB437">
        <v>4</v>
      </c>
      <c r="AC437">
        <v>129</v>
      </c>
      <c r="AD437" s="5">
        <v>0</v>
      </c>
      <c r="AE437" s="5">
        <v>0</v>
      </c>
      <c r="AF437" s="5">
        <v>0</v>
      </c>
      <c r="AG437" s="5">
        <v>0</v>
      </c>
      <c r="AH437">
        <v>0</v>
      </c>
      <c r="AI437">
        <v>28.7</v>
      </c>
      <c r="AJ437" s="1" t="s">
        <v>1425</v>
      </c>
      <c r="AK437">
        <v>3127</v>
      </c>
      <c r="AL437">
        <v>11</v>
      </c>
      <c r="AM437">
        <v>2</v>
      </c>
      <c r="AN437">
        <v>13</v>
      </c>
      <c r="AO437">
        <v>30</v>
      </c>
      <c r="AP437">
        <v>1</v>
      </c>
      <c r="AQ437">
        <v>2</v>
      </c>
      <c r="AR437">
        <v>2</v>
      </c>
      <c r="AS437">
        <v>2</v>
      </c>
      <c r="AT437">
        <v>2</v>
      </c>
      <c r="AU437">
        <v>54</v>
      </c>
      <c r="AV437">
        <v>8</v>
      </c>
      <c r="AW437">
        <v>666</v>
      </c>
      <c r="AX437">
        <v>583</v>
      </c>
      <c r="AY437">
        <v>120.3</v>
      </c>
      <c r="AZ437">
        <v>303</v>
      </c>
      <c r="BA437">
        <v>101</v>
      </c>
      <c r="BB437">
        <v>35</v>
      </c>
      <c r="BC437">
        <v>2.75</v>
      </c>
      <c r="BD437">
        <v>1.0900000000000001</v>
      </c>
      <c r="BE437">
        <v>3.84</v>
      </c>
      <c r="BF437">
        <v>38</v>
      </c>
      <c r="BG437">
        <v>75</v>
      </c>
      <c r="BH437">
        <v>20</v>
      </c>
      <c r="BI437">
        <v>210</v>
      </c>
      <c r="BJ437">
        <v>61</v>
      </c>
      <c r="BK437">
        <v>103</v>
      </c>
      <c r="BL437">
        <v>8</v>
      </c>
      <c r="BM437">
        <v>116</v>
      </c>
      <c r="BN437">
        <v>23</v>
      </c>
      <c r="BO437">
        <v>3</v>
      </c>
      <c r="BP437" s="1" t="s">
        <v>88</v>
      </c>
      <c r="BQ437">
        <v>4</v>
      </c>
      <c r="BR437" s="1" t="s">
        <v>88</v>
      </c>
      <c r="BS437">
        <v>3</v>
      </c>
      <c r="BT437" s="1" t="s">
        <v>88</v>
      </c>
      <c r="BU437">
        <v>0.08</v>
      </c>
      <c r="BV437">
        <v>3</v>
      </c>
      <c r="BW437">
        <v>0.03</v>
      </c>
      <c r="BX437">
        <v>0.11</v>
      </c>
      <c r="BY437">
        <v>1.0900000000000001</v>
      </c>
      <c r="BZ437">
        <v>0.86</v>
      </c>
      <c r="CA437">
        <v>412</v>
      </c>
      <c r="CB437">
        <v>111</v>
      </c>
      <c r="CC437">
        <v>216</v>
      </c>
      <c r="CD437">
        <v>134</v>
      </c>
      <c r="CE437">
        <v>81</v>
      </c>
      <c r="CF437">
        <v>20</v>
      </c>
      <c r="CG437">
        <v>17</v>
      </c>
      <c r="CH437">
        <v>7</v>
      </c>
      <c r="CI437">
        <v>1.01</v>
      </c>
      <c r="CJ437">
        <v>0.37</v>
      </c>
      <c r="CK437" t="str">
        <f>IF(O437=" "," ",VLOOKUP(AA437,Mapping!$A:$C,2,FALSE))</f>
        <v>NEW</v>
      </c>
      <c r="CL437" t="str">
        <f>IF(O437=" "," ",VLOOKUP(AA437,Mapping!$A:$C,3,FALSE))</f>
        <v>Newcastle</v>
      </c>
      <c r="CM437" s="5">
        <f t="shared" si="30"/>
        <v>0</v>
      </c>
      <c r="CN437" s="5">
        <f t="shared" si="31"/>
        <v>0</v>
      </c>
      <c r="CO437">
        <f t="shared" si="32"/>
        <v>4.5</v>
      </c>
      <c r="CP437" s="4">
        <f t="shared" si="33"/>
        <v>28.666666666666668</v>
      </c>
      <c r="CQ437">
        <f t="shared" si="34"/>
        <v>0</v>
      </c>
    </row>
    <row r="438" spans="1:95" x14ac:dyDescent="0.35">
      <c r="A438">
        <v>25</v>
      </c>
      <c r="B438" s="1" t="s">
        <v>88</v>
      </c>
      <c r="C438">
        <v>208706</v>
      </c>
      <c r="D438" s="1" t="s">
        <v>88</v>
      </c>
      <c r="E438" s="1" t="s">
        <v>88</v>
      </c>
      <c r="F438" s="1">
        <v>0</v>
      </c>
      <c r="G438" s="1" t="s">
        <v>88</v>
      </c>
      <c r="H438" s="1" t="s">
        <v>88</v>
      </c>
      <c r="I438">
        <v>3</v>
      </c>
      <c r="J438">
        <v>2.7</v>
      </c>
      <c r="K438" s="1" t="s">
        <v>88</v>
      </c>
      <c r="L438" s="1" t="s">
        <v>88</v>
      </c>
      <c r="M438" s="1" t="s">
        <v>1329</v>
      </c>
      <c r="N438">
        <v>0</v>
      </c>
      <c r="O438">
        <v>406</v>
      </c>
      <c r="P438" s="1" t="s">
        <v>88</v>
      </c>
      <c r="Q438" s="1" t="s">
        <v>1420</v>
      </c>
      <c r="R438" s="2">
        <v>45145.367426539349</v>
      </c>
      <c r="S438" s="4">
        <v>60</v>
      </c>
      <c r="T438" s="1" t="s">
        <v>1426</v>
      </c>
      <c r="U438">
        <v>3.3</v>
      </c>
      <c r="V438" s="1" t="s">
        <v>1427</v>
      </c>
      <c r="W438">
        <v>3.6</v>
      </c>
      <c r="X438" s="1" t="s">
        <v>88</v>
      </c>
      <c r="Y438" s="1" t="s">
        <v>88</v>
      </c>
      <c r="Z438" s="1" t="s">
        <v>97</v>
      </c>
      <c r="AA438">
        <v>15</v>
      </c>
      <c r="AB438">
        <v>4</v>
      </c>
      <c r="AC438">
        <v>107</v>
      </c>
      <c r="AD438" s="5">
        <v>0</v>
      </c>
      <c r="AE438" s="5">
        <v>0</v>
      </c>
      <c r="AF438" s="5">
        <v>0</v>
      </c>
      <c r="AG438" s="5">
        <v>0</v>
      </c>
      <c r="AH438">
        <v>0</v>
      </c>
      <c r="AI438">
        <v>17.8</v>
      </c>
      <c r="AJ438" s="1" t="s">
        <v>1428</v>
      </c>
      <c r="AK438">
        <v>2727</v>
      </c>
      <c r="AL438">
        <v>4</v>
      </c>
      <c r="AM438">
        <v>5</v>
      </c>
      <c r="AN438">
        <v>12</v>
      </c>
      <c r="AO438">
        <v>25</v>
      </c>
      <c r="AP438">
        <v>1</v>
      </c>
      <c r="AQ438">
        <v>2</v>
      </c>
      <c r="AR438">
        <v>2</v>
      </c>
      <c r="AS438">
        <v>7</v>
      </c>
      <c r="AT438">
        <v>2</v>
      </c>
      <c r="AU438">
        <v>54</v>
      </c>
      <c r="AV438">
        <v>5</v>
      </c>
      <c r="AW438">
        <v>438</v>
      </c>
      <c r="AX438">
        <v>630.79999999999995</v>
      </c>
      <c r="AY438">
        <v>646.1</v>
      </c>
      <c r="AZ438">
        <v>286</v>
      </c>
      <c r="BA438">
        <v>156.6</v>
      </c>
      <c r="BB438">
        <v>32</v>
      </c>
      <c r="BC438">
        <v>2.82</v>
      </c>
      <c r="BD438">
        <v>3.72</v>
      </c>
      <c r="BE438">
        <v>6.54</v>
      </c>
      <c r="BF438">
        <v>29.82</v>
      </c>
      <c r="BG438">
        <v>64</v>
      </c>
      <c r="BH438">
        <v>29</v>
      </c>
      <c r="BI438">
        <v>35</v>
      </c>
      <c r="BJ438">
        <v>29</v>
      </c>
      <c r="BK438">
        <v>110</v>
      </c>
      <c r="BL438">
        <v>73</v>
      </c>
      <c r="BM438">
        <v>56</v>
      </c>
      <c r="BN438">
        <v>41</v>
      </c>
      <c r="BO438">
        <v>3</v>
      </c>
      <c r="BP438" s="1" t="s">
        <v>88</v>
      </c>
      <c r="BQ438">
        <v>4</v>
      </c>
      <c r="BR438" s="1" t="s">
        <v>88</v>
      </c>
      <c r="BS438">
        <v>3</v>
      </c>
      <c r="BT438" s="1" t="s">
        <v>88</v>
      </c>
      <c r="BU438">
        <v>0.09</v>
      </c>
      <c r="BV438">
        <v>3</v>
      </c>
      <c r="BW438">
        <v>0.12</v>
      </c>
      <c r="BX438">
        <v>0.21</v>
      </c>
      <c r="BY438">
        <v>0.98</v>
      </c>
      <c r="BZ438">
        <v>0.83</v>
      </c>
      <c r="CA438">
        <v>72</v>
      </c>
      <c r="CB438">
        <v>43</v>
      </c>
      <c r="CC438">
        <v>552</v>
      </c>
      <c r="CD438">
        <v>221</v>
      </c>
      <c r="CE438">
        <v>112</v>
      </c>
      <c r="CF438">
        <v>48</v>
      </c>
      <c r="CG438">
        <v>95</v>
      </c>
      <c r="CH438">
        <v>32</v>
      </c>
      <c r="CI438">
        <v>1.06</v>
      </c>
      <c r="CJ438">
        <v>0.4</v>
      </c>
      <c r="CK438" t="str">
        <f>IF(O438=" "," ",VLOOKUP(AA438,Mapping!$A:$C,2,FALSE))</f>
        <v>NEW</v>
      </c>
      <c r="CL438" t="str">
        <f>IF(O438=" "," ",VLOOKUP(AA438,Mapping!$A:$C,3,FALSE))</f>
        <v>Newcastle</v>
      </c>
      <c r="CM438" s="5">
        <f t="shared" si="30"/>
        <v>0</v>
      </c>
      <c r="CN438" s="5">
        <f t="shared" si="31"/>
        <v>0</v>
      </c>
      <c r="CO438">
        <f t="shared" si="32"/>
        <v>6</v>
      </c>
      <c r="CP438" s="4">
        <f t="shared" si="33"/>
        <v>17.833333333333332</v>
      </c>
      <c r="CQ438">
        <f t="shared" si="34"/>
        <v>0</v>
      </c>
    </row>
    <row r="439" spans="1:95" x14ac:dyDescent="0.35">
      <c r="A439">
        <v>25</v>
      </c>
      <c r="B439" s="1" t="s">
        <v>88</v>
      </c>
      <c r="C439">
        <v>78916</v>
      </c>
      <c r="D439" s="1" t="s">
        <v>88</v>
      </c>
      <c r="E439" s="1" t="s">
        <v>88</v>
      </c>
      <c r="F439" s="1">
        <v>0</v>
      </c>
      <c r="G439" s="1" t="s">
        <v>88</v>
      </c>
      <c r="H439" s="1" t="s">
        <v>88</v>
      </c>
      <c r="I439">
        <v>2</v>
      </c>
      <c r="J439">
        <v>2.5</v>
      </c>
      <c r="K439" s="1" t="s">
        <v>88</v>
      </c>
      <c r="L439" s="1" t="s">
        <v>88</v>
      </c>
      <c r="M439" s="1" t="s">
        <v>1198</v>
      </c>
      <c r="N439">
        <v>0</v>
      </c>
      <c r="O439">
        <v>407</v>
      </c>
      <c r="P439" s="1" t="s">
        <v>88</v>
      </c>
      <c r="Q439" s="1" t="s">
        <v>1420</v>
      </c>
      <c r="R439" s="2">
        <v>45145.367426539349</v>
      </c>
      <c r="S439" s="4">
        <v>45</v>
      </c>
      <c r="T439" s="1" t="s">
        <v>1429</v>
      </c>
      <c r="U439">
        <v>3.4</v>
      </c>
      <c r="V439" s="1" t="s">
        <v>1430</v>
      </c>
      <c r="W439">
        <v>3.5</v>
      </c>
      <c r="X439" s="1" t="s">
        <v>88</v>
      </c>
      <c r="Y439" s="1" t="s">
        <v>88</v>
      </c>
      <c r="Z439" s="1" t="s">
        <v>97</v>
      </c>
      <c r="AA439">
        <v>15</v>
      </c>
      <c r="AB439">
        <v>4</v>
      </c>
      <c r="AC439">
        <v>129</v>
      </c>
      <c r="AD439" s="5">
        <v>0</v>
      </c>
      <c r="AE439" s="5">
        <v>0</v>
      </c>
      <c r="AF439" s="5">
        <v>0</v>
      </c>
      <c r="AG439" s="5">
        <v>0</v>
      </c>
      <c r="AH439">
        <v>0</v>
      </c>
      <c r="AI439">
        <v>28.7</v>
      </c>
      <c r="AJ439" s="1" t="s">
        <v>1430</v>
      </c>
      <c r="AK439">
        <v>3109</v>
      </c>
      <c r="AL439">
        <v>1</v>
      </c>
      <c r="AM439">
        <v>5</v>
      </c>
      <c r="AN439">
        <v>14</v>
      </c>
      <c r="AO439">
        <v>30</v>
      </c>
      <c r="AP439">
        <v>1</v>
      </c>
      <c r="AQ439">
        <v>2</v>
      </c>
      <c r="AR439">
        <v>2</v>
      </c>
      <c r="AS439">
        <v>5</v>
      </c>
      <c r="AT439">
        <v>2</v>
      </c>
      <c r="AU439">
        <v>54</v>
      </c>
      <c r="AV439">
        <v>6</v>
      </c>
      <c r="AW439">
        <v>584</v>
      </c>
      <c r="AX439">
        <v>555</v>
      </c>
      <c r="AY439">
        <v>230.4</v>
      </c>
      <c r="AZ439">
        <v>265</v>
      </c>
      <c r="BA439">
        <v>105.3</v>
      </c>
      <c r="BB439">
        <v>35</v>
      </c>
      <c r="BC439">
        <v>2.12</v>
      </c>
      <c r="BD439">
        <v>1.28</v>
      </c>
      <c r="BE439">
        <v>3.4</v>
      </c>
      <c r="BF439">
        <v>36.33</v>
      </c>
      <c r="BG439">
        <v>85</v>
      </c>
      <c r="BH439">
        <v>27</v>
      </c>
      <c r="BI439">
        <v>134</v>
      </c>
      <c r="BJ439">
        <v>30</v>
      </c>
      <c r="BK439">
        <v>119</v>
      </c>
      <c r="BL439">
        <v>14</v>
      </c>
      <c r="BM439">
        <v>112</v>
      </c>
      <c r="BN439">
        <v>21</v>
      </c>
      <c r="BO439">
        <v>3</v>
      </c>
      <c r="BP439" s="1" t="s">
        <v>88</v>
      </c>
      <c r="BQ439">
        <v>4</v>
      </c>
      <c r="BR439" s="1" t="s">
        <v>88</v>
      </c>
      <c r="BS439">
        <v>3</v>
      </c>
      <c r="BT439" s="1" t="s">
        <v>88</v>
      </c>
      <c r="BU439">
        <v>0.06</v>
      </c>
      <c r="BV439">
        <v>3</v>
      </c>
      <c r="BW439">
        <v>0.04</v>
      </c>
      <c r="BX439">
        <v>0.1</v>
      </c>
      <c r="BY439">
        <v>1.05</v>
      </c>
      <c r="BZ439">
        <v>0.87</v>
      </c>
      <c r="CA439">
        <v>318</v>
      </c>
      <c r="CB439">
        <v>48</v>
      </c>
      <c r="CC439">
        <v>122</v>
      </c>
      <c r="CD439">
        <v>71</v>
      </c>
      <c r="CE439">
        <v>102</v>
      </c>
      <c r="CF439">
        <v>26</v>
      </c>
      <c r="CG439">
        <v>96</v>
      </c>
      <c r="CH439">
        <v>32</v>
      </c>
      <c r="CI439">
        <v>1.01</v>
      </c>
      <c r="CJ439">
        <v>0.41</v>
      </c>
      <c r="CK439" t="str">
        <f>IF(O439=" "," ",VLOOKUP(AA439,Mapping!$A:$C,2,FALSE))</f>
        <v>NEW</v>
      </c>
      <c r="CL439" t="str">
        <f>IF(O439=" "," ",VLOOKUP(AA439,Mapping!$A:$C,3,FALSE))</f>
        <v>Newcastle</v>
      </c>
      <c r="CM439" s="5">
        <f t="shared" si="30"/>
        <v>0</v>
      </c>
      <c r="CN439" s="5">
        <f t="shared" si="31"/>
        <v>0</v>
      </c>
      <c r="CO439">
        <f t="shared" si="32"/>
        <v>4.5</v>
      </c>
      <c r="CP439" s="4">
        <f t="shared" si="33"/>
        <v>28.666666666666668</v>
      </c>
      <c r="CQ439">
        <f t="shared" si="34"/>
        <v>0</v>
      </c>
    </row>
    <row r="440" spans="1:95" x14ac:dyDescent="0.35">
      <c r="A440">
        <v>25</v>
      </c>
      <c r="B440" s="1" t="s">
        <v>88</v>
      </c>
      <c r="C440">
        <v>59735</v>
      </c>
      <c r="D440" s="1" t="s">
        <v>88</v>
      </c>
      <c r="E440" s="1" t="s">
        <v>88</v>
      </c>
      <c r="F440" s="1">
        <v>0</v>
      </c>
      <c r="G440" s="1" t="s">
        <v>88</v>
      </c>
      <c r="H440" s="1" t="s">
        <v>88</v>
      </c>
      <c r="I440">
        <v>1</v>
      </c>
      <c r="J440">
        <v>0</v>
      </c>
      <c r="K440" s="1" t="s">
        <v>88</v>
      </c>
      <c r="L440" s="1" t="s">
        <v>88</v>
      </c>
      <c r="M440" s="1" t="s">
        <v>1431</v>
      </c>
      <c r="N440">
        <v>0</v>
      </c>
      <c r="O440">
        <v>408</v>
      </c>
      <c r="P440" s="1" t="s">
        <v>88</v>
      </c>
      <c r="Q440" s="1" t="s">
        <v>1432</v>
      </c>
      <c r="R440" s="2">
        <v>45138.334071203702</v>
      </c>
      <c r="S440" s="4">
        <v>40</v>
      </c>
      <c r="T440" s="1" t="s">
        <v>1433</v>
      </c>
      <c r="U440">
        <v>0</v>
      </c>
      <c r="V440" s="1" t="s">
        <v>1434</v>
      </c>
      <c r="W440">
        <v>0.1</v>
      </c>
      <c r="X440" s="1" t="s">
        <v>88</v>
      </c>
      <c r="Y440" s="1" t="s">
        <v>88</v>
      </c>
      <c r="Z440" s="1" t="s">
        <v>189</v>
      </c>
      <c r="AA440">
        <v>15</v>
      </c>
      <c r="AB440">
        <v>4</v>
      </c>
      <c r="AC440">
        <v>129</v>
      </c>
      <c r="AD440" s="5">
        <v>0</v>
      </c>
      <c r="AE440" s="5">
        <v>0</v>
      </c>
      <c r="AF440" s="5">
        <v>0</v>
      </c>
      <c r="AG440" s="5">
        <v>0</v>
      </c>
      <c r="AH440">
        <v>0</v>
      </c>
      <c r="AI440">
        <v>0</v>
      </c>
      <c r="AJ440" s="1" t="s">
        <v>1434</v>
      </c>
      <c r="AK440">
        <v>3109</v>
      </c>
      <c r="AL440">
        <v>1</v>
      </c>
      <c r="AM440">
        <v>5</v>
      </c>
      <c r="AN440">
        <v>14</v>
      </c>
      <c r="AO440">
        <v>30</v>
      </c>
      <c r="AP440">
        <v>1</v>
      </c>
      <c r="AQ440">
        <v>2</v>
      </c>
      <c r="AR440">
        <v>2</v>
      </c>
      <c r="AS440">
        <v>5</v>
      </c>
      <c r="AT440">
        <v>2</v>
      </c>
      <c r="AU440">
        <v>54</v>
      </c>
      <c r="AV440">
        <v>6</v>
      </c>
      <c r="AW440">
        <v>584</v>
      </c>
      <c r="AX440">
        <v>0</v>
      </c>
      <c r="AY440">
        <v>0</v>
      </c>
      <c r="AZ440">
        <v>0</v>
      </c>
      <c r="BA440">
        <v>0</v>
      </c>
      <c r="BB440">
        <v>35</v>
      </c>
      <c r="BC440">
        <v>0</v>
      </c>
      <c r="BD440">
        <v>0</v>
      </c>
      <c r="BE440">
        <v>0</v>
      </c>
      <c r="BF440">
        <v>0</v>
      </c>
      <c r="BG440">
        <v>394</v>
      </c>
      <c r="BH440">
        <v>34</v>
      </c>
      <c r="BI440">
        <v>377</v>
      </c>
      <c r="BJ440">
        <v>17</v>
      </c>
      <c r="BK440">
        <v>359</v>
      </c>
      <c r="BL440">
        <v>8</v>
      </c>
      <c r="BM440">
        <v>396</v>
      </c>
      <c r="BN440">
        <v>34</v>
      </c>
      <c r="BO440">
        <v>3</v>
      </c>
      <c r="BP440" s="1" t="s">
        <v>88</v>
      </c>
      <c r="BQ440">
        <v>4</v>
      </c>
      <c r="BR440" s="1" t="s">
        <v>88</v>
      </c>
      <c r="BS440">
        <v>3</v>
      </c>
      <c r="BT440" s="1" t="s">
        <v>88</v>
      </c>
      <c r="BU440">
        <v>0.06</v>
      </c>
      <c r="BV440">
        <v>3</v>
      </c>
      <c r="BW440">
        <v>0.04</v>
      </c>
      <c r="BX440">
        <v>0.1</v>
      </c>
      <c r="BY440">
        <v>1.05</v>
      </c>
      <c r="BZ440">
        <v>0.87</v>
      </c>
      <c r="CA440">
        <v>525</v>
      </c>
      <c r="CB440">
        <v>36</v>
      </c>
      <c r="CC440">
        <v>10</v>
      </c>
      <c r="CD440">
        <v>7</v>
      </c>
      <c r="CE440">
        <v>401</v>
      </c>
      <c r="CF440">
        <v>34</v>
      </c>
      <c r="CG440">
        <v>535</v>
      </c>
      <c r="CH440">
        <v>67</v>
      </c>
      <c r="CI440">
        <v>1.01</v>
      </c>
      <c r="CJ440">
        <v>0.41</v>
      </c>
      <c r="CK440" t="str">
        <f>IF(O440=" "," ",VLOOKUP(AA440,Mapping!$A:$C,2,FALSE))</f>
        <v>NEW</v>
      </c>
      <c r="CL440" t="str">
        <f>IF(O440=" "," ",VLOOKUP(AA440,Mapping!$A:$C,3,FALSE))</f>
        <v>Newcastle</v>
      </c>
      <c r="CM440" s="5">
        <f t="shared" si="30"/>
        <v>0</v>
      </c>
      <c r="CN440" s="5">
        <f t="shared" si="31"/>
        <v>0</v>
      </c>
      <c r="CO440">
        <f t="shared" si="32"/>
        <v>4</v>
      </c>
      <c r="CP440" s="4">
        <f t="shared" si="33"/>
        <v>32.25</v>
      </c>
      <c r="CQ440">
        <f t="shared" si="34"/>
        <v>0</v>
      </c>
    </row>
    <row r="441" spans="1:95" x14ac:dyDescent="0.35">
      <c r="A441">
        <v>25</v>
      </c>
      <c r="B441" s="1" t="s">
        <v>88</v>
      </c>
      <c r="C441">
        <v>67089</v>
      </c>
      <c r="D441" s="1" t="s">
        <v>88</v>
      </c>
      <c r="E441" s="1" t="s">
        <v>88</v>
      </c>
      <c r="F441" s="1">
        <v>0</v>
      </c>
      <c r="G441" s="1" t="s">
        <v>88</v>
      </c>
      <c r="H441" s="1" t="s">
        <v>88</v>
      </c>
      <c r="I441">
        <v>1</v>
      </c>
      <c r="J441">
        <v>1.5</v>
      </c>
      <c r="K441" s="1" t="s">
        <v>88</v>
      </c>
      <c r="L441" s="1" t="s">
        <v>88</v>
      </c>
      <c r="M441" s="1" t="s">
        <v>137</v>
      </c>
      <c r="N441">
        <v>0</v>
      </c>
      <c r="O441">
        <v>409</v>
      </c>
      <c r="P441" s="1" t="s">
        <v>88</v>
      </c>
      <c r="Q441" s="1" t="s">
        <v>1432</v>
      </c>
      <c r="R441" s="2">
        <v>45138.334071203702</v>
      </c>
      <c r="S441" s="4">
        <v>40</v>
      </c>
      <c r="T441" s="1" t="s">
        <v>1435</v>
      </c>
      <c r="U441">
        <v>5.5</v>
      </c>
      <c r="V441" s="1" t="s">
        <v>1436</v>
      </c>
      <c r="W441">
        <v>1.1000000000000001</v>
      </c>
      <c r="X441" s="1" t="s">
        <v>88</v>
      </c>
      <c r="Y441" s="1" t="s">
        <v>88</v>
      </c>
      <c r="Z441" s="1" t="s">
        <v>97</v>
      </c>
      <c r="AA441">
        <v>15</v>
      </c>
      <c r="AB441">
        <v>4</v>
      </c>
      <c r="AC441">
        <v>11</v>
      </c>
      <c r="AD441" s="5">
        <v>0</v>
      </c>
      <c r="AE441" s="5">
        <v>0</v>
      </c>
      <c r="AF441" s="5">
        <v>0</v>
      </c>
      <c r="AG441" s="5">
        <v>0</v>
      </c>
      <c r="AH441">
        <v>0</v>
      </c>
      <c r="AI441">
        <v>2.8</v>
      </c>
      <c r="AJ441" s="1" t="s">
        <v>1436</v>
      </c>
      <c r="AK441">
        <v>156</v>
      </c>
      <c r="AL441">
        <v>1</v>
      </c>
      <c r="AM441">
        <v>5</v>
      </c>
      <c r="AN441">
        <v>1</v>
      </c>
      <c r="AO441">
        <v>1</v>
      </c>
      <c r="AP441">
        <v>1</v>
      </c>
      <c r="AQ441">
        <v>2</v>
      </c>
      <c r="AR441">
        <v>2</v>
      </c>
      <c r="AS441">
        <v>5</v>
      </c>
      <c r="AT441">
        <v>2</v>
      </c>
      <c r="AU441">
        <v>10</v>
      </c>
      <c r="AV441">
        <v>1</v>
      </c>
      <c r="AW441">
        <v>49</v>
      </c>
      <c r="AX441">
        <v>54</v>
      </c>
      <c r="AY441">
        <v>0</v>
      </c>
      <c r="AZ441">
        <v>0</v>
      </c>
      <c r="BA441">
        <v>5.4</v>
      </c>
      <c r="BB441">
        <v>1</v>
      </c>
      <c r="BC441">
        <v>0</v>
      </c>
      <c r="BD441">
        <v>0</v>
      </c>
      <c r="BE441">
        <v>0</v>
      </c>
      <c r="BF441">
        <v>3.33</v>
      </c>
      <c r="BG441">
        <v>338</v>
      </c>
      <c r="BH441">
        <v>26</v>
      </c>
      <c r="BI441">
        <v>379</v>
      </c>
      <c r="BJ441">
        <v>19</v>
      </c>
      <c r="BK441">
        <v>361</v>
      </c>
      <c r="BL441">
        <v>10</v>
      </c>
      <c r="BM441">
        <v>359</v>
      </c>
      <c r="BN441">
        <v>26</v>
      </c>
      <c r="BO441">
        <v>3</v>
      </c>
      <c r="BP441" s="1" t="s">
        <v>88</v>
      </c>
      <c r="BQ441">
        <v>4</v>
      </c>
      <c r="BR441" s="1" t="s">
        <v>88</v>
      </c>
      <c r="BS441">
        <v>3</v>
      </c>
      <c r="BT441" s="1" t="s">
        <v>88</v>
      </c>
      <c r="BU441">
        <v>0.06</v>
      </c>
      <c r="BV441">
        <v>5.77</v>
      </c>
      <c r="BW441">
        <v>0.04</v>
      </c>
      <c r="BX441">
        <v>0.1</v>
      </c>
      <c r="BY441">
        <v>1.92</v>
      </c>
      <c r="BZ441">
        <v>0.57999999999999996</v>
      </c>
      <c r="CA441">
        <v>527</v>
      </c>
      <c r="CB441">
        <v>38</v>
      </c>
      <c r="CC441">
        <v>12</v>
      </c>
      <c r="CD441">
        <v>9</v>
      </c>
      <c r="CE441">
        <v>8</v>
      </c>
      <c r="CF441">
        <v>2</v>
      </c>
      <c r="CG441">
        <v>168</v>
      </c>
      <c r="CH441">
        <v>22</v>
      </c>
      <c r="CI441">
        <v>0.57999999999999996</v>
      </c>
      <c r="CJ441">
        <v>0.57999999999999996</v>
      </c>
      <c r="CK441" t="str">
        <f>IF(O441=" "," ",VLOOKUP(AA441,Mapping!$A:$C,2,FALSE))</f>
        <v>NEW</v>
      </c>
      <c r="CL441" t="str">
        <f>IF(O441=" "," ",VLOOKUP(AA441,Mapping!$A:$C,3,FALSE))</f>
        <v>Newcastle</v>
      </c>
      <c r="CM441" s="5">
        <f t="shared" si="30"/>
        <v>0</v>
      </c>
      <c r="CN441" s="5">
        <f t="shared" si="31"/>
        <v>0</v>
      </c>
      <c r="CO441">
        <f t="shared" si="32"/>
        <v>4</v>
      </c>
      <c r="CP441" s="4">
        <f t="shared" si="33"/>
        <v>2.75</v>
      </c>
      <c r="CQ441">
        <f t="shared" si="34"/>
        <v>0</v>
      </c>
    </row>
    <row r="442" spans="1:95" x14ac:dyDescent="0.35">
      <c r="A442">
        <v>25</v>
      </c>
      <c r="B442" s="1" t="s">
        <v>88</v>
      </c>
      <c r="C442">
        <v>90105</v>
      </c>
      <c r="D442" s="1" t="s">
        <v>88</v>
      </c>
      <c r="E442" s="1" t="s">
        <v>88</v>
      </c>
      <c r="F442" s="1">
        <v>0</v>
      </c>
      <c r="G442" s="1" t="s">
        <v>88</v>
      </c>
      <c r="H442" s="1" t="s">
        <v>88</v>
      </c>
      <c r="I442">
        <v>3</v>
      </c>
      <c r="J442">
        <v>2.1</v>
      </c>
      <c r="K442" s="1" t="s">
        <v>88</v>
      </c>
      <c r="L442" s="1" t="s">
        <v>88</v>
      </c>
      <c r="M442" s="1" t="s">
        <v>319</v>
      </c>
      <c r="N442">
        <v>0</v>
      </c>
      <c r="O442">
        <v>410</v>
      </c>
      <c r="P442" s="1" t="s">
        <v>88</v>
      </c>
      <c r="Q442" s="1" t="s">
        <v>1432</v>
      </c>
      <c r="R442" s="2">
        <v>45138.334071203702</v>
      </c>
      <c r="S442" s="4">
        <v>50</v>
      </c>
      <c r="T442" s="1" t="s">
        <v>1437</v>
      </c>
      <c r="U442">
        <v>1.4</v>
      </c>
      <c r="V442" s="1" t="s">
        <v>1438</v>
      </c>
      <c r="W442">
        <v>0.1</v>
      </c>
      <c r="X442" s="1" t="s">
        <v>88</v>
      </c>
      <c r="Y442" s="1" t="s">
        <v>88</v>
      </c>
      <c r="Z442" s="1" t="s">
        <v>97</v>
      </c>
      <c r="AA442">
        <v>15</v>
      </c>
      <c r="AB442">
        <v>4</v>
      </c>
      <c r="AC442">
        <v>11</v>
      </c>
      <c r="AD442" s="5">
        <v>0</v>
      </c>
      <c r="AE442" s="5">
        <v>0</v>
      </c>
      <c r="AF442" s="5">
        <v>0</v>
      </c>
      <c r="AG442" s="5">
        <v>0</v>
      </c>
      <c r="AH442">
        <v>0</v>
      </c>
      <c r="AI442">
        <v>2.2000000000000002</v>
      </c>
      <c r="AJ442" s="1" t="s">
        <v>1438</v>
      </c>
      <c r="AK442">
        <v>308</v>
      </c>
      <c r="AL442">
        <v>1</v>
      </c>
      <c r="AM442">
        <v>5</v>
      </c>
      <c r="AN442">
        <v>1</v>
      </c>
      <c r="AO442">
        <v>3</v>
      </c>
      <c r="AP442">
        <v>1</v>
      </c>
      <c r="AQ442">
        <v>2</v>
      </c>
      <c r="AR442">
        <v>2</v>
      </c>
      <c r="AS442">
        <v>1</v>
      </c>
      <c r="AT442">
        <v>2</v>
      </c>
      <c r="AU442">
        <v>10</v>
      </c>
      <c r="AV442">
        <v>1</v>
      </c>
      <c r="AW442">
        <v>39</v>
      </c>
      <c r="AX442">
        <v>26.8</v>
      </c>
      <c r="AY442">
        <v>74</v>
      </c>
      <c r="AZ442">
        <v>70</v>
      </c>
      <c r="BA442">
        <v>17.2</v>
      </c>
      <c r="BB442">
        <v>3</v>
      </c>
      <c r="BC442">
        <v>0.31</v>
      </c>
      <c r="BD442">
        <v>0.25</v>
      </c>
      <c r="BE442">
        <v>0.56000000000000005</v>
      </c>
      <c r="BF442">
        <v>3.34</v>
      </c>
      <c r="BG442">
        <v>356</v>
      </c>
      <c r="BH442">
        <v>160</v>
      </c>
      <c r="BI442">
        <v>265</v>
      </c>
      <c r="BJ442">
        <v>141</v>
      </c>
      <c r="BK442">
        <v>258</v>
      </c>
      <c r="BL442">
        <v>135</v>
      </c>
      <c r="BM442">
        <v>320</v>
      </c>
      <c r="BN442">
        <v>147</v>
      </c>
      <c r="BO442">
        <v>3</v>
      </c>
      <c r="BP442" s="1" t="s">
        <v>88</v>
      </c>
      <c r="BQ442">
        <v>4</v>
      </c>
      <c r="BR442" s="1" t="s">
        <v>88</v>
      </c>
      <c r="BS442">
        <v>3</v>
      </c>
      <c r="BT442" s="1" t="s">
        <v>88</v>
      </c>
      <c r="BU442">
        <v>0.09</v>
      </c>
      <c r="BV442">
        <v>5.77</v>
      </c>
      <c r="BW442">
        <v>7.0000000000000007E-2</v>
      </c>
      <c r="BX442">
        <v>0.16</v>
      </c>
      <c r="BY442">
        <v>0.98</v>
      </c>
      <c r="BZ442">
        <v>0.88</v>
      </c>
      <c r="CA442">
        <v>174</v>
      </c>
      <c r="CB442">
        <v>112</v>
      </c>
      <c r="CC442">
        <v>346</v>
      </c>
      <c r="CD442">
        <v>87</v>
      </c>
      <c r="CE442">
        <v>334</v>
      </c>
      <c r="CF442">
        <v>147</v>
      </c>
      <c r="CG442">
        <v>537</v>
      </c>
      <c r="CH442">
        <v>198</v>
      </c>
      <c r="CI442">
        <v>0.88</v>
      </c>
      <c r="CJ442">
        <v>0.28999999999999998</v>
      </c>
      <c r="CK442" t="str">
        <f>IF(O442=" "," ",VLOOKUP(AA442,Mapping!$A:$C,2,FALSE))</f>
        <v>NEW</v>
      </c>
      <c r="CL442" t="str">
        <f>IF(O442=" "," ",VLOOKUP(AA442,Mapping!$A:$C,3,FALSE))</f>
        <v>Newcastle</v>
      </c>
      <c r="CM442" s="5">
        <f t="shared" si="30"/>
        <v>0</v>
      </c>
      <c r="CN442" s="5">
        <f t="shared" si="31"/>
        <v>0</v>
      </c>
      <c r="CO442">
        <f t="shared" si="32"/>
        <v>5</v>
      </c>
      <c r="CP442" s="4">
        <f t="shared" si="33"/>
        <v>2.2000000000000002</v>
      </c>
      <c r="CQ442">
        <f t="shared" si="34"/>
        <v>0</v>
      </c>
    </row>
    <row r="443" spans="1:95" x14ac:dyDescent="0.35">
      <c r="A443">
        <v>25</v>
      </c>
      <c r="B443" s="1" t="s">
        <v>88</v>
      </c>
      <c r="C443">
        <v>81441</v>
      </c>
      <c r="D443" s="1" t="s">
        <v>88</v>
      </c>
      <c r="E443" s="1" t="s">
        <v>88</v>
      </c>
      <c r="F443" s="1">
        <v>0</v>
      </c>
      <c r="G443" s="1" t="s">
        <v>88</v>
      </c>
      <c r="H443" s="1" t="s">
        <v>88</v>
      </c>
      <c r="I443">
        <v>1</v>
      </c>
      <c r="J443">
        <v>1.5</v>
      </c>
      <c r="K443" s="1" t="s">
        <v>88</v>
      </c>
      <c r="L443" s="1" t="s">
        <v>88</v>
      </c>
      <c r="M443" s="1" t="s">
        <v>396</v>
      </c>
      <c r="N443">
        <v>0</v>
      </c>
      <c r="O443">
        <v>411</v>
      </c>
      <c r="P443" s="1" t="s">
        <v>88</v>
      </c>
      <c r="Q443" s="1" t="s">
        <v>1432</v>
      </c>
      <c r="R443" s="2">
        <v>45138.334071203702</v>
      </c>
      <c r="S443" s="4">
        <v>40</v>
      </c>
      <c r="T443" s="1" t="s">
        <v>1439</v>
      </c>
      <c r="U443">
        <v>0</v>
      </c>
      <c r="V443" s="1" t="s">
        <v>1440</v>
      </c>
      <c r="W443">
        <v>0.1</v>
      </c>
      <c r="X443" s="1" t="s">
        <v>88</v>
      </c>
      <c r="Y443" s="1" t="s">
        <v>88</v>
      </c>
      <c r="Z443" s="1" t="s">
        <v>97</v>
      </c>
      <c r="AA443">
        <v>15</v>
      </c>
      <c r="AB443">
        <v>4</v>
      </c>
      <c r="AC443">
        <v>11</v>
      </c>
      <c r="AD443" s="5">
        <v>0</v>
      </c>
      <c r="AE443" s="5">
        <v>0</v>
      </c>
      <c r="AF443" s="5">
        <v>0</v>
      </c>
      <c r="AG443" s="5">
        <v>0</v>
      </c>
      <c r="AH443">
        <v>0</v>
      </c>
      <c r="AI443">
        <v>0</v>
      </c>
      <c r="AJ443" s="1" t="s">
        <v>1440</v>
      </c>
      <c r="AK443">
        <v>308</v>
      </c>
      <c r="AL443">
        <v>1</v>
      </c>
      <c r="AM443">
        <v>5</v>
      </c>
      <c r="AN443">
        <v>1</v>
      </c>
      <c r="AO443">
        <v>3</v>
      </c>
      <c r="AP443">
        <v>1</v>
      </c>
      <c r="AQ443">
        <v>2</v>
      </c>
      <c r="AR443">
        <v>2</v>
      </c>
      <c r="AS443">
        <v>1</v>
      </c>
      <c r="AT443">
        <v>2</v>
      </c>
      <c r="AU443">
        <v>10</v>
      </c>
      <c r="AV443">
        <v>1</v>
      </c>
      <c r="AW443">
        <v>39</v>
      </c>
      <c r="AX443">
        <v>0</v>
      </c>
      <c r="AY443">
        <v>0</v>
      </c>
      <c r="AZ443">
        <v>0</v>
      </c>
      <c r="BA443">
        <v>0</v>
      </c>
      <c r="BB443">
        <v>3</v>
      </c>
      <c r="BC443">
        <v>0</v>
      </c>
      <c r="BD443">
        <v>0</v>
      </c>
      <c r="BE443">
        <v>0</v>
      </c>
      <c r="BF443">
        <v>0</v>
      </c>
      <c r="BG443">
        <v>396</v>
      </c>
      <c r="BH443">
        <v>36</v>
      </c>
      <c r="BI443">
        <v>381</v>
      </c>
      <c r="BJ443">
        <v>21</v>
      </c>
      <c r="BK443">
        <v>363</v>
      </c>
      <c r="BL443">
        <v>12</v>
      </c>
      <c r="BM443">
        <v>398</v>
      </c>
      <c r="BN443">
        <v>36</v>
      </c>
      <c r="BO443">
        <v>3</v>
      </c>
      <c r="BP443" s="1" t="s">
        <v>88</v>
      </c>
      <c r="BQ443">
        <v>4</v>
      </c>
      <c r="BR443" s="1" t="s">
        <v>88</v>
      </c>
      <c r="BS443">
        <v>3</v>
      </c>
      <c r="BT443" s="1" t="s">
        <v>88</v>
      </c>
      <c r="BU443">
        <v>0.09</v>
      </c>
      <c r="BV443">
        <v>5.77</v>
      </c>
      <c r="BW443">
        <v>7.0000000000000007E-2</v>
      </c>
      <c r="BX443">
        <v>0.16</v>
      </c>
      <c r="BY443">
        <v>0.98</v>
      </c>
      <c r="BZ443">
        <v>0.88</v>
      </c>
      <c r="CA443">
        <v>529</v>
      </c>
      <c r="CB443">
        <v>40</v>
      </c>
      <c r="CC443">
        <v>14</v>
      </c>
      <c r="CD443">
        <v>11</v>
      </c>
      <c r="CE443">
        <v>403</v>
      </c>
      <c r="CF443">
        <v>36</v>
      </c>
      <c r="CG443">
        <v>501</v>
      </c>
      <c r="CH443">
        <v>64</v>
      </c>
      <c r="CI443">
        <v>0.88</v>
      </c>
      <c r="CJ443">
        <v>0.28999999999999998</v>
      </c>
      <c r="CK443" t="str">
        <f>IF(O443=" "," ",VLOOKUP(AA443,Mapping!$A:$C,2,FALSE))</f>
        <v>NEW</v>
      </c>
      <c r="CL443" t="str">
        <f>IF(O443=" "," ",VLOOKUP(AA443,Mapping!$A:$C,3,FALSE))</f>
        <v>Newcastle</v>
      </c>
      <c r="CM443" s="5">
        <f t="shared" si="30"/>
        <v>0</v>
      </c>
      <c r="CN443" s="5">
        <f t="shared" si="31"/>
        <v>0</v>
      </c>
      <c r="CO443">
        <f t="shared" si="32"/>
        <v>4</v>
      </c>
      <c r="CP443" s="4">
        <f t="shared" si="33"/>
        <v>2.75</v>
      </c>
      <c r="CQ443">
        <f t="shared" si="34"/>
        <v>0</v>
      </c>
    </row>
    <row r="444" spans="1:95" x14ac:dyDescent="0.35">
      <c r="A444">
        <v>25</v>
      </c>
      <c r="B444" s="1" t="s">
        <v>88</v>
      </c>
      <c r="C444">
        <v>232826</v>
      </c>
      <c r="D444" s="1" t="s">
        <v>88</v>
      </c>
      <c r="E444" s="1" t="s">
        <v>88</v>
      </c>
      <c r="F444" s="1">
        <v>0</v>
      </c>
      <c r="G444" s="1" t="s">
        <v>88</v>
      </c>
      <c r="H444" s="1" t="s">
        <v>88</v>
      </c>
      <c r="I444">
        <v>3</v>
      </c>
      <c r="J444">
        <v>2.5</v>
      </c>
      <c r="K444" s="1" t="s">
        <v>88</v>
      </c>
      <c r="L444" s="1" t="s">
        <v>88</v>
      </c>
      <c r="M444" s="1" t="s">
        <v>312</v>
      </c>
      <c r="N444">
        <v>0</v>
      </c>
      <c r="O444">
        <v>412</v>
      </c>
      <c r="P444" s="1" t="s">
        <v>88</v>
      </c>
      <c r="Q444" s="1" t="s">
        <v>1432</v>
      </c>
      <c r="R444" s="2">
        <v>45138.334071203702</v>
      </c>
      <c r="S444" s="4">
        <v>55</v>
      </c>
      <c r="T444" s="1" t="s">
        <v>1441</v>
      </c>
      <c r="U444">
        <v>2.1</v>
      </c>
      <c r="V444" s="1" t="s">
        <v>1442</v>
      </c>
      <c r="W444">
        <v>0.5</v>
      </c>
      <c r="X444" s="1" t="s">
        <v>88</v>
      </c>
      <c r="Y444" s="1" t="s">
        <v>88</v>
      </c>
      <c r="Z444" s="1" t="s">
        <v>97</v>
      </c>
      <c r="AA444">
        <v>15</v>
      </c>
      <c r="AB444">
        <v>4</v>
      </c>
      <c r="AC444">
        <v>68</v>
      </c>
      <c r="AD444" s="5">
        <v>0</v>
      </c>
      <c r="AE444" s="5">
        <v>0</v>
      </c>
      <c r="AF444" s="5">
        <v>0</v>
      </c>
      <c r="AG444" s="5">
        <v>0</v>
      </c>
      <c r="AH444">
        <v>0</v>
      </c>
      <c r="AI444">
        <v>12.4</v>
      </c>
      <c r="AJ444" s="1" t="s">
        <v>1442</v>
      </c>
      <c r="AK444">
        <v>1574</v>
      </c>
      <c r="AL444">
        <v>4</v>
      </c>
      <c r="AM444">
        <v>5</v>
      </c>
      <c r="AN444">
        <v>4</v>
      </c>
      <c r="AO444">
        <v>18</v>
      </c>
      <c r="AP444">
        <v>1</v>
      </c>
      <c r="AQ444">
        <v>2</v>
      </c>
      <c r="AR444">
        <v>2</v>
      </c>
      <c r="AS444">
        <v>7</v>
      </c>
      <c r="AT444">
        <v>2</v>
      </c>
      <c r="AU444">
        <v>10</v>
      </c>
      <c r="AV444">
        <v>5</v>
      </c>
      <c r="AW444">
        <v>186</v>
      </c>
      <c r="AX444">
        <v>311.2</v>
      </c>
      <c r="AY444">
        <v>226.6</v>
      </c>
      <c r="AZ444">
        <v>550</v>
      </c>
      <c r="BA444">
        <v>108.8</v>
      </c>
      <c r="BB444">
        <v>16</v>
      </c>
      <c r="BC444">
        <v>4.7300000000000004</v>
      </c>
      <c r="BD444">
        <v>1.29</v>
      </c>
      <c r="BE444">
        <v>6.02</v>
      </c>
      <c r="BF444">
        <v>25.18</v>
      </c>
      <c r="BG444">
        <v>185</v>
      </c>
      <c r="BH444">
        <v>85</v>
      </c>
      <c r="BI444">
        <v>138</v>
      </c>
      <c r="BJ444">
        <v>93</v>
      </c>
      <c r="BK444">
        <v>50</v>
      </c>
      <c r="BL444">
        <v>34</v>
      </c>
      <c r="BM444">
        <v>103</v>
      </c>
      <c r="BN444">
        <v>68</v>
      </c>
      <c r="BO444">
        <v>3</v>
      </c>
      <c r="BP444" s="1" t="s">
        <v>88</v>
      </c>
      <c r="BQ444">
        <v>4</v>
      </c>
      <c r="BR444" s="1" t="s">
        <v>88</v>
      </c>
      <c r="BS444">
        <v>3</v>
      </c>
      <c r="BT444" s="1" t="s">
        <v>88</v>
      </c>
      <c r="BU444">
        <v>0.27</v>
      </c>
      <c r="BV444">
        <v>5.77</v>
      </c>
      <c r="BW444">
        <v>7.0000000000000007E-2</v>
      </c>
      <c r="BX444">
        <v>0.34</v>
      </c>
      <c r="BY444">
        <v>1.44</v>
      </c>
      <c r="BZ444">
        <v>1.03</v>
      </c>
      <c r="CA444">
        <v>130</v>
      </c>
      <c r="CB444">
        <v>83</v>
      </c>
      <c r="CC444">
        <v>519</v>
      </c>
      <c r="CD444">
        <v>202</v>
      </c>
      <c r="CE444">
        <v>246</v>
      </c>
      <c r="CF444">
        <v>99</v>
      </c>
      <c r="CG444">
        <v>242</v>
      </c>
      <c r="CH444">
        <v>77</v>
      </c>
      <c r="CI444">
        <v>0.91</v>
      </c>
      <c r="CJ444">
        <v>0.23</v>
      </c>
      <c r="CK444" t="str">
        <f>IF(O444=" "," ",VLOOKUP(AA444,Mapping!$A:$C,2,FALSE))</f>
        <v>NEW</v>
      </c>
      <c r="CL444" t="str">
        <f>IF(O444=" "," ",VLOOKUP(AA444,Mapping!$A:$C,3,FALSE))</f>
        <v>Newcastle</v>
      </c>
      <c r="CM444" s="5">
        <f t="shared" si="30"/>
        <v>0</v>
      </c>
      <c r="CN444" s="5">
        <f t="shared" si="31"/>
        <v>0</v>
      </c>
      <c r="CO444">
        <f t="shared" si="32"/>
        <v>5.5</v>
      </c>
      <c r="CP444" s="4">
        <f t="shared" si="33"/>
        <v>12.363636363636363</v>
      </c>
      <c r="CQ444">
        <f t="shared" si="34"/>
        <v>0</v>
      </c>
    </row>
    <row r="445" spans="1:95" x14ac:dyDescent="0.35">
      <c r="A445">
        <v>25</v>
      </c>
      <c r="B445" s="1" t="s">
        <v>88</v>
      </c>
      <c r="C445">
        <v>153127</v>
      </c>
      <c r="D445" s="1" t="s">
        <v>88</v>
      </c>
      <c r="E445" s="1" t="s">
        <v>88</v>
      </c>
      <c r="F445" s="1">
        <v>0</v>
      </c>
      <c r="G445" s="1" t="s">
        <v>88</v>
      </c>
      <c r="H445" s="1" t="s">
        <v>88</v>
      </c>
      <c r="I445">
        <v>3</v>
      </c>
      <c r="J445">
        <v>1.5</v>
      </c>
      <c r="K445" s="1" t="s">
        <v>88</v>
      </c>
      <c r="L445" s="1" t="s">
        <v>88</v>
      </c>
      <c r="M445" s="1" t="s">
        <v>1443</v>
      </c>
      <c r="N445">
        <v>0</v>
      </c>
      <c r="O445">
        <v>413</v>
      </c>
      <c r="P445" s="1" t="s">
        <v>88</v>
      </c>
      <c r="Q445" s="1" t="s">
        <v>1432</v>
      </c>
      <c r="R445" s="2">
        <v>45138.334071203702</v>
      </c>
      <c r="S445" s="4">
        <v>45</v>
      </c>
      <c r="T445" s="1" t="s">
        <v>1444</v>
      </c>
      <c r="U445">
        <v>0</v>
      </c>
      <c r="V445" s="1" t="s">
        <v>1445</v>
      </c>
      <c r="W445">
        <v>0.1</v>
      </c>
      <c r="X445" s="1" t="s">
        <v>88</v>
      </c>
      <c r="Y445" s="1" t="s">
        <v>88</v>
      </c>
      <c r="Z445" s="1" t="s">
        <v>97</v>
      </c>
      <c r="AA445">
        <v>15</v>
      </c>
      <c r="AB445">
        <v>4</v>
      </c>
      <c r="AC445">
        <v>68</v>
      </c>
      <c r="AD445" s="5">
        <v>0</v>
      </c>
      <c r="AE445" s="5">
        <v>0</v>
      </c>
      <c r="AF445" s="5">
        <v>0</v>
      </c>
      <c r="AG445" s="5">
        <v>0</v>
      </c>
      <c r="AH445">
        <v>0</v>
      </c>
      <c r="AI445">
        <v>0</v>
      </c>
      <c r="AJ445" s="1" t="s">
        <v>1445</v>
      </c>
      <c r="AK445">
        <v>1574</v>
      </c>
      <c r="AL445">
        <v>4</v>
      </c>
      <c r="AM445">
        <v>5</v>
      </c>
      <c r="AN445">
        <v>4</v>
      </c>
      <c r="AO445">
        <v>18</v>
      </c>
      <c r="AP445">
        <v>1</v>
      </c>
      <c r="AQ445">
        <v>2</v>
      </c>
      <c r="AR445">
        <v>2</v>
      </c>
      <c r="AS445">
        <v>7</v>
      </c>
      <c r="AT445">
        <v>2</v>
      </c>
      <c r="AU445">
        <v>10</v>
      </c>
      <c r="AV445">
        <v>5</v>
      </c>
      <c r="AW445">
        <v>186</v>
      </c>
      <c r="AX445">
        <v>0</v>
      </c>
      <c r="AY445">
        <v>0</v>
      </c>
      <c r="AZ445">
        <v>0</v>
      </c>
      <c r="BA445">
        <v>0</v>
      </c>
      <c r="BB445">
        <v>16</v>
      </c>
      <c r="BC445">
        <v>0</v>
      </c>
      <c r="BD445">
        <v>0</v>
      </c>
      <c r="BE445">
        <v>0</v>
      </c>
      <c r="BF445">
        <v>0</v>
      </c>
      <c r="BG445">
        <v>476</v>
      </c>
      <c r="BH445">
        <v>186</v>
      </c>
      <c r="BI445">
        <v>474</v>
      </c>
      <c r="BJ445">
        <v>188</v>
      </c>
      <c r="BK445">
        <v>463</v>
      </c>
      <c r="BL445">
        <v>182</v>
      </c>
      <c r="BM445">
        <v>478</v>
      </c>
      <c r="BN445">
        <v>186</v>
      </c>
      <c r="BO445">
        <v>3</v>
      </c>
      <c r="BP445" s="1" t="s">
        <v>88</v>
      </c>
      <c r="BQ445">
        <v>4</v>
      </c>
      <c r="BR445" s="1" t="s">
        <v>88</v>
      </c>
      <c r="BS445">
        <v>3</v>
      </c>
      <c r="BT445" s="1" t="s">
        <v>88</v>
      </c>
      <c r="BU445">
        <v>0.27</v>
      </c>
      <c r="BV445">
        <v>5.77</v>
      </c>
      <c r="BW445">
        <v>7.0000000000000007E-2</v>
      </c>
      <c r="BX445">
        <v>0.34</v>
      </c>
      <c r="BY445">
        <v>1.44</v>
      </c>
      <c r="BZ445">
        <v>1.03</v>
      </c>
      <c r="CA445">
        <v>354</v>
      </c>
      <c r="CB445">
        <v>201</v>
      </c>
      <c r="CC445">
        <v>158</v>
      </c>
      <c r="CD445">
        <v>8</v>
      </c>
      <c r="CE445">
        <v>482</v>
      </c>
      <c r="CF445">
        <v>190</v>
      </c>
      <c r="CG445">
        <v>530</v>
      </c>
      <c r="CH445">
        <v>193</v>
      </c>
      <c r="CI445">
        <v>0.91</v>
      </c>
      <c r="CJ445">
        <v>0.23</v>
      </c>
      <c r="CK445" t="str">
        <f>IF(O445=" "," ",VLOOKUP(AA445,Mapping!$A:$C,2,FALSE))</f>
        <v>NEW</v>
      </c>
      <c r="CL445" t="str">
        <f>IF(O445=" "," ",VLOOKUP(AA445,Mapping!$A:$C,3,FALSE))</f>
        <v>Newcastle</v>
      </c>
      <c r="CM445" s="5">
        <f t="shared" si="30"/>
        <v>0</v>
      </c>
      <c r="CN445" s="5">
        <f t="shared" si="31"/>
        <v>0</v>
      </c>
      <c r="CO445">
        <f t="shared" si="32"/>
        <v>4.5</v>
      </c>
      <c r="CP445" s="4">
        <f t="shared" si="33"/>
        <v>15.111111111111111</v>
      </c>
      <c r="CQ445">
        <f t="shared" si="34"/>
        <v>0</v>
      </c>
    </row>
    <row r="446" spans="1:95" x14ac:dyDescent="0.35">
      <c r="A446">
        <v>25</v>
      </c>
      <c r="B446" s="1" t="s">
        <v>88</v>
      </c>
      <c r="C446">
        <v>83314</v>
      </c>
      <c r="D446" s="1" t="s">
        <v>88</v>
      </c>
      <c r="E446" s="1" t="s">
        <v>88</v>
      </c>
      <c r="F446" s="1">
        <v>0</v>
      </c>
      <c r="G446" s="1" t="s">
        <v>88</v>
      </c>
      <c r="H446" s="1" t="s">
        <v>88</v>
      </c>
      <c r="I446">
        <v>3</v>
      </c>
      <c r="J446">
        <v>1.5</v>
      </c>
      <c r="K446" s="1" t="s">
        <v>88</v>
      </c>
      <c r="L446" s="1" t="s">
        <v>88</v>
      </c>
      <c r="M446" s="1" t="s">
        <v>1446</v>
      </c>
      <c r="N446">
        <v>0</v>
      </c>
      <c r="O446">
        <v>414</v>
      </c>
      <c r="P446" s="1" t="s">
        <v>88</v>
      </c>
      <c r="Q446" s="1" t="s">
        <v>1432</v>
      </c>
      <c r="R446" s="2">
        <v>45138.334071203702</v>
      </c>
      <c r="S446" s="4">
        <v>45</v>
      </c>
      <c r="T446" s="1" t="s">
        <v>1447</v>
      </c>
      <c r="U446">
        <v>0</v>
      </c>
      <c r="V446" s="1" t="s">
        <v>1448</v>
      </c>
      <c r="W446">
        <v>0.1</v>
      </c>
      <c r="X446" s="1" t="s">
        <v>88</v>
      </c>
      <c r="Y446" s="1" t="s">
        <v>88</v>
      </c>
      <c r="Z446" s="1" t="s">
        <v>97</v>
      </c>
      <c r="AA446">
        <v>15</v>
      </c>
      <c r="AB446">
        <v>4</v>
      </c>
      <c r="AC446">
        <v>68</v>
      </c>
      <c r="AD446" s="5">
        <v>0</v>
      </c>
      <c r="AE446" s="5">
        <v>0</v>
      </c>
      <c r="AF446" s="5">
        <v>0</v>
      </c>
      <c r="AG446" s="5">
        <v>0</v>
      </c>
      <c r="AH446">
        <v>0</v>
      </c>
      <c r="AI446">
        <v>0</v>
      </c>
      <c r="AJ446" s="1" t="s">
        <v>1448</v>
      </c>
      <c r="AK446">
        <v>1574</v>
      </c>
      <c r="AL446">
        <v>4</v>
      </c>
      <c r="AM446">
        <v>5</v>
      </c>
      <c r="AN446">
        <v>4</v>
      </c>
      <c r="AO446">
        <v>18</v>
      </c>
      <c r="AP446">
        <v>1</v>
      </c>
      <c r="AQ446">
        <v>2</v>
      </c>
      <c r="AR446">
        <v>2</v>
      </c>
      <c r="AS446">
        <v>7</v>
      </c>
      <c r="AT446">
        <v>2</v>
      </c>
      <c r="AU446">
        <v>10</v>
      </c>
      <c r="AV446">
        <v>5</v>
      </c>
      <c r="AW446">
        <v>186</v>
      </c>
      <c r="AX446">
        <v>0</v>
      </c>
      <c r="AY446">
        <v>0</v>
      </c>
      <c r="AZ446">
        <v>0</v>
      </c>
      <c r="BA446">
        <v>0</v>
      </c>
      <c r="BB446">
        <v>16</v>
      </c>
      <c r="BC446">
        <v>0</v>
      </c>
      <c r="BD446">
        <v>0</v>
      </c>
      <c r="BE446">
        <v>0</v>
      </c>
      <c r="BF446">
        <v>0</v>
      </c>
      <c r="BG446">
        <v>466</v>
      </c>
      <c r="BH446">
        <v>183</v>
      </c>
      <c r="BI446">
        <v>462</v>
      </c>
      <c r="BJ446">
        <v>184</v>
      </c>
      <c r="BK446">
        <v>449</v>
      </c>
      <c r="BL446">
        <v>177</v>
      </c>
      <c r="BM446">
        <v>468</v>
      </c>
      <c r="BN446">
        <v>183</v>
      </c>
      <c r="BO446">
        <v>3</v>
      </c>
      <c r="BP446" s="1" t="s">
        <v>88</v>
      </c>
      <c r="BQ446">
        <v>4</v>
      </c>
      <c r="BR446" s="1" t="s">
        <v>88</v>
      </c>
      <c r="BS446">
        <v>3</v>
      </c>
      <c r="BT446" s="1" t="s">
        <v>88</v>
      </c>
      <c r="BU446">
        <v>0.27</v>
      </c>
      <c r="BV446">
        <v>5.77</v>
      </c>
      <c r="BW446">
        <v>7.0000000000000007E-2</v>
      </c>
      <c r="BX446">
        <v>0.34</v>
      </c>
      <c r="BY446">
        <v>1.44</v>
      </c>
      <c r="BZ446">
        <v>1.03</v>
      </c>
      <c r="CA446">
        <v>324</v>
      </c>
      <c r="CB446">
        <v>196</v>
      </c>
      <c r="CC446">
        <v>128</v>
      </c>
      <c r="CD446">
        <v>3</v>
      </c>
      <c r="CE446">
        <v>473</v>
      </c>
      <c r="CF446">
        <v>187</v>
      </c>
      <c r="CG446">
        <v>528</v>
      </c>
      <c r="CH446">
        <v>191</v>
      </c>
      <c r="CI446">
        <v>0.91</v>
      </c>
      <c r="CJ446">
        <v>0.23</v>
      </c>
      <c r="CK446" t="str">
        <f>IF(O446=" "," ",VLOOKUP(AA446,Mapping!$A:$C,2,FALSE))</f>
        <v>NEW</v>
      </c>
      <c r="CL446" t="str">
        <f>IF(O446=" "," ",VLOOKUP(AA446,Mapping!$A:$C,3,FALSE))</f>
        <v>Newcastle</v>
      </c>
      <c r="CM446" s="5">
        <f t="shared" si="30"/>
        <v>0</v>
      </c>
      <c r="CN446" s="5">
        <f t="shared" si="31"/>
        <v>0</v>
      </c>
      <c r="CO446">
        <f t="shared" si="32"/>
        <v>4.5</v>
      </c>
      <c r="CP446" s="4">
        <f t="shared" si="33"/>
        <v>15.111111111111111</v>
      </c>
      <c r="CQ446">
        <f t="shared" si="34"/>
        <v>0</v>
      </c>
    </row>
    <row r="447" spans="1:95" x14ac:dyDescent="0.35">
      <c r="A447">
        <v>25</v>
      </c>
      <c r="B447" s="1" t="s">
        <v>88</v>
      </c>
      <c r="C447">
        <v>219168</v>
      </c>
      <c r="D447" s="1" t="s">
        <v>88</v>
      </c>
      <c r="E447" s="1" t="s">
        <v>88</v>
      </c>
      <c r="F447" s="1">
        <v>0</v>
      </c>
      <c r="G447" s="1" t="s">
        <v>88</v>
      </c>
      <c r="H447" s="1" t="s">
        <v>88</v>
      </c>
      <c r="I447">
        <v>4</v>
      </c>
      <c r="J447">
        <v>2.9</v>
      </c>
      <c r="K447" s="1" t="s">
        <v>88</v>
      </c>
      <c r="L447" s="1" t="s">
        <v>88</v>
      </c>
      <c r="M447" s="1" t="s">
        <v>1449</v>
      </c>
      <c r="N447">
        <v>0</v>
      </c>
      <c r="O447">
        <v>415</v>
      </c>
      <c r="P447" s="1" t="s">
        <v>88</v>
      </c>
      <c r="Q447" s="1" t="s">
        <v>1432</v>
      </c>
      <c r="R447" s="2">
        <v>45138.334071203702</v>
      </c>
      <c r="S447" s="4">
        <v>75</v>
      </c>
      <c r="T447" s="1" t="s">
        <v>1450</v>
      </c>
      <c r="U447">
        <v>4.5</v>
      </c>
      <c r="V447" s="1" t="s">
        <v>1451</v>
      </c>
      <c r="W447">
        <v>15.4</v>
      </c>
      <c r="X447" s="1" t="s">
        <v>88</v>
      </c>
      <c r="Y447" s="1" t="s">
        <v>88</v>
      </c>
      <c r="Z447" s="1" t="s">
        <v>97</v>
      </c>
      <c r="AA447">
        <v>15</v>
      </c>
      <c r="AB447">
        <v>4</v>
      </c>
      <c r="AC447">
        <v>100</v>
      </c>
      <c r="AD447" s="5">
        <v>0</v>
      </c>
      <c r="AE447" s="5">
        <v>0</v>
      </c>
      <c r="AF447" s="5">
        <v>0</v>
      </c>
      <c r="AG447" s="5">
        <v>0</v>
      </c>
      <c r="AH447">
        <v>0</v>
      </c>
      <c r="AI447">
        <v>13.3</v>
      </c>
      <c r="AJ447" s="1" t="s">
        <v>1451</v>
      </c>
      <c r="AK447">
        <v>1520</v>
      </c>
      <c r="AL447">
        <v>10</v>
      </c>
      <c r="AM447">
        <v>2</v>
      </c>
      <c r="AN447">
        <v>4</v>
      </c>
      <c r="AO447">
        <v>20</v>
      </c>
      <c r="AP447">
        <v>1</v>
      </c>
      <c r="AQ447">
        <v>2</v>
      </c>
      <c r="AR447">
        <v>2</v>
      </c>
      <c r="AS447">
        <v>3</v>
      </c>
      <c r="AT447">
        <v>2</v>
      </c>
      <c r="AU447">
        <v>10</v>
      </c>
      <c r="AV447">
        <v>18</v>
      </c>
      <c r="AW447">
        <v>353</v>
      </c>
      <c r="AX447">
        <v>483.4</v>
      </c>
      <c r="AY447">
        <v>246.1</v>
      </c>
      <c r="AZ447">
        <v>724</v>
      </c>
      <c r="BA447">
        <v>145.19999999999999</v>
      </c>
      <c r="BB447">
        <v>17</v>
      </c>
      <c r="BC447">
        <v>8.11</v>
      </c>
      <c r="BD447">
        <v>1.37</v>
      </c>
      <c r="BE447">
        <v>9.48</v>
      </c>
      <c r="BF447">
        <v>18.670000000000002</v>
      </c>
      <c r="BG447">
        <v>109</v>
      </c>
      <c r="BH447">
        <v>9</v>
      </c>
      <c r="BI447">
        <v>127</v>
      </c>
      <c r="BJ447">
        <v>12</v>
      </c>
      <c r="BK447">
        <v>28</v>
      </c>
      <c r="BL447">
        <v>11</v>
      </c>
      <c r="BM447">
        <v>67</v>
      </c>
      <c r="BN447">
        <v>11</v>
      </c>
      <c r="BO447">
        <v>3</v>
      </c>
      <c r="BP447" s="1" t="s">
        <v>88</v>
      </c>
      <c r="BQ447">
        <v>4</v>
      </c>
      <c r="BR447" s="1" t="s">
        <v>88</v>
      </c>
      <c r="BS447">
        <v>2</v>
      </c>
      <c r="BT447" s="1" t="s">
        <v>88</v>
      </c>
      <c r="BU447">
        <v>0.48</v>
      </c>
      <c r="BV447">
        <v>5.77</v>
      </c>
      <c r="BW447">
        <v>0.08</v>
      </c>
      <c r="BX447">
        <v>0.56000000000000005</v>
      </c>
      <c r="BY447">
        <v>1.1100000000000001</v>
      </c>
      <c r="BZ447">
        <v>1.18</v>
      </c>
      <c r="CA447">
        <v>23</v>
      </c>
      <c r="CB447">
        <v>9</v>
      </c>
      <c r="CC447">
        <v>596</v>
      </c>
      <c r="CD447">
        <v>69</v>
      </c>
      <c r="CE447">
        <v>22</v>
      </c>
      <c r="CF447">
        <v>8</v>
      </c>
      <c r="CG447">
        <v>22</v>
      </c>
      <c r="CH447">
        <v>4</v>
      </c>
      <c r="CI447">
        <v>1.01</v>
      </c>
      <c r="CJ447">
        <v>0.24</v>
      </c>
      <c r="CK447" t="str">
        <f>IF(O447=" "," ",VLOOKUP(AA447,Mapping!$A:$C,2,FALSE))</f>
        <v>NEW</v>
      </c>
      <c r="CL447" t="str">
        <f>IF(O447=" "," ",VLOOKUP(AA447,Mapping!$A:$C,3,FALSE))</f>
        <v>Newcastle</v>
      </c>
      <c r="CM447" s="5">
        <f t="shared" si="30"/>
        <v>0</v>
      </c>
      <c r="CN447" s="5">
        <f t="shared" si="31"/>
        <v>0</v>
      </c>
      <c r="CO447">
        <f t="shared" si="32"/>
        <v>7.5</v>
      </c>
      <c r="CP447" s="4">
        <f t="shared" si="33"/>
        <v>13.333333333333334</v>
      </c>
      <c r="CQ447">
        <f t="shared" si="34"/>
        <v>0</v>
      </c>
    </row>
    <row r="448" spans="1:95" x14ac:dyDescent="0.35">
      <c r="A448">
        <v>25</v>
      </c>
      <c r="B448" s="1" t="s">
        <v>88</v>
      </c>
      <c r="C448">
        <v>180974</v>
      </c>
      <c r="D448" s="1" t="s">
        <v>88</v>
      </c>
      <c r="E448" s="1" t="s">
        <v>88</v>
      </c>
      <c r="F448" s="1">
        <v>0</v>
      </c>
      <c r="G448" s="1" t="s">
        <v>88</v>
      </c>
      <c r="H448" s="1" t="s">
        <v>88</v>
      </c>
      <c r="I448">
        <v>3</v>
      </c>
      <c r="J448">
        <v>2.7</v>
      </c>
      <c r="K448" s="1" t="s">
        <v>88</v>
      </c>
      <c r="L448" s="1" t="s">
        <v>88</v>
      </c>
      <c r="M448" s="1" t="s">
        <v>1452</v>
      </c>
      <c r="N448">
        <v>0</v>
      </c>
      <c r="O448">
        <v>416</v>
      </c>
      <c r="P448" s="1" t="s">
        <v>88</v>
      </c>
      <c r="Q448" s="1" t="s">
        <v>1432</v>
      </c>
      <c r="R448" s="2">
        <v>45138.334071203702</v>
      </c>
      <c r="S448" s="4">
        <v>60</v>
      </c>
      <c r="T448" s="1" t="s">
        <v>1453</v>
      </c>
      <c r="U448">
        <v>3.6</v>
      </c>
      <c r="V448" s="1" t="s">
        <v>1454</v>
      </c>
      <c r="W448">
        <v>1.2</v>
      </c>
      <c r="X448" s="1" t="s">
        <v>88</v>
      </c>
      <c r="Y448" s="1" t="s">
        <v>88</v>
      </c>
      <c r="Z448" s="1" t="s">
        <v>97</v>
      </c>
      <c r="AA448">
        <v>15</v>
      </c>
      <c r="AB448">
        <v>4</v>
      </c>
      <c r="AC448">
        <v>115</v>
      </c>
      <c r="AD448" s="5">
        <v>0</v>
      </c>
      <c r="AE448" s="5">
        <v>0</v>
      </c>
      <c r="AF448" s="5">
        <v>0</v>
      </c>
      <c r="AG448" s="5">
        <v>0</v>
      </c>
      <c r="AH448">
        <v>0</v>
      </c>
      <c r="AI448">
        <v>19.2</v>
      </c>
      <c r="AJ448" s="1" t="s">
        <v>1455</v>
      </c>
      <c r="AK448">
        <v>2660</v>
      </c>
      <c r="AL448">
        <v>6</v>
      </c>
      <c r="AM448">
        <v>5</v>
      </c>
      <c r="AN448">
        <v>11</v>
      </c>
      <c r="AO448">
        <v>26</v>
      </c>
      <c r="AP448">
        <v>1</v>
      </c>
      <c r="AQ448">
        <v>2</v>
      </c>
      <c r="AR448">
        <v>2</v>
      </c>
      <c r="AS448">
        <v>12</v>
      </c>
      <c r="AT448">
        <v>2</v>
      </c>
      <c r="AU448">
        <v>10</v>
      </c>
      <c r="AV448">
        <v>10</v>
      </c>
      <c r="AW448">
        <v>458</v>
      </c>
      <c r="AX448">
        <v>603.4</v>
      </c>
      <c r="AY448">
        <v>413.1</v>
      </c>
      <c r="AZ448">
        <v>655</v>
      </c>
      <c r="BA448">
        <v>167.3</v>
      </c>
      <c r="BB448">
        <v>30</v>
      </c>
      <c r="BC448">
        <v>7.11</v>
      </c>
      <c r="BD448">
        <v>1.9</v>
      </c>
      <c r="BE448">
        <v>9.01</v>
      </c>
      <c r="BF448">
        <v>32.270000000000003</v>
      </c>
      <c r="BG448">
        <v>71</v>
      </c>
      <c r="BH448">
        <v>35</v>
      </c>
      <c r="BI448">
        <v>73</v>
      </c>
      <c r="BJ448">
        <v>59</v>
      </c>
      <c r="BK448">
        <v>35</v>
      </c>
      <c r="BL448">
        <v>24</v>
      </c>
      <c r="BM448">
        <v>45</v>
      </c>
      <c r="BN448">
        <v>34</v>
      </c>
      <c r="BO448">
        <v>3</v>
      </c>
      <c r="BP448" s="1" t="s">
        <v>88</v>
      </c>
      <c r="BQ448">
        <v>4</v>
      </c>
      <c r="BR448" s="1" t="s">
        <v>88</v>
      </c>
      <c r="BS448">
        <v>3</v>
      </c>
      <c r="BT448" s="1" t="s">
        <v>88</v>
      </c>
      <c r="BU448">
        <v>0.24</v>
      </c>
      <c r="BV448">
        <v>5.77</v>
      </c>
      <c r="BW448">
        <v>0.06</v>
      </c>
      <c r="BX448">
        <v>0.3</v>
      </c>
      <c r="BY448">
        <v>1.0900000000000001</v>
      </c>
      <c r="BZ448">
        <v>0.88</v>
      </c>
      <c r="CA448">
        <v>69</v>
      </c>
      <c r="CB448">
        <v>41</v>
      </c>
      <c r="CC448">
        <v>549</v>
      </c>
      <c r="CD448">
        <v>219</v>
      </c>
      <c r="CE448">
        <v>85</v>
      </c>
      <c r="CF448">
        <v>36</v>
      </c>
      <c r="CG448">
        <v>160</v>
      </c>
      <c r="CH448">
        <v>55</v>
      </c>
      <c r="CI448">
        <v>1.02</v>
      </c>
      <c r="CJ448">
        <v>0.37</v>
      </c>
      <c r="CK448" t="str">
        <f>IF(O448=" "," ",VLOOKUP(AA448,Mapping!$A:$C,2,FALSE))</f>
        <v>NEW</v>
      </c>
      <c r="CL448" t="str">
        <f>IF(O448=" "," ",VLOOKUP(AA448,Mapping!$A:$C,3,FALSE))</f>
        <v>Newcastle</v>
      </c>
      <c r="CM448" s="5">
        <f t="shared" si="30"/>
        <v>0</v>
      </c>
      <c r="CN448" s="5">
        <f t="shared" si="31"/>
        <v>0</v>
      </c>
      <c r="CO448">
        <f t="shared" si="32"/>
        <v>6</v>
      </c>
      <c r="CP448" s="4">
        <f t="shared" si="33"/>
        <v>19.166666666666668</v>
      </c>
      <c r="CQ448">
        <f t="shared" si="34"/>
        <v>0</v>
      </c>
    </row>
    <row r="449" spans="1:95" x14ac:dyDescent="0.35">
      <c r="A449">
        <v>25</v>
      </c>
      <c r="B449" s="1" t="s">
        <v>88</v>
      </c>
      <c r="C449">
        <v>111773</v>
      </c>
      <c r="D449" s="1" t="s">
        <v>88</v>
      </c>
      <c r="E449" s="1" t="s">
        <v>88</v>
      </c>
      <c r="F449" s="1">
        <v>0</v>
      </c>
      <c r="G449" s="1" t="s">
        <v>88</v>
      </c>
      <c r="H449" s="1" t="s">
        <v>88</v>
      </c>
      <c r="I449">
        <v>2</v>
      </c>
      <c r="J449">
        <v>0.6</v>
      </c>
      <c r="K449" s="1" t="s">
        <v>88</v>
      </c>
      <c r="L449" s="1" t="s">
        <v>88</v>
      </c>
      <c r="M449" s="1" t="s">
        <v>1456</v>
      </c>
      <c r="N449">
        <v>0</v>
      </c>
      <c r="O449">
        <v>417</v>
      </c>
      <c r="P449" s="1" t="s">
        <v>88</v>
      </c>
      <c r="Q449" s="1" t="s">
        <v>115</v>
      </c>
      <c r="R449" s="2">
        <v>45145.020901863427</v>
      </c>
      <c r="S449" s="4">
        <v>45</v>
      </c>
      <c r="T449" s="1" t="s">
        <v>1457</v>
      </c>
      <c r="U449">
        <v>1</v>
      </c>
      <c r="V449" s="1" t="s">
        <v>1458</v>
      </c>
      <c r="W449">
        <v>0.1</v>
      </c>
      <c r="X449" s="1" t="s">
        <v>88</v>
      </c>
      <c r="Y449" s="1" t="s">
        <v>88</v>
      </c>
      <c r="Z449" s="1" t="s">
        <v>93</v>
      </c>
      <c r="AA449">
        <v>15</v>
      </c>
      <c r="AB449">
        <v>4</v>
      </c>
      <c r="AC449">
        <v>1</v>
      </c>
      <c r="AD449" s="5">
        <v>0</v>
      </c>
      <c r="AE449" s="5">
        <v>0</v>
      </c>
      <c r="AF449" s="5">
        <v>0</v>
      </c>
      <c r="AG449" s="5">
        <v>0</v>
      </c>
      <c r="AH449">
        <v>0</v>
      </c>
      <c r="AI449">
        <v>0.2</v>
      </c>
      <c r="AJ449" s="1" t="s">
        <v>1458</v>
      </c>
      <c r="AK449">
        <v>1</v>
      </c>
      <c r="AL449">
        <v>6</v>
      </c>
      <c r="AM449">
        <v>5</v>
      </c>
      <c r="AN449">
        <v>11</v>
      </c>
      <c r="AO449">
        <v>26</v>
      </c>
      <c r="AP449">
        <v>1</v>
      </c>
      <c r="AQ449">
        <v>2</v>
      </c>
      <c r="AR449">
        <v>2</v>
      </c>
      <c r="AS449">
        <v>12</v>
      </c>
      <c r="AT449">
        <v>2</v>
      </c>
      <c r="AU449">
        <v>10</v>
      </c>
      <c r="AV449">
        <v>10</v>
      </c>
      <c r="AW449">
        <v>3</v>
      </c>
      <c r="AX449">
        <v>0</v>
      </c>
      <c r="AY449">
        <v>0</v>
      </c>
      <c r="AZ449">
        <v>0</v>
      </c>
      <c r="BA449">
        <v>0</v>
      </c>
      <c r="BB449">
        <v>30</v>
      </c>
      <c r="BC449">
        <v>0</v>
      </c>
      <c r="BD449">
        <v>0</v>
      </c>
      <c r="BE449">
        <v>0</v>
      </c>
      <c r="BF449">
        <v>0.1</v>
      </c>
      <c r="BG449">
        <v>472</v>
      </c>
      <c r="BH449">
        <v>182</v>
      </c>
      <c r="BI449">
        <v>469</v>
      </c>
      <c r="BJ449">
        <v>182</v>
      </c>
      <c r="BK449">
        <v>457</v>
      </c>
      <c r="BL449">
        <v>181</v>
      </c>
      <c r="BM449">
        <v>474</v>
      </c>
      <c r="BN449">
        <v>182</v>
      </c>
      <c r="BO449">
        <v>3</v>
      </c>
      <c r="BP449" s="1" t="s">
        <v>88</v>
      </c>
      <c r="BQ449">
        <v>4</v>
      </c>
      <c r="BR449" s="1" t="s">
        <v>88</v>
      </c>
      <c r="BS449">
        <v>3</v>
      </c>
      <c r="BT449" s="1" t="s">
        <v>88</v>
      </c>
      <c r="BU449">
        <v>0.24</v>
      </c>
      <c r="BV449">
        <v>5.77</v>
      </c>
      <c r="BW449">
        <v>0.06</v>
      </c>
      <c r="BX449">
        <v>0.3</v>
      </c>
      <c r="BY449">
        <v>9</v>
      </c>
      <c r="BZ449">
        <v>0.88</v>
      </c>
      <c r="CA449">
        <v>343</v>
      </c>
      <c r="CB449">
        <v>66</v>
      </c>
      <c r="CC449">
        <v>147</v>
      </c>
      <c r="CD449">
        <v>89</v>
      </c>
      <c r="CE449">
        <v>365</v>
      </c>
      <c r="CF449">
        <v>135</v>
      </c>
      <c r="CG449">
        <v>519</v>
      </c>
      <c r="CH449">
        <v>198</v>
      </c>
      <c r="CI449">
        <v>1.02</v>
      </c>
      <c r="CJ449">
        <v>0.37</v>
      </c>
      <c r="CK449" t="str">
        <f>IF(O449=" "," ",VLOOKUP(AA449,Mapping!$A:$C,2,FALSE))</f>
        <v>NEW</v>
      </c>
      <c r="CL449" t="str">
        <f>IF(O449=" "," ",VLOOKUP(AA449,Mapping!$A:$C,3,FALSE))</f>
        <v>Newcastle</v>
      </c>
      <c r="CM449" s="5">
        <f t="shared" si="30"/>
        <v>0</v>
      </c>
      <c r="CN449" s="5">
        <f t="shared" si="31"/>
        <v>0</v>
      </c>
      <c r="CO449">
        <f t="shared" si="32"/>
        <v>4.5</v>
      </c>
      <c r="CP449" s="4">
        <f t="shared" si="33"/>
        <v>0.22222222222222221</v>
      </c>
      <c r="CQ449">
        <f t="shared" si="34"/>
        <v>0</v>
      </c>
    </row>
    <row r="450" spans="1:95" x14ac:dyDescent="0.35">
      <c r="A450">
        <v>25</v>
      </c>
      <c r="B450" s="1" t="s">
        <v>88</v>
      </c>
      <c r="C450">
        <v>564510</v>
      </c>
      <c r="D450" s="1" t="s">
        <v>88</v>
      </c>
      <c r="E450" s="1" t="s">
        <v>88</v>
      </c>
      <c r="F450" s="1">
        <v>0</v>
      </c>
      <c r="G450" s="1" t="s">
        <v>88</v>
      </c>
      <c r="H450" s="1" t="s">
        <v>88</v>
      </c>
      <c r="I450">
        <v>3</v>
      </c>
      <c r="J450">
        <v>1.5</v>
      </c>
      <c r="K450" s="1" t="s">
        <v>88</v>
      </c>
      <c r="L450" s="1" t="s">
        <v>88</v>
      </c>
      <c r="M450" s="1" t="s">
        <v>1459</v>
      </c>
      <c r="N450">
        <v>0</v>
      </c>
      <c r="O450">
        <v>418</v>
      </c>
      <c r="P450" s="1" t="s">
        <v>88</v>
      </c>
      <c r="Q450" s="1" t="s">
        <v>115</v>
      </c>
      <c r="R450" s="2">
        <v>45145.020901863427</v>
      </c>
      <c r="S450" s="4">
        <v>45</v>
      </c>
      <c r="T450" s="1" t="s">
        <v>1460</v>
      </c>
      <c r="U450">
        <v>0</v>
      </c>
      <c r="V450" s="1" t="s">
        <v>1461</v>
      </c>
      <c r="W450">
        <v>0</v>
      </c>
      <c r="X450" s="1" t="s">
        <v>88</v>
      </c>
      <c r="Y450" s="1" t="s">
        <v>88</v>
      </c>
      <c r="Z450" s="1" t="s">
        <v>97</v>
      </c>
      <c r="AA450">
        <v>15</v>
      </c>
      <c r="AB450">
        <v>4</v>
      </c>
      <c r="AC450">
        <v>1</v>
      </c>
      <c r="AD450" s="5">
        <v>0</v>
      </c>
      <c r="AE450" s="5">
        <v>0</v>
      </c>
      <c r="AF450" s="5">
        <v>0</v>
      </c>
      <c r="AG450" s="5">
        <v>0</v>
      </c>
      <c r="AH450">
        <v>0</v>
      </c>
      <c r="AI450">
        <v>0</v>
      </c>
      <c r="AJ450" s="1" t="s">
        <v>1461</v>
      </c>
      <c r="AK450">
        <v>1</v>
      </c>
      <c r="AL450">
        <v>6</v>
      </c>
      <c r="AM450">
        <v>5</v>
      </c>
      <c r="AN450">
        <v>11</v>
      </c>
      <c r="AO450">
        <v>26</v>
      </c>
      <c r="AP450">
        <v>1</v>
      </c>
      <c r="AQ450">
        <v>2</v>
      </c>
      <c r="AR450">
        <v>2</v>
      </c>
      <c r="AS450">
        <v>12</v>
      </c>
      <c r="AT450">
        <v>2</v>
      </c>
      <c r="AU450">
        <v>10</v>
      </c>
      <c r="AV450">
        <v>10</v>
      </c>
      <c r="AW450">
        <v>3</v>
      </c>
      <c r="AX450">
        <v>0</v>
      </c>
      <c r="AY450">
        <v>0</v>
      </c>
      <c r="AZ450">
        <v>0</v>
      </c>
      <c r="BA450">
        <v>0</v>
      </c>
      <c r="BB450">
        <v>30</v>
      </c>
      <c r="BC450">
        <v>0</v>
      </c>
      <c r="BD450">
        <v>0</v>
      </c>
      <c r="BE450">
        <v>0</v>
      </c>
      <c r="BF450">
        <v>0</v>
      </c>
      <c r="BG450">
        <v>552</v>
      </c>
      <c r="BH450">
        <v>223</v>
      </c>
      <c r="BI450">
        <v>549</v>
      </c>
      <c r="BJ450">
        <v>223</v>
      </c>
      <c r="BK450">
        <v>544</v>
      </c>
      <c r="BL450">
        <v>222</v>
      </c>
      <c r="BM450">
        <v>553</v>
      </c>
      <c r="BN450">
        <v>223</v>
      </c>
      <c r="BO450">
        <v>3</v>
      </c>
      <c r="BP450" s="1" t="s">
        <v>88</v>
      </c>
      <c r="BQ450">
        <v>4</v>
      </c>
      <c r="BR450" s="1" t="s">
        <v>88</v>
      </c>
      <c r="BS450">
        <v>3</v>
      </c>
      <c r="BT450" s="1" t="s">
        <v>88</v>
      </c>
      <c r="BU450">
        <v>0.24</v>
      </c>
      <c r="BV450">
        <v>5.77</v>
      </c>
      <c r="BW450">
        <v>0.06</v>
      </c>
      <c r="BX450">
        <v>0.3</v>
      </c>
      <c r="BY450">
        <v>9</v>
      </c>
      <c r="BZ450">
        <v>0.88</v>
      </c>
      <c r="CA450">
        <v>513</v>
      </c>
      <c r="CB450">
        <v>259</v>
      </c>
      <c r="CC450">
        <v>317</v>
      </c>
      <c r="CD450">
        <v>66</v>
      </c>
      <c r="CE450">
        <v>554</v>
      </c>
      <c r="CF450">
        <v>224</v>
      </c>
      <c r="CG450">
        <v>570</v>
      </c>
      <c r="CH450">
        <v>222</v>
      </c>
      <c r="CI450">
        <v>1.02</v>
      </c>
      <c r="CJ450">
        <v>0.37</v>
      </c>
      <c r="CK450" t="str">
        <f>IF(O450=" "," ",VLOOKUP(AA450,Mapping!$A:$C,2,FALSE))</f>
        <v>NEW</v>
      </c>
      <c r="CL450" t="str">
        <f>IF(O450=" "," ",VLOOKUP(AA450,Mapping!$A:$C,3,FALSE))</f>
        <v>Newcastle</v>
      </c>
      <c r="CM450" s="5">
        <f t="shared" ref="CM450:CM513" si="35">AD450-AF450</f>
        <v>0</v>
      </c>
      <c r="CN450" s="5">
        <f t="shared" ref="CN450:CN513" si="36">AE450-AG450</f>
        <v>0</v>
      </c>
      <c r="CO450">
        <f t="shared" ref="CO450:CO513" si="37">S450/10</f>
        <v>4.5</v>
      </c>
      <c r="CP450" s="4">
        <f t="shared" ref="CP450:CP513" si="38">AC450/CO450</f>
        <v>0.22222222222222221</v>
      </c>
      <c r="CQ450">
        <f t="shared" ref="CQ450:CQ513" si="39">F450/10</f>
        <v>0</v>
      </c>
    </row>
    <row r="451" spans="1:95" x14ac:dyDescent="0.35">
      <c r="A451">
        <v>25</v>
      </c>
      <c r="B451" s="1" t="s">
        <v>88</v>
      </c>
      <c r="C451">
        <v>101148</v>
      </c>
      <c r="D451" s="1" t="s">
        <v>88</v>
      </c>
      <c r="E451" s="1" t="s">
        <v>88</v>
      </c>
      <c r="F451" s="1">
        <v>0</v>
      </c>
      <c r="G451" s="1" t="s">
        <v>88</v>
      </c>
      <c r="H451" s="1" t="s">
        <v>88</v>
      </c>
      <c r="I451">
        <v>2</v>
      </c>
      <c r="J451">
        <v>1.5</v>
      </c>
      <c r="K451" s="1" t="s">
        <v>88</v>
      </c>
      <c r="L451" s="1" t="s">
        <v>88</v>
      </c>
      <c r="M451" s="1" t="s">
        <v>1462</v>
      </c>
      <c r="N451">
        <v>0</v>
      </c>
      <c r="O451">
        <v>419</v>
      </c>
      <c r="P451" s="1" t="s">
        <v>88</v>
      </c>
      <c r="Q451" s="1" t="s">
        <v>115</v>
      </c>
      <c r="R451" s="2">
        <v>45145.020901863427</v>
      </c>
      <c r="S451" s="4">
        <v>40</v>
      </c>
      <c r="T451" s="1" t="s">
        <v>1463</v>
      </c>
      <c r="U451">
        <v>0.7</v>
      </c>
      <c r="V451" s="1" t="s">
        <v>1464</v>
      </c>
      <c r="W451">
        <v>0.4</v>
      </c>
      <c r="X451" s="1" t="s">
        <v>88</v>
      </c>
      <c r="Y451" s="1" t="s">
        <v>88</v>
      </c>
      <c r="Z451" s="1" t="s">
        <v>97</v>
      </c>
      <c r="AA451">
        <v>15</v>
      </c>
      <c r="AB451">
        <v>4</v>
      </c>
      <c r="AC451">
        <v>3</v>
      </c>
      <c r="AD451" s="5">
        <v>0</v>
      </c>
      <c r="AE451" s="5">
        <v>0</v>
      </c>
      <c r="AF451" s="5">
        <v>0</v>
      </c>
      <c r="AG451" s="5">
        <v>0</v>
      </c>
      <c r="AH451">
        <v>0</v>
      </c>
      <c r="AI451">
        <v>0.8</v>
      </c>
      <c r="AJ451" s="1" t="s">
        <v>1464</v>
      </c>
      <c r="AK451">
        <v>214</v>
      </c>
      <c r="AL451">
        <v>6</v>
      </c>
      <c r="AM451">
        <v>5</v>
      </c>
      <c r="AN451">
        <v>11</v>
      </c>
      <c r="AO451">
        <v>5</v>
      </c>
      <c r="AP451">
        <v>1</v>
      </c>
      <c r="AQ451">
        <v>2</v>
      </c>
      <c r="AR451">
        <v>2</v>
      </c>
      <c r="AS451">
        <v>4</v>
      </c>
      <c r="AT451">
        <v>2</v>
      </c>
      <c r="AU451">
        <v>10</v>
      </c>
      <c r="AV451">
        <v>10</v>
      </c>
      <c r="AW451">
        <v>22</v>
      </c>
      <c r="AX451">
        <v>42.6</v>
      </c>
      <c r="AY451">
        <v>0.9</v>
      </c>
      <c r="AZ451">
        <v>13</v>
      </c>
      <c r="BA451">
        <v>5.4</v>
      </c>
      <c r="BB451">
        <v>2</v>
      </c>
      <c r="BC451">
        <v>0.11</v>
      </c>
      <c r="BD451">
        <v>0.01</v>
      </c>
      <c r="BE451">
        <v>0.12</v>
      </c>
      <c r="BF451">
        <v>4.34</v>
      </c>
      <c r="BG451">
        <v>345</v>
      </c>
      <c r="BH451">
        <v>128</v>
      </c>
      <c r="BI451">
        <v>358</v>
      </c>
      <c r="BJ451">
        <v>135</v>
      </c>
      <c r="BK451">
        <v>326</v>
      </c>
      <c r="BL451">
        <v>124</v>
      </c>
      <c r="BM451">
        <v>360</v>
      </c>
      <c r="BN451">
        <v>130</v>
      </c>
      <c r="BO451">
        <v>3</v>
      </c>
      <c r="BP451" s="1" t="s">
        <v>88</v>
      </c>
      <c r="BQ451">
        <v>4</v>
      </c>
      <c r="BR451" s="1" t="s">
        <v>88</v>
      </c>
      <c r="BS451">
        <v>3</v>
      </c>
      <c r="BT451" s="1" t="s">
        <v>88</v>
      </c>
      <c r="BU451">
        <v>0.05</v>
      </c>
      <c r="BV451">
        <v>5.77</v>
      </c>
      <c r="BW451">
        <v>0.06</v>
      </c>
      <c r="BX451">
        <v>0.05</v>
      </c>
      <c r="BY451">
        <v>1.83</v>
      </c>
      <c r="BZ451">
        <v>2.1</v>
      </c>
      <c r="CA451">
        <v>533</v>
      </c>
      <c r="CB451">
        <v>153</v>
      </c>
      <c r="CC451">
        <v>18</v>
      </c>
      <c r="CD451">
        <v>5</v>
      </c>
      <c r="CE451">
        <v>395</v>
      </c>
      <c r="CF451">
        <v>138</v>
      </c>
      <c r="CG451">
        <v>256</v>
      </c>
      <c r="CH451">
        <v>88</v>
      </c>
      <c r="CI451">
        <v>0.84</v>
      </c>
      <c r="CJ451">
        <v>0.37</v>
      </c>
      <c r="CK451" t="str">
        <f>IF(O451=" "," ",VLOOKUP(AA451,Mapping!$A:$C,2,FALSE))</f>
        <v>NEW</v>
      </c>
      <c r="CL451" t="str">
        <f>IF(O451=" "," ",VLOOKUP(AA451,Mapping!$A:$C,3,FALSE))</f>
        <v>Newcastle</v>
      </c>
      <c r="CM451" s="5">
        <f t="shared" si="35"/>
        <v>0</v>
      </c>
      <c r="CN451" s="5">
        <f t="shared" si="36"/>
        <v>0</v>
      </c>
      <c r="CO451">
        <f t="shared" si="37"/>
        <v>4</v>
      </c>
      <c r="CP451" s="4">
        <f t="shared" si="38"/>
        <v>0.75</v>
      </c>
      <c r="CQ451">
        <f t="shared" si="39"/>
        <v>0</v>
      </c>
    </row>
    <row r="452" spans="1:95" x14ac:dyDescent="0.35">
      <c r="A452">
        <v>25</v>
      </c>
      <c r="B452" s="1" t="s">
        <v>88</v>
      </c>
      <c r="C452">
        <v>194799</v>
      </c>
      <c r="D452" s="1" t="s">
        <v>88</v>
      </c>
      <c r="E452" s="1" t="s">
        <v>88</v>
      </c>
      <c r="F452" s="1">
        <v>0</v>
      </c>
      <c r="G452" s="1" t="s">
        <v>88</v>
      </c>
      <c r="H452" s="1" t="s">
        <v>88</v>
      </c>
      <c r="I452">
        <v>2</v>
      </c>
      <c r="J452">
        <v>0</v>
      </c>
      <c r="K452" s="1" t="s">
        <v>88</v>
      </c>
      <c r="L452" s="1" t="s">
        <v>88</v>
      </c>
      <c r="M452" s="1" t="s">
        <v>346</v>
      </c>
      <c r="N452">
        <v>0</v>
      </c>
      <c r="O452">
        <v>420</v>
      </c>
      <c r="P452" s="1" t="s">
        <v>88</v>
      </c>
      <c r="Q452" s="1" t="s">
        <v>1465</v>
      </c>
      <c r="R452" s="2">
        <v>45135.393315324072</v>
      </c>
      <c r="S452" s="4">
        <v>40</v>
      </c>
      <c r="T452" s="1" t="s">
        <v>1466</v>
      </c>
      <c r="U452">
        <v>1</v>
      </c>
      <c r="V452" s="1" t="s">
        <v>322</v>
      </c>
      <c r="W452">
        <v>0.1</v>
      </c>
      <c r="X452" s="1" t="s">
        <v>88</v>
      </c>
      <c r="Y452" s="1" t="s">
        <v>88</v>
      </c>
      <c r="Z452" s="1" t="s">
        <v>189</v>
      </c>
      <c r="AA452">
        <v>15</v>
      </c>
      <c r="AB452">
        <v>4</v>
      </c>
      <c r="AC452">
        <v>2</v>
      </c>
      <c r="AD452" s="5">
        <v>0</v>
      </c>
      <c r="AE452" s="5">
        <v>0</v>
      </c>
      <c r="AF452" s="5">
        <v>0</v>
      </c>
      <c r="AG452" s="5">
        <v>0</v>
      </c>
      <c r="AH452">
        <v>0</v>
      </c>
      <c r="AI452">
        <v>0.5</v>
      </c>
      <c r="AJ452" s="1" t="s">
        <v>1467</v>
      </c>
      <c r="AK452">
        <v>9</v>
      </c>
      <c r="AL452">
        <v>6</v>
      </c>
      <c r="AM452">
        <v>5</v>
      </c>
      <c r="AN452">
        <v>11</v>
      </c>
      <c r="AO452">
        <v>1</v>
      </c>
      <c r="AP452">
        <v>1</v>
      </c>
      <c r="AQ452">
        <v>2</v>
      </c>
      <c r="AR452">
        <v>2</v>
      </c>
      <c r="AS452">
        <v>4</v>
      </c>
      <c r="AT452">
        <v>2</v>
      </c>
      <c r="AU452">
        <v>10</v>
      </c>
      <c r="AV452">
        <v>10</v>
      </c>
      <c r="AW452">
        <v>6</v>
      </c>
      <c r="AX452">
        <v>1</v>
      </c>
      <c r="AY452">
        <v>1</v>
      </c>
      <c r="AZ452">
        <v>4</v>
      </c>
      <c r="BA452">
        <v>0.6</v>
      </c>
      <c r="BB452">
        <v>2</v>
      </c>
      <c r="BC452">
        <v>0</v>
      </c>
      <c r="BD452">
        <v>0</v>
      </c>
      <c r="BE452">
        <v>0</v>
      </c>
      <c r="BF452">
        <v>1.05</v>
      </c>
      <c r="BG452">
        <v>383</v>
      </c>
      <c r="BH452">
        <v>136</v>
      </c>
      <c r="BI452">
        <v>357</v>
      </c>
      <c r="BJ452">
        <v>134</v>
      </c>
      <c r="BK452">
        <v>342</v>
      </c>
      <c r="BL452">
        <v>131</v>
      </c>
      <c r="BM452">
        <v>385</v>
      </c>
      <c r="BN452">
        <v>136</v>
      </c>
      <c r="BO452">
        <v>3</v>
      </c>
      <c r="BP452" s="1" t="s">
        <v>88</v>
      </c>
      <c r="BQ452">
        <v>4</v>
      </c>
      <c r="BR452" s="1" t="s">
        <v>88</v>
      </c>
      <c r="BS452">
        <v>3</v>
      </c>
      <c r="BT452" s="1" t="s">
        <v>88</v>
      </c>
      <c r="BU452">
        <v>0.05</v>
      </c>
      <c r="BV452">
        <v>5.77</v>
      </c>
      <c r="BW452">
        <v>0.06</v>
      </c>
      <c r="BX452">
        <v>0.05</v>
      </c>
      <c r="BY452">
        <v>10.5</v>
      </c>
      <c r="BZ452">
        <v>10</v>
      </c>
      <c r="CA452">
        <v>560</v>
      </c>
      <c r="CB452">
        <v>167</v>
      </c>
      <c r="CC452">
        <v>45</v>
      </c>
      <c r="CD452">
        <v>19</v>
      </c>
      <c r="CE452">
        <v>358</v>
      </c>
      <c r="CF452">
        <v>129</v>
      </c>
      <c r="CG452">
        <v>543</v>
      </c>
      <c r="CH452">
        <v>199</v>
      </c>
      <c r="CI452">
        <v>0.84</v>
      </c>
      <c r="CJ452">
        <v>0.37</v>
      </c>
      <c r="CK452" t="str">
        <f>IF(O452=" "," ",VLOOKUP(AA452,Mapping!$A:$C,2,FALSE))</f>
        <v>NEW</v>
      </c>
      <c r="CL452" t="str">
        <f>IF(O452=" "," ",VLOOKUP(AA452,Mapping!$A:$C,3,FALSE))</f>
        <v>Newcastle</v>
      </c>
      <c r="CM452" s="5">
        <f t="shared" si="35"/>
        <v>0</v>
      </c>
      <c r="CN452" s="5">
        <f t="shared" si="36"/>
        <v>0</v>
      </c>
      <c r="CO452">
        <f t="shared" si="37"/>
        <v>4</v>
      </c>
      <c r="CP452" s="4">
        <f t="shared" si="38"/>
        <v>0.5</v>
      </c>
      <c r="CQ452">
        <f t="shared" si="39"/>
        <v>0</v>
      </c>
    </row>
    <row r="453" spans="1:95" x14ac:dyDescent="0.35">
      <c r="A453">
        <v>25</v>
      </c>
      <c r="B453" s="1" t="s">
        <v>88</v>
      </c>
      <c r="C453">
        <v>180135</v>
      </c>
      <c r="D453" s="1" t="s">
        <v>88</v>
      </c>
      <c r="E453" s="1" t="s">
        <v>88</v>
      </c>
      <c r="F453" s="1">
        <v>0</v>
      </c>
      <c r="G453" s="1" t="s">
        <v>88</v>
      </c>
      <c r="H453" s="1" t="s">
        <v>88</v>
      </c>
      <c r="I453">
        <v>3</v>
      </c>
      <c r="J453">
        <v>2.1</v>
      </c>
      <c r="K453" s="1" t="s">
        <v>88</v>
      </c>
      <c r="L453" s="1" t="s">
        <v>88</v>
      </c>
      <c r="M453" s="1" t="s">
        <v>1468</v>
      </c>
      <c r="N453">
        <v>0</v>
      </c>
      <c r="O453">
        <v>421</v>
      </c>
      <c r="P453" s="1" t="s">
        <v>88</v>
      </c>
      <c r="Q453" s="1" t="s">
        <v>1465</v>
      </c>
      <c r="R453" s="2">
        <v>45135.393315324072</v>
      </c>
      <c r="S453" s="4">
        <v>50</v>
      </c>
      <c r="T453" s="1" t="s">
        <v>1469</v>
      </c>
      <c r="U453">
        <v>2.8</v>
      </c>
      <c r="V453" s="1" t="s">
        <v>1470</v>
      </c>
      <c r="W453">
        <v>0.2</v>
      </c>
      <c r="X453" s="1" t="s">
        <v>88</v>
      </c>
      <c r="Y453" s="1" t="s">
        <v>88</v>
      </c>
      <c r="Z453" s="1" t="s">
        <v>97</v>
      </c>
      <c r="AA453">
        <v>15</v>
      </c>
      <c r="AB453">
        <v>4</v>
      </c>
      <c r="AC453">
        <v>93</v>
      </c>
      <c r="AD453" s="5">
        <v>0</v>
      </c>
      <c r="AE453" s="5">
        <v>0</v>
      </c>
      <c r="AF453" s="5">
        <v>0</v>
      </c>
      <c r="AG453" s="5">
        <v>0</v>
      </c>
      <c r="AH453">
        <v>0</v>
      </c>
      <c r="AI453">
        <v>18.600000000000001</v>
      </c>
      <c r="AJ453" s="1" t="s">
        <v>1470</v>
      </c>
      <c r="AK453">
        <v>2514</v>
      </c>
      <c r="AL453">
        <v>1</v>
      </c>
      <c r="AM453">
        <v>5</v>
      </c>
      <c r="AN453">
        <v>13</v>
      </c>
      <c r="AO453">
        <v>18</v>
      </c>
      <c r="AP453">
        <v>1</v>
      </c>
      <c r="AQ453">
        <v>2</v>
      </c>
      <c r="AR453">
        <v>2</v>
      </c>
      <c r="AS453">
        <v>2</v>
      </c>
      <c r="AT453">
        <v>2</v>
      </c>
      <c r="AU453">
        <v>10</v>
      </c>
      <c r="AV453">
        <v>2</v>
      </c>
      <c r="AW453">
        <v>347</v>
      </c>
      <c r="AX453">
        <v>385.2</v>
      </c>
      <c r="AY453">
        <v>372</v>
      </c>
      <c r="AZ453">
        <v>408</v>
      </c>
      <c r="BA453">
        <v>116.8</v>
      </c>
      <c r="BB453">
        <v>28</v>
      </c>
      <c r="BC453">
        <v>3.3</v>
      </c>
      <c r="BD453">
        <v>2.57</v>
      </c>
      <c r="BE453">
        <v>5.87</v>
      </c>
      <c r="BF453">
        <v>27.57</v>
      </c>
      <c r="BG453">
        <v>156</v>
      </c>
      <c r="BH453">
        <v>69</v>
      </c>
      <c r="BI453">
        <v>86</v>
      </c>
      <c r="BJ453">
        <v>66</v>
      </c>
      <c r="BK453">
        <v>76</v>
      </c>
      <c r="BL453">
        <v>54</v>
      </c>
      <c r="BM453">
        <v>94</v>
      </c>
      <c r="BN453">
        <v>65</v>
      </c>
      <c r="BO453">
        <v>3</v>
      </c>
      <c r="BP453" s="1" t="s">
        <v>88</v>
      </c>
      <c r="BQ453">
        <v>4</v>
      </c>
      <c r="BR453" s="1" t="s">
        <v>88</v>
      </c>
      <c r="BS453">
        <v>3</v>
      </c>
      <c r="BT453" s="1" t="s">
        <v>88</v>
      </c>
      <c r="BU453">
        <v>0.12</v>
      </c>
      <c r="BV453">
        <v>5.77</v>
      </c>
      <c r="BW453">
        <v>0.09</v>
      </c>
      <c r="BX453">
        <v>0.21</v>
      </c>
      <c r="BY453">
        <v>0.99</v>
      </c>
      <c r="BZ453">
        <v>0.64</v>
      </c>
      <c r="CA453">
        <v>218</v>
      </c>
      <c r="CB453">
        <v>143</v>
      </c>
      <c r="CC453">
        <v>390</v>
      </c>
      <c r="CD453">
        <v>118</v>
      </c>
      <c r="CE453">
        <v>167</v>
      </c>
      <c r="CF453">
        <v>67</v>
      </c>
      <c r="CG453">
        <v>328</v>
      </c>
      <c r="CH453">
        <v>101</v>
      </c>
      <c r="CI453">
        <v>1</v>
      </c>
      <c r="CJ453">
        <v>0.47</v>
      </c>
      <c r="CK453" t="str">
        <f>IF(O453=" "," ",VLOOKUP(AA453,Mapping!$A:$C,2,FALSE))</f>
        <v>NEW</v>
      </c>
      <c r="CL453" t="str">
        <f>IF(O453=" "," ",VLOOKUP(AA453,Mapping!$A:$C,3,FALSE))</f>
        <v>Newcastle</v>
      </c>
      <c r="CM453" s="5">
        <f t="shared" si="35"/>
        <v>0</v>
      </c>
      <c r="CN453" s="5">
        <f t="shared" si="36"/>
        <v>0</v>
      </c>
      <c r="CO453">
        <f t="shared" si="37"/>
        <v>5</v>
      </c>
      <c r="CP453" s="4">
        <f t="shared" si="38"/>
        <v>18.600000000000001</v>
      </c>
      <c r="CQ453">
        <f t="shared" si="39"/>
        <v>0</v>
      </c>
    </row>
    <row r="454" spans="1:95" x14ac:dyDescent="0.35">
      <c r="A454">
        <v>75</v>
      </c>
      <c r="B454" s="1" t="s">
        <v>88</v>
      </c>
      <c r="C454">
        <v>109528</v>
      </c>
      <c r="D454" s="1" t="s">
        <v>88</v>
      </c>
      <c r="E454" s="1" t="s">
        <v>88</v>
      </c>
      <c r="F454" s="1">
        <v>0</v>
      </c>
      <c r="G454" s="1" t="s">
        <v>88</v>
      </c>
      <c r="H454" s="1" t="s">
        <v>88</v>
      </c>
      <c r="I454">
        <v>2</v>
      </c>
      <c r="J454">
        <v>1.1000000000000001</v>
      </c>
      <c r="K454" s="1" t="s">
        <v>88</v>
      </c>
      <c r="L454" s="1" t="s">
        <v>88</v>
      </c>
      <c r="M454" s="1" t="s">
        <v>1471</v>
      </c>
      <c r="N454">
        <v>0</v>
      </c>
      <c r="O454">
        <v>422</v>
      </c>
      <c r="P454" s="1" t="s">
        <v>88</v>
      </c>
      <c r="Q454" s="1" t="s">
        <v>1472</v>
      </c>
      <c r="R454" s="2">
        <v>45145.750071134258</v>
      </c>
      <c r="S454" s="4">
        <v>40</v>
      </c>
      <c r="T454" s="1" t="s">
        <v>1473</v>
      </c>
      <c r="U454">
        <v>1</v>
      </c>
      <c r="V454" s="1" t="s">
        <v>1474</v>
      </c>
      <c r="W454">
        <v>0.2</v>
      </c>
      <c r="X454" s="1" t="s">
        <v>88</v>
      </c>
      <c r="Y454" s="1" t="s">
        <v>88</v>
      </c>
      <c r="Z454" s="1" t="s">
        <v>93</v>
      </c>
      <c r="AA454">
        <v>15</v>
      </c>
      <c r="AB454">
        <v>4</v>
      </c>
      <c r="AC454">
        <v>4</v>
      </c>
      <c r="AD454" s="5">
        <v>0</v>
      </c>
      <c r="AE454" s="5">
        <v>0</v>
      </c>
      <c r="AF454" s="5">
        <v>0</v>
      </c>
      <c r="AG454" s="5">
        <v>0</v>
      </c>
      <c r="AH454">
        <v>0</v>
      </c>
      <c r="AI454">
        <v>1</v>
      </c>
      <c r="AJ454" s="1" t="s">
        <v>1475</v>
      </c>
      <c r="AK454">
        <v>34</v>
      </c>
      <c r="AL454">
        <v>1</v>
      </c>
      <c r="AM454">
        <v>5</v>
      </c>
      <c r="AN454">
        <v>13</v>
      </c>
      <c r="AO454">
        <v>1</v>
      </c>
      <c r="AP454">
        <v>1</v>
      </c>
      <c r="AQ454">
        <v>2</v>
      </c>
      <c r="AR454">
        <v>2</v>
      </c>
      <c r="AS454">
        <v>2</v>
      </c>
      <c r="AT454">
        <v>2</v>
      </c>
      <c r="AU454">
        <v>10</v>
      </c>
      <c r="AV454">
        <v>2</v>
      </c>
      <c r="AW454">
        <v>19</v>
      </c>
      <c r="AX454">
        <v>12</v>
      </c>
      <c r="AY454">
        <v>5.5</v>
      </c>
      <c r="AZ454">
        <v>2</v>
      </c>
      <c r="BA454">
        <v>2</v>
      </c>
      <c r="BB454">
        <v>28</v>
      </c>
      <c r="BC454">
        <v>0</v>
      </c>
      <c r="BD454">
        <v>0.01</v>
      </c>
      <c r="BE454">
        <v>0.01</v>
      </c>
      <c r="BF454">
        <v>0.97</v>
      </c>
      <c r="BG454">
        <v>367</v>
      </c>
      <c r="BH454">
        <v>133</v>
      </c>
      <c r="BI454">
        <v>346</v>
      </c>
      <c r="BJ454">
        <v>129</v>
      </c>
      <c r="BK454">
        <v>349</v>
      </c>
      <c r="BL454">
        <v>132</v>
      </c>
      <c r="BM454">
        <v>371</v>
      </c>
      <c r="BN454">
        <v>134</v>
      </c>
      <c r="BO454">
        <v>3</v>
      </c>
      <c r="BP454" s="1" t="s">
        <v>88</v>
      </c>
      <c r="BQ454">
        <v>4</v>
      </c>
      <c r="BR454" s="1" t="s">
        <v>88</v>
      </c>
      <c r="BS454">
        <v>3</v>
      </c>
      <c r="BT454" s="1" t="s">
        <v>88</v>
      </c>
      <c r="BU454">
        <v>0.12</v>
      </c>
      <c r="BV454">
        <v>5.77</v>
      </c>
      <c r="BW454">
        <v>0.03</v>
      </c>
      <c r="BX454">
        <v>0.03</v>
      </c>
      <c r="BY454">
        <v>2.57</v>
      </c>
      <c r="BZ454">
        <v>2.65</v>
      </c>
      <c r="CA454">
        <v>541</v>
      </c>
      <c r="CB454">
        <v>159</v>
      </c>
      <c r="CC454">
        <v>26</v>
      </c>
      <c r="CD454">
        <v>11</v>
      </c>
      <c r="CE454">
        <v>357</v>
      </c>
      <c r="CF454">
        <v>128</v>
      </c>
      <c r="CG454">
        <v>396</v>
      </c>
      <c r="CH454">
        <v>153</v>
      </c>
      <c r="CI454">
        <v>1</v>
      </c>
      <c r="CJ454">
        <v>0.47</v>
      </c>
      <c r="CK454" t="str">
        <f>IF(O454=" "," ",VLOOKUP(AA454,Mapping!$A:$C,2,FALSE))</f>
        <v>NEW</v>
      </c>
      <c r="CL454" t="str">
        <f>IF(O454=" "," ",VLOOKUP(AA454,Mapping!$A:$C,3,FALSE))</f>
        <v>Newcastle</v>
      </c>
      <c r="CM454" s="5">
        <f t="shared" si="35"/>
        <v>0</v>
      </c>
      <c r="CN454" s="5">
        <f t="shared" si="36"/>
        <v>0</v>
      </c>
      <c r="CO454">
        <f t="shared" si="37"/>
        <v>4</v>
      </c>
      <c r="CP454" s="4">
        <f t="shared" si="38"/>
        <v>1</v>
      </c>
      <c r="CQ454">
        <f t="shared" si="39"/>
        <v>0</v>
      </c>
    </row>
    <row r="455" spans="1:95" x14ac:dyDescent="0.35">
      <c r="A455">
        <v>75</v>
      </c>
      <c r="B455" s="1" t="s">
        <v>88</v>
      </c>
      <c r="C455">
        <v>114243</v>
      </c>
      <c r="D455" s="1" t="s">
        <v>88</v>
      </c>
      <c r="E455" s="1" t="s">
        <v>88</v>
      </c>
      <c r="F455" s="1">
        <v>0</v>
      </c>
      <c r="G455" s="1" t="s">
        <v>88</v>
      </c>
      <c r="H455" s="1" t="s">
        <v>88</v>
      </c>
      <c r="I455">
        <v>3</v>
      </c>
      <c r="J455">
        <v>2.1</v>
      </c>
      <c r="K455" s="1" t="s">
        <v>88</v>
      </c>
      <c r="L455" s="1" t="s">
        <v>88</v>
      </c>
      <c r="M455" s="1" t="s">
        <v>277</v>
      </c>
      <c r="N455">
        <v>0</v>
      </c>
      <c r="O455">
        <v>423</v>
      </c>
      <c r="P455" s="1" t="s">
        <v>88</v>
      </c>
      <c r="Q455" s="1" t="s">
        <v>1472</v>
      </c>
      <c r="R455" s="2">
        <v>45145.750071134258</v>
      </c>
      <c r="S455" s="4">
        <v>50</v>
      </c>
      <c r="T455" s="1" t="s">
        <v>1476</v>
      </c>
      <c r="U455">
        <v>2.2000000000000002</v>
      </c>
      <c r="V455" s="1" t="s">
        <v>1477</v>
      </c>
      <c r="W455">
        <v>0.2</v>
      </c>
      <c r="X455" s="1" t="s">
        <v>88</v>
      </c>
      <c r="Y455" s="1" t="s">
        <v>88</v>
      </c>
      <c r="Z455" s="1" t="s">
        <v>97</v>
      </c>
      <c r="AA455">
        <v>15</v>
      </c>
      <c r="AB455">
        <v>4</v>
      </c>
      <c r="AC455">
        <v>78</v>
      </c>
      <c r="AD455" s="5">
        <v>0</v>
      </c>
      <c r="AE455" s="5">
        <v>0</v>
      </c>
      <c r="AF455" s="5">
        <v>0</v>
      </c>
      <c r="AG455" s="5">
        <v>0</v>
      </c>
      <c r="AH455">
        <v>0</v>
      </c>
      <c r="AI455">
        <v>15.6</v>
      </c>
      <c r="AJ455" s="1" t="s">
        <v>1477</v>
      </c>
      <c r="AK455">
        <v>1230</v>
      </c>
      <c r="AL455">
        <v>4</v>
      </c>
      <c r="AM455">
        <v>2</v>
      </c>
      <c r="AN455">
        <v>3</v>
      </c>
      <c r="AO455">
        <v>12</v>
      </c>
      <c r="AP455">
        <v>1</v>
      </c>
      <c r="AQ455">
        <v>2</v>
      </c>
      <c r="AR455">
        <v>2</v>
      </c>
      <c r="AS455">
        <v>2</v>
      </c>
      <c r="AT455">
        <v>2</v>
      </c>
      <c r="AU455">
        <v>10</v>
      </c>
      <c r="AV455">
        <v>2</v>
      </c>
      <c r="AW455">
        <v>240</v>
      </c>
      <c r="AX455">
        <v>275</v>
      </c>
      <c r="AY455">
        <v>302.5</v>
      </c>
      <c r="AZ455">
        <v>410</v>
      </c>
      <c r="BA455">
        <v>98.9</v>
      </c>
      <c r="BB455">
        <v>14</v>
      </c>
      <c r="BC455">
        <v>3.46</v>
      </c>
      <c r="BD455">
        <v>2.95</v>
      </c>
      <c r="BE455">
        <v>6.41</v>
      </c>
      <c r="BF455">
        <v>16.13</v>
      </c>
      <c r="BG455">
        <v>209</v>
      </c>
      <c r="BH455">
        <v>93</v>
      </c>
      <c r="BI455">
        <v>107</v>
      </c>
      <c r="BJ455">
        <v>80</v>
      </c>
      <c r="BK455">
        <v>74</v>
      </c>
      <c r="BL455">
        <v>53</v>
      </c>
      <c r="BM455">
        <v>120</v>
      </c>
      <c r="BN455">
        <v>77</v>
      </c>
      <c r="BO455">
        <v>3</v>
      </c>
      <c r="BP455" s="1" t="s">
        <v>88</v>
      </c>
      <c r="BQ455">
        <v>4</v>
      </c>
      <c r="BR455" s="1" t="s">
        <v>88</v>
      </c>
      <c r="BS455">
        <v>3</v>
      </c>
      <c r="BT455" s="1" t="s">
        <v>88</v>
      </c>
      <c r="BU455">
        <v>0.25</v>
      </c>
      <c r="BV455">
        <v>5.77</v>
      </c>
      <c r="BW455">
        <v>0.22</v>
      </c>
      <c r="BX455">
        <v>0.47</v>
      </c>
      <c r="BY455">
        <v>1.18</v>
      </c>
      <c r="BZ455">
        <v>0.88</v>
      </c>
      <c r="CA455">
        <v>187</v>
      </c>
      <c r="CB455">
        <v>121</v>
      </c>
      <c r="CC455">
        <v>359</v>
      </c>
      <c r="CD455">
        <v>96</v>
      </c>
      <c r="CE455">
        <v>225</v>
      </c>
      <c r="CF455">
        <v>88</v>
      </c>
      <c r="CG455">
        <v>330</v>
      </c>
      <c r="CH455">
        <v>103</v>
      </c>
      <c r="CI455">
        <v>1.02</v>
      </c>
      <c r="CJ455">
        <v>0.22</v>
      </c>
      <c r="CK455" t="str">
        <f>IF(O455=" "," ",VLOOKUP(AA455,Mapping!$A:$C,2,FALSE))</f>
        <v>NEW</v>
      </c>
      <c r="CL455" t="str">
        <f>IF(O455=" "," ",VLOOKUP(AA455,Mapping!$A:$C,3,FALSE))</f>
        <v>Newcastle</v>
      </c>
      <c r="CM455" s="5">
        <f t="shared" si="35"/>
        <v>0</v>
      </c>
      <c r="CN455" s="5">
        <f t="shared" si="36"/>
        <v>0</v>
      </c>
      <c r="CO455">
        <f t="shared" si="37"/>
        <v>5</v>
      </c>
      <c r="CP455" s="4">
        <f t="shared" si="38"/>
        <v>15.6</v>
      </c>
      <c r="CQ455">
        <f t="shared" si="39"/>
        <v>0</v>
      </c>
    </row>
    <row r="456" spans="1:95" x14ac:dyDescent="0.35">
      <c r="A456">
        <v>75</v>
      </c>
      <c r="B456" s="1" t="s">
        <v>88</v>
      </c>
      <c r="C456">
        <v>98747</v>
      </c>
      <c r="D456" s="1" t="s">
        <v>88</v>
      </c>
      <c r="E456" s="1" t="s">
        <v>88</v>
      </c>
      <c r="F456" s="1">
        <v>0</v>
      </c>
      <c r="G456" s="1" t="s">
        <v>88</v>
      </c>
      <c r="H456" s="1" t="s">
        <v>88</v>
      </c>
      <c r="I456">
        <v>1</v>
      </c>
      <c r="J456">
        <v>4.5</v>
      </c>
      <c r="K456" s="1" t="s">
        <v>88</v>
      </c>
      <c r="L456" s="1" t="s">
        <v>88</v>
      </c>
      <c r="M456" s="1" t="s">
        <v>1478</v>
      </c>
      <c r="N456">
        <v>0</v>
      </c>
      <c r="O456">
        <v>424</v>
      </c>
      <c r="P456" s="1" t="s">
        <v>88</v>
      </c>
      <c r="Q456" s="1" t="s">
        <v>1472</v>
      </c>
      <c r="R456" s="2">
        <v>45145.750071134258</v>
      </c>
      <c r="S456" s="4">
        <v>55</v>
      </c>
      <c r="T456" s="1" t="s">
        <v>1479</v>
      </c>
      <c r="U456">
        <v>4.2</v>
      </c>
      <c r="V456" s="1" t="s">
        <v>1480</v>
      </c>
      <c r="W456">
        <v>12.3</v>
      </c>
      <c r="X456" s="1" t="s">
        <v>88</v>
      </c>
      <c r="Y456" s="1" t="s">
        <v>88</v>
      </c>
      <c r="Z456" s="1" t="s">
        <v>97</v>
      </c>
      <c r="AA456">
        <v>15</v>
      </c>
      <c r="AB456">
        <v>4</v>
      </c>
      <c r="AC456">
        <v>157</v>
      </c>
      <c r="AD456" s="5">
        <v>0</v>
      </c>
      <c r="AE456" s="5">
        <v>0</v>
      </c>
      <c r="AF456" s="5">
        <v>0</v>
      </c>
      <c r="AG456" s="5">
        <v>0</v>
      </c>
      <c r="AH456">
        <v>0</v>
      </c>
      <c r="AI456">
        <v>28.5</v>
      </c>
      <c r="AJ456" s="1" t="s">
        <v>1480</v>
      </c>
      <c r="AK456">
        <v>3261</v>
      </c>
      <c r="AL456">
        <v>4</v>
      </c>
      <c r="AM456">
        <v>2</v>
      </c>
      <c r="AN456">
        <v>14</v>
      </c>
      <c r="AO456">
        <v>32</v>
      </c>
      <c r="AP456">
        <v>1</v>
      </c>
      <c r="AQ456">
        <v>2</v>
      </c>
      <c r="AR456">
        <v>2</v>
      </c>
      <c r="AS456">
        <v>3</v>
      </c>
      <c r="AT456">
        <v>1</v>
      </c>
      <c r="AU456">
        <v>87</v>
      </c>
      <c r="AV456">
        <v>14</v>
      </c>
      <c r="AW456">
        <v>678</v>
      </c>
      <c r="AX456">
        <v>709.6</v>
      </c>
      <c r="AY456">
        <v>20</v>
      </c>
      <c r="AZ456">
        <v>0</v>
      </c>
      <c r="BA456">
        <v>72.900000000000006</v>
      </c>
      <c r="BB456">
        <v>37</v>
      </c>
      <c r="BC456">
        <v>0</v>
      </c>
      <c r="BD456">
        <v>0.01</v>
      </c>
      <c r="BE456">
        <v>0.01</v>
      </c>
      <c r="BF456">
        <v>39.44</v>
      </c>
      <c r="BG456">
        <v>41</v>
      </c>
      <c r="BH456">
        <v>11</v>
      </c>
      <c r="BI456">
        <v>322</v>
      </c>
      <c r="BJ456">
        <v>4</v>
      </c>
      <c r="BK456">
        <v>598</v>
      </c>
      <c r="BL456">
        <v>70</v>
      </c>
      <c r="BM456">
        <v>177</v>
      </c>
      <c r="BN456">
        <v>10</v>
      </c>
      <c r="BO456">
        <v>3</v>
      </c>
      <c r="BP456" s="1" t="s">
        <v>88</v>
      </c>
      <c r="BQ456">
        <v>4</v>
      </c>
      <c r="BR456" s="1" t="s">
        <v>88</v>
      </c>
      <c r="BS456">
        <v>3</v>
      </c>
      <c r="BT456" s="1" t="s">
        <v>88</v>
      </c>
      <c r="BU456">
        <v>0.25</v>
      </c>
      <c r="BV456">
        <v>2.4</v>
      </c>
      <c r="BW456">
        <v>0.22</v>
      </c>
      <c r="BX456">
        <v>0.47</v>
      </c>
      <c r="BY456">
        <v>1.0900000000000001</v>
      </c>
      <c r="BZ456">
        <v>0.88</v>
      </c>
      <c r="CA456">
        <v>88</v>
      </c>
      <c r="CB456">
        <v>1</v>
      </c>
      <c r="CC456">
        <v>477</v>
      </c>
      <c r="CD456">
        <v>70</v>
      </c>
      <c r="CE456">
        <v>34</v>
      </c>
      <c r="CF456">
        <v>7</v>
      </c>
      <c r="CG456">
        <v>36</v>
      </c>
      <c r="CH456">
        <v>6</v>
      </c>
      <c r="CI456">
        <v>1.02</v>
      </c>
      <c r="CJ456">
        <v>0.39</v>
      </c>
      <c r="CK456" t="str">
        <f>IF(O456=" "," ",VLOOKUP(AA456,Mapping!$A:$C,2,FALSE))</f>
        <v>NEW</v>
      </c>
      <c r="CL456" t="str">
        <f>IF(O456=" "," ",VLOOKUP(AA456,Mapping!$A:$C,3,FALSE))</f>
        <v>Newcastle</v>
      </c>
      <c r="CM456" s="5">
        <f t="shared" si="35"/>
        <v>0</v>
      </c>
      <c r="CN456" s="5">
        <f t="shared" si="36"/>
        <v>0</v>
      </c>
      <c r="CO456">
        <f t="shared" si="37"/>
        <v>5.5</v>
      </c>
      <c r="CP456" s="4">
        <f t="shared" si="38"/>
        <v>28.545454545454547</v>
      </c>
      <c r="CQ456">
        <f t="shared" si="39"/>
        <v>0</v>
      </c>
    </row>
    <row r="457" spans="1:95" x14ac:dyDescent="0.35">
      <c r="A457">
        <v>75</v>
      </c>
      <c r="B457" s="1" t="s">
        <v>88</v>
      </c>
      <c r="C457">
        <v>56983</v>
      </c>
      <c r="D457" s="1" t="s">
        <v>88</v>
      </c>
      <c r="E457" s="1" t="s">
        <v>88</v>
      </c>
      <c r="F457" s="1">
        <v>0</v>
      </c>
      <c r="G457" s="1" t="s">
        <v>88</v>
      </c>
      <c r="H457" s="1" t="s">
        <v>88</v>
      </c>
      <c r="I457">
        <v>3</v>
      </c>
      <c r="J457">
        <v>1.5</v>
      </c>
      <c r="K457" s="1" t="s">
        <v>88</v>
      </c>
      <c r="L457" s="1" t="s">
        <v>88</v>
      </c>
      <c r="M457" s="1" t="s">
        <v>179</v>
      </c>
      <c r="N457">
        <v>0</v>
      </c>
      <c r="O457">
        <v>425</v>
      </c>
      <c r="P457" s="1" t="s">
        <v>88</v>
      </c>
      <c r="Q457" s="1" t="s">
        <v>1472</v>
      </c>
      <c r="R457" s="2">
        <v>45145.750071134258</v>
      </c>
      <c r="S457" s="4">
        <v>45</v>
      </c>
      <c r="T457" s="1" t="s">
        <v>1481</v>
      </c>
      <c r="U457">
        <v>1</v>
      </c>
      <c r="V457" s="1" t="s">
        <v>1482</v>
      </c>
      <c r="W457">
        <v>0.2</v>
      </c>
      <c r="X457" s="1" t="s">
        <v>88</v>
      </c>
      <c r="Y457" s="1" t="s">
        <v>88</v>
      </c>
      <c r="Z457" s="1" t="s">
        <v>97</v>
      </c>
      <c r="AA457">
        <v>15</v>
      </c>
      <c r="AB457">
        <v>4</v>
      </c>
      <c r="AC457">
        <v>7</v>
      </c>
      <c r="AD457" s="5">
        <v>0</v>
      </c>
      <c r="AE457" s="5">
        <v>0</v>
      </c>
      <c r="AF457" s="5">
        <v>0</v>
      </c>
      <c r="AG457" s="5">
        <v>0</v>
      </c>
      <c r="AH457">
        <v>0</v>
      </c>
      <c r="AI457">
        <v>1.6</v>
      </c>
      <c r="AJ457" s="1" t="s">
        <v>1482</v>
      </c>
      <c r="AK457">
        <v>35</v>
      </c>
      <c r="AL457">
        <v>4</v>
      </c>
      <c r="AM457">
        <v>2</v>
      </c>
      <c r="AN457">
        <v>14</v>
      </c>
      <c r="AO457">
        <v>32</v>
      </c>
      <c r="AP457">
        <v>1</v>
      </c>
      <c r="AQ457">
        <v>2</v>
      </c>
      <c r="AR457">
        <v>2</v>
      </c>
      <c r="AS457">
        <v>3</v>
      </c>
      <c r="AT457">
        <v>1</v>
      </c>
      <c r="AU457">
        <v>87</v>
      </c>
      <c r="AV457">
        <v>14</v>
      </c>
      <c r="AW457">
        <v>24</v>
      </c>
      <c r="AX457">
        <v>8.8000000000000007</v>
      </c>
      <c r="AY457">
        <v>17.2</v>
      </c>
      <c r="AZ457">
        <v>2</v>
      </c>
      <c r="BA457">
        <v>2.8</v>
      </c>
      <c r="BB457">
        <v>37</v>
      </c>
      <c r="BC457">
        <v>0</v>
      </c>
      <c r="BD457">
        <v>0.05</v>
      </c>
      <c r="BE457">
        <v>0.05</v>
      </c>
      <c r="BF457">
        <v>0.9</v>
      </c>
      <c r="BG457">
        <v>370</v>
      </c>
      <c r="BH457">
        <v>168</v>
      </c>
      <c r="BI457">
        <v>328</v>
      </c>
      <c r="BJ457">
        <v>165</v>
      </c>
      <c r="BK457">
        <v>350</v>
      </c>
      <c r="BL457">
        <v>174</v>
      </c>
      <c r="BM457">
        <v>368</v>
      </c>
      <c r="BN457">
        <v>168</v>
      </c>
      <c r="BO457">
        <v>3</v>
      </c>
      <c r="BP457" s="1" t="s">
        <v>88</v>
      </c>
      <c r="BQ457">
        <v>4</v>
      </c>
      <c r="BR457" s="1" t="s">
        <v>88</v>
      </c>
      <c r="BS457">
        <v>3</v>
      </c>
      <c r="BT457" s="1" t="s">
        <v>88</v>
      </c>
      <c r="BU457">
        <v>0.25</v>
      </c>
      <c r="BV457">
        <v>2.4</v>
      </c>
      <c r="BW457">
        <v>0.13</v>
      </c>
      <c r="BX457">
        <v>0.13</v>
      </c>
      <c r="BY457">
        <v>2.31</v>
      </c>
      <c r="BZ457">
        <v>0.88</v>
      </c>
      <c r="CA457">
        <v>312</v>
      </c>
      <c r="CB457">
        <v>195</v>
      </c>
      <c r="CC457">
        <v>116</v>
      </c>
      <c r="CD457">
        <v>2</v>
      </c>
      <c r="CE457">
        <v>363</v>
      </c>
      <c r="CF457">
        <v>162</v>
      </c>
      <c r="CG457">
        <v>378</v>
      </c>
      <c r="CH457">
        <v>118</v>
      </c>
      <c r="CI457">
        <v>1.02</v>
      </c>
      <c r="CJ457">
        <v>0.39</v>
      </c>
      <c r="CK457" t="str">
        <f>IF(O457=" "," ",VLOOKUP(AA457,Mapping!$A:$C,2,FALSE))</f>
        <v>NEW</v>
      </c>
      <c r="CL457" t="str">
        <f>IF(O457=" "," ",VLOOKUP(AA457,Mapping!$A:$C,3,FALSE))</f>
        <v>Newcastle</v>
      </c>
      <c r="CM457" s="5">
        <f t="shared" si="35"/>
        <v>0</v>
      </c>
      <c r="CN457" s="5">
        <f t="shared" si="36"/>
        <v>0</v>
      </c>
      <c r="CO457">
        <f t="shared" si="37"/>
        <v>4.5</v>
      </c>
      <c r="CP457" s="4">
        <f t="shared" si="38"/>
        <v>1.5555555555555556</v>
      </c>
      <c r="CQ457">
        <f t="shared" si="39"/>
        <v>0</v>
      </c>
    </row>
    <row r="458" spans="1:95" x14ac:dyDescent="0.35">
      <c r="A458">
        <v>75</v>
      </c>
      <c r="B458" s="1" t="s">
        <v>88</v>
      </c>
      <c r="C458">
        <v>170137</v>
      </c>
      <c r="D458" s="1" t="s">
        <v>88</v>
      </c>
      <c r="E458" s="1" t="s">
        <v>88</v>
      </c>
      <c r="F458" s="1">
        <v>0</v>
      </c>
      <c r="G458" s="1" t="s">
        <v>88</v>
      </c>
      <c r="H458" s="1" t="s">
        <v>88</v>
      </c>
      <c r="I458">
        <v>3</v>
      </c>
      <c r="J458">
        <v>0</v>
      </c>
      <c r="K458" s="1" t="s">
        <v>88</v>
      </c>
      <c r="L458" s="1" t="s">
        <v>88</v>
      </c>
      <c r="M458" s="1" t="s">
        <v>1158</v>
      </c>
      <c r="N458">
        <v>0</v>
      </c>
      <c r="O458">
        <v>426</v>
      </c>
      <c r="P458" s="1" t="s">
        <v>88</v>
      </c>
      <c r="Q458" s="1" t="s">
        <v>1483</v>
      </c>
      <c r="R458" s="2">
        <v>45139.451528043981</v>
      </c>
      <c r="S458" s="4">
        <v>60</v>
      </c>
      <c r="T458" s="1" t="s">
        <v>1484</v>
      </c>
      <c r="U458">
        <v>2.6</v>
      </c>
      <c r="V458" s="1" t="s">
        <v>1485</v>
      </c>
      <c r="W458">
        <v>0.3</v>
      </c>
      <c r="X458" s="1" t="s">
        <v>88</v>
      </c>
      <c r="Y458" s="1" t="s">
        <v>88</v>
      </c>
      <c r="Z458" s="1" t="s">
        <v>189</v>
      </c>
      <c r="AA458">
        <v>15</v>
      </c>
      <c r="AB458">
        <v>4</v>
      </c>
      <c r="AC458">
        <v>66</v>
      </c>
      <c r="AD458" s="5">
        <v>0</v>
      </c>
      <c r="AE458" s="5">
        <v>0</v>
      </c>
      <c r="AF458" s="5">
        <v>0</v>
      </c>
      <c r="AG458" s="5">
        <v>0</v>
      </c>
      <c r="AH458">
        <v>0</v>
      </c>
      <c r="AI458">
        <v>11</v>
      </c>
      <c r="AJ458" s="1" t="s">
        <v>1485</v>
      </c>
      <c r="AK458">
        <v>1109</v>
      </c>
      <c r="AL458">
        <v>1</v>
      </c>
      <c r="AM458">
        <v>6</v>
      </c>
      <c r="AN458">
        <v>4</v>
      </c>
      <c r="AO458">
        <v>14</v>
      </c>
      <c r="AP458">
        <v>1</v>
      </c>
      <c r="AQ458">
        <v>2</v>
      </c>
      <c r="AR458">
        <v>2</v>
      </c>
      <c r="AS458">
        <v>1</v>
      </c>
      <c r="AT458">
        <v>1</v>
      </c>
      <c r="AU458">
        <v>87</v>
      </c>
      <c r="AV458">
        <v>4</v>
      </c>
      <c r="AW458">
        <v>240</v>
      </c>
      <c r="AX458">
        <v>284.8</v>
      </c>
      <c r="AY458">
        <v>397.4</v>
      </c>
      <c r="AZ458">
        <v>381</v>
      </c>
      <c r="BA458">
        <v>106.5</v>
      </c>
      <c r="BB458">
        <v>12</v>
      </c>
      <c r="BC458">
        <v>1.6</v>
      </c>
      <c r="BD458">
        <v>2.59</v>
      </c>
      <c r="BE458">
        <v>4.1900000000000004</v>
      </c>
      <c r="BF458">
        <v>13.91</v>
      </c>
      <c r="BG458">
        <v>201</v>
      </c>
      <c r="BH458">
        <v>90</v>
      </c>
      <c r="BI458">
        <v>79</v>
      </c>
      <c r="BJ458">
        <v>63</v>
      </c>
      <c r="BK458">
        <v>85</v>
      </c>
      <c r="BL458">
        <v>59</v>
      </c>
      <c r="BM458">
        <v>108</v>
      </c>
      <c r="BN458">
        <v>71</v>
      </c>
      <c r="BO458">
        <v>3</v>
      </c>
      <c r="BP458" s="1" t="s">
        <v>88</v>
      </c>
      <c r="BQ458">
        <v>4</v>
      </c>
      <c r="BR458" s="1" t="s">
        <v>88</v>
      </c>
      <c r="BS458">
        <v>3</v>
      </c>
      <c r="BT458" s="1" t="s">
        <v>88</v>
      </c>
      <c r="BU458">
        <v>0.13</v>
      </c>
      <c r="BV458">
        <v>2.4</v>
      </c>
      <c r="BW458">
        <v>0.21</v>
      </c>
      <c r="BX458">
        <v>0.34</v>
      </c>
      <c r="BY458">
        <v>1.1299999999999999</v>
      </c>
      <c r="BZ458">
        <v>1.1399999999999999</v>
      </c>
      <c r="CA458">
        <v>66</v>
      </c>
      <c r="CB458">
        <v>39</v>
      </c>
      <c r="CC458">
        <v>546</v>
      </c>
      <c r="CD458">
        <v>217</v>
      </c>
      <c r="CE458">
        <v>192</v>
      </c>
      <c r="CF458">
        <v>77</v>
      </c>
      <c r="CG458">
        <v>322</v>
      </c>
      <c r="CH458">
        <v>100</v>
      </c>
      <c r="CI458">
        <v>0.97</v>
      </c>
      <c r="CJ458">
        <v>0.32</v>
      </c>
      <c r="CK458" t="str">
        <f>IF(O458=" "," ",VLOOKUP(AA458,Mapping!$A:$C,2,FALSE))</f>
        <v>NEW</v>
      </c>
      <c r="CL458" t="str">
        <f>IF(O458=" "," ",VLOOKUP(AA458,Mapping!$A:$C,3,FALSE))</f>
        <v>Newcastle</v>
      </c>
      <c r="CM458" s="5">
        <f t="shared" si="35"/>
        <v>0</v>
      </c>
      <c r="CN458" s="5">
        <f t="shared" si="36"/>
        <v>0</v>
      </c>
      <c r="CO458">
        <f t="shared" si="37"/>
        <v>6</v>
      </c>
      <c r="CP458" s="4">
        <f t="shared" si="38"/>
        <v>11</v>
      </c>
      <c r="CQ458">
        <f t="shared" si="39"/>
        <v>0</v>
      </c>
    </row>
    <row r="459" spans="1:95" x14ac:dyDescent="0.35">
      <c r="A459">
        <v>75</v>
      </c>
      <c r="B459" s="1" t="s">
        <v>88</v>
      </c>
      <c r="C459">
        <v>119471</v>
      </c>
      <c r="D459" s="1" t="s">
        <v>88</v>
      </c>
      <c r="E459" s="1" t="s">
        <v>88</v>
      </c>
      <c r="F459" s="1">
        <v>0</v>
      </c>
      <c r="G459" s="1" t="s">
        <v>88</v>
      </c>
      <c r="H459" s="1" t="s">
        <v>88</v>
      </c>
      <c r="I459">
        <v>2</v>
      </c>
      <c r="J459">
        <v>2.1</v>
      </c>
      <c r="K459" s="1" t="s">
        <v>88</v>
      </c>
      <c r="L459" s="1" t="s">
        <v>88</v>
      </c>
      <c r="M459" s="1" t="s">
        <v>1486</v>
      </c>
      <c r="N459">
        <v>0</v>
      </c>
      <c r="O459">
        <v>427</v>
      </c>
      <c r="P459" s="1" t="s">
        <v>88</v>
      </c>
      <c r="Q459" s="1" t="s">
        <v>440</v>
      </c>
      <c r="R459" s="2">
        <v>45145.020902488424</v>
      </c>
      <c r="S459" s="4">
        <v>50</v>
      </c>
      <c r="T459" s="1" t="s">
        <v>1487</v>
      </c>
      <c r="U459">
        <v>3.9</v>
      </c>
      <c r="V459" s="1" t="s">
        <v>1488</v>
      </c>
      <c r="W459">
        <v>3.7</v>
      </c>
      <c r="X459" s="1" t="s">
        <v>88</v>
      </c>
      <c r="Y459" s="1" t="s">
        <v>88</v>
      </c>
      <c r="Z459" s="1" t="s">
        <v>93</v>
      </c>
      <c r="AA459">
        <v>15</v>
      </c>
      <c r="AB459">
        <v>4</v>
      </c>
      <c r="AC459">
        <v>139</v>
      </c>
      <c r="AD459" s="5">
        <v>0</v>
      </c>
      <c r="AE459" s="5">
        <v>0</v>
      </c>
      <c r="AF459" s="5">
        <v>0</v>
      </c>
      <c r="AG459" s="5">
        <v>0</v>
      </c>
      <c r="AH459">
        <v>0</v>
      </c>
      <c r="AI459">
        <v>27.8</v>
      </c>
      <c r="AJ459" s="1" t="s">
        <v>1488</v>
      </c>
      <c r="AK459">
        <v>3207</v>
      </c>
      <c r="AL459">
        <v>1</v>
      </c>
      <c r="AM459">
        <v>3</v>
      </c>
      <c r="AN459">
        <v>15</v>
      </c>
      <c r="AO459">
        <v>28</v>
      </c>
      <c r="AP459">
        <v>1</v>
      </c>
      <c r="AQ459">
        <v>2</v>
      </c>
      <c r="AR459">
        <v>2</v>
      </c>
      <c r="AS459">
        <v>7</v>
      </c>
      <c r="AT459">
        <v>1</v>
      </c>
      <c r="AU459">
        <v>87</v>
      </c>
      <c r="AV459">
        <v>6</v>
      </c>
      <c r="AW459">
        <v>617</v>
      </c>
      <c r="AX459">
        <v>680.8</v>
      </c>
      <c r="AY459">
        <v>264.7</v>
      </c>
      <c r="AZ459">
        <v>523</v>
      </c>
      <c r="BA459">
        <v>147.1</v>
      </c>
      <c r="BB459">
        <v>36</v>
      </c>
      <c r="BC459">
        <v>4.63</v>
      </c>
      <c r="BD459">
        <v>2.0499999999999998</v>
      </c>
      <c r="BE459">
        <v>6.68</v>
      </c>
      <c r="BF459">
        <v>36.65</v>
      </c>
      <c r="BG459">
        <v>48</v>
      </c>
      <c r="BH459">
        <v>10</v>
      </c>
      <c r="BI459">
        <v>120</v>
      </c>
      <c r="BJ459">
        <v>26</v>
      </c>
      <c r="BK459">
        <v>53</v>
      </c>
      <c r="BL459">
        <v>1</v>
      </c>
      <c r="BM459">
        <v>64</v>
      </c>
      <c r="BN459">
        <v>7</v>
      </c>
      <c r="BO459">
        <v>3</v>
      </c>
      <c r="BP459" s="1" t="s">
        <v>88</v>
      </c>
      <c r="BQ459">
        <v>2</v>
      </c>
      <c r="BR459" s="1" t="s">
        <v>88</v>
      </c>
      <c r="BS459">
        <v>4</v>
      </c>
      <c r="BT459" s="1" t="s">
        <v>88</v>
      </c>
      <c r="BU459">
        <v>0.13</v>
      </c>
      <c r="BV459">
        <v>2.4</v>
      </c>
      <c r="BW459">
        <v>0.06</v>
      </c>
      <c r="BX459">
        <v>0.19</v>
      </c>
      <c r="BY459">
        <v>1.03</v>
      </c>
      <c r="BZ459">
        <v>0.79</v>
      </c>
      <c r="CA459">
        <v>190</v>
      </c>
      <c r="CB459">
        <v>20</v>
      </c>
      <c r="CC459">
        <v>362</v>
      </c>
      <c r="CD459">
        <v>180</v>
      </c>
      <c r="CE459">
        <v>55</v>
      </c>
      <c r="CF459">
        <v>10</v>
      </c>
      <c r="CG459">
        <v>93</v>
      </c>
      <c r="CH459">
        <v>31</v>
      </c>
      <c r="CI459">
        <v>1.01</v>
      </c>
      <c r="CJ459">
        <v>0.42</v>
      </c>
      <c r="CK459" t="str">
        <f>IF(O459=" "," ",VLOOKUP(AA459,Mapping!$A:$C,2,FALSE))</f>
        <v>NEW</v>
      </c>
      <c r="CL459" t="str">
        <f>IF(O459=" "," ",VLOOKUP(AA459,Mapping!$A:$C,3,FALSE))</f>
        <v>Newcastle</v>
      </c>
      <c r="CM459" s="5">
        <f t="shared" si="35"/>
        <v>0</v>
      </c>
      <c r="CN459" s="5">
        <f t="shared" si="36"/>
        <v>0</v>
      </c>
      <c r="CO459">
        <f t="shared" si="37"/>
        <v>5</v>
      </c>
      <c r="CP459" s="4">
        <f t="shared" si="38"/>
        <v>27.8</v>
      </c>
      <c r="CQ459">
        <f t="shared" si="39"/>
        <v>0</v>
      </c>
    </row>
    <row r="460" spans="1:95" x14ac:dyDescent="0.35">
      <c r="A460">
        <v>75</v>
      </c>
      <c r="B460" s="1" t="s">
        <v>88</v>
      </c>
      <c r="C460">
        <v>169359</v>
      </c>
      <c r="D460" s="1" t="s">
        <v>88</v>
      </c>
      <c r="E460" s="1" t="s">
        <v>88</v>
      </c>
      <c r="F460" s="1">
        <v>0</v>
      </c>
      <c r="G460" s="1" t="s">
        <v>88</v>
      </c>
      <c r="H460" s="1" t="s">
        <v>88</v>
      </c>
      <c r="I460">
        <v>2</v>
      </c>
      <c r="J460">
        <v>2.5</v>
      </c>
      <c r="K460" s="1" t="s">
        <v>88</v>
      </c>
      <c r="L460" s="1" t="s">
        <v>88</v>
      </c>
      <c r="M460" s="1" t="s">
        <v>179</v>
      </c>
      <c r="N460">
        <v>0</v>
      </c>
      <c r="O460">
        <v>428</v>
      </c>
      <c r="P460" s="1" t="s">
        <v>88</v>
      </c>
      <c r="Q460" s="1" t="s">
        <v>440</v>
      </c>
      <c r="R460" s="2">
        <v>45145.020902488424</v>
      </c>
      <c r="S460" s="4">
        <v>45</v>
      </c>
      <c r="T460" s="1" t="s">
        <v>1489</v>
      </c>
      <c r="U460">
        <v>2.1</v>
      </c>
      <c r="V460" s="1" t="s">
        <v>1490</v>
      </c>
      <c r="W460">
        <v>0.2</v>
      </c>
      <c r="X460" s="1" t="s">
        <v>88</v>
      </c>
      <c r="Y460" s="1" t="s">
        <v>88</v>
      </c>
      <c r="Z460" s="1" t="s">
        <v>97</v>
      </c>
      <c r="AA460">
        <v>15</v>
      </c>
      <c r="AB460">
        <v>4</v>
      </c>
      <c r="AC460">
        <v>35</v>
      </c>
      <c r="AD460" s="5">
        <v>0</v>
      </c>
      <c r="AE460" s="5">
        <v>0</v>
      </c>
      <c r="AF460" s="5">
        <v>0</v>
      </c>
      <c r="AG460" s="5">
        <v>0</v>
      </c>
      <c r="AH460">
        <v>0</v>
      </c>
      <c r="AI460">
        <v>7.8</v>
      </c>
      <c r="AJ460" s="1" t="s">
        <v>1490</v>
      </c>
      <c r="AK460">
        <v>600</v>
      </c>
      <c r="AL460">
        <v>1</v>
      </c>
      <c r="AM460">
        <v>3</v>
      </c>
      <c r="AN460">
        <v>3</v>
      </c>
      <c r="AO460">
        <v>6</v>
      </c>
      <c r="AP460">
        <v>1</v>
      </c>
      <c r="AQ460">
        <v>2</v>
      </c>
      <c r="AR460">
        <v>2</v>
      </c>
      <c r="AS460">
        <v>1</v>
      </c>
      <c r="AT460">
        <v>1</v>
      </c>
      <c r="AU460">
        <v>87</v>
      </c>
      <c r="AV460">
        <v>2</v>
      </c>
      <c r="AW460">
        <v>157</v>
      </c>
      <c r="AX460">
        <v>112.4</v>
      </c>
      <c r="AY460">
        <v>142.4</v>
      </c>
      <c r="AZ460">
        <v>8</v>
      </c>
      <c r="BA460">
        <v>26.3</v>
      </c>
      <c r="BB460">
        <v>6</v>
      </c>
      <c r="BC460">
        <v>0.01</v>
      </c>
      <c r="BD460">
        <v>0.67</v>
      </c>
      <c r="BE460">
        <v>0.68</v>
      </c>
      <c r="BF460">
        <v>6.79</v>
      </c>
      <c r="BG460">
        <v>295</v>
      </c>
      <c r="BH460">
        <v>115</v>
      </c>
      <c r="BI460">
        <v>191</v>
      </c>
      <c r="BJ460">
        <v>52</v>
      </c>
      <c r="BK460">
        <v>336</v>
      </c>
      <c r="BL460">
        <v>130</v>
      </c>
      <c r="BM460">
        <v>301</v>
      </c>
      <c r="BN460">
        <v>109</v>
      </c>
      <c r="BO460">
        <v>2</v>
      </c>
      <c r="BP460" s="1" t="s">
        <v>88</v>
      </c>
      <c r="BQ460">
        <v>2</v>
      </c>
      <c r="BR460" s="1" t="s">
        <v>88</v>
      </c>
      <c r="BS460">
        <v>4</v>
      </c>
      <c r="BT460" s="1" t="s">
        <v>88</v>
      </c>
      <c r="BU460">
        <v>0.13</v>
      </c>
      <c r="BV460">
        <v>2.4</v>
      </c>
      <c r="BW460">
        <v>0.1</v>
      </c>
      <c r="BX460">
        <v>0.1</v>
      </c>
      <c r="BY460">
        <v>1.02</v>
      </c>
      <c r="BZ460">
        <v>0.9</v>
      </c>
      <c r="CA460">
        <v>367</v>
      </c>
      <c r="CB460">
        <v>80</v>
      </c>
      <c r="CC460">
        <v>171</v>
      </c>
      <c r="CD460">
        <v>103</v>
      </c>
      <c r="CE460">
        <v>234</v>
      </c>
      <c r="CF460">
        <v>88</v>
      </c>
      <c r="CG460">
        <v>346</v>
      </c>
      <c r="CH460">
        <v>128</v>
      </c>
      <c r="CI460">
        <v>0.9</v>
      </c>
      <c r="CJ460">
        <v>0.45</v>
      </c>
      <c r="CK460" t="str">
        <f>IF(O460=" "," ",VLOOKUP(AA460,Mapping!$A:$C,2,FALSE))</f>
        <v>NEW</v>
      </c>
      <c r="CL460" t="str">
        <f>IF(O460=" "," ",VLOOKUP(AA460,Mapping!$A:$C,3,FALSE))</f>
        <v>Newcastle</v>
      </c>
      <c r="CM460" s="5">
        <f t="shared" si="35"/>
        <v>0</v>
      </c>
      <c r="CN460" s="5">
        <f t="shared" si="36"/>
        <v>0</v>
      </c>
      <c r="CO460">
        <f t="shared" si="37"/>
        <v>4.5</v>
      </c>
      <c r="CP460" s="4">
        <f t="shared" si="38"/>
        <v>7.7777777777777777</v>
      </c>
      <c r="CQ460">
        <f t="shared" si="39"/>
        <v>0</v>
      </c>
    </row>
    <row r="461" spans="1:95" x14ac:dyDescent="0.35">
      <c r="A461">
        <v>75</v>
      </c>
      <c r="B461" s="1" t="s">
        <v>88</v>
      </c>
      <c r="C461">
        <v>432422</v>
      </c>
      <c r="D461" s="1" t="s">
        <v>88</v>
      </c>
      <c r="E461" s="1" t="s">
        <v>88</v>
      </c>
      <c r="F461" s="1">
        <v>0</v>
      </c>
      <c r="G461" s="1" t="s">
        <v>88</v>
      </c>
      <c r="H461" s="1" t="s">
        <v>88</v>
      </c>
      <c r="I461">
        <v>3</v>
      </c>
      <c r="J461">
        <v>2.5</v>
      </c>
      <c r="K461" s="1" t="s">
        <v>88</v>
      </c>
      <c r="L461" s="1" t="s">
        <v>88</v>
      </c>
      <c r="M461" s="1" t="s">
        <v>1491</v>
      </c>
      <c r="N461">
        <v>0</v>
      </c>
      <c r="O461">
        <v>429</v>
      </c>
      <c r="P461" s="1" t="s">
        <v>88</v>
      </c>
      <c r="Q461" s="1" t="s">
        <v>440</v>
      </c>
      <c r="R461" s="2">
        <v>45145.020902488424</v>
      </c>
      <c r="S461" s="4">
        <v>55</v>
      </c>
      <c r="T461" s="1" t="s">
        <v>1492</v>
      </c>
      <c r="U461">
        <v>0</v>
      </c>
      <c r="V461" s="1" t="s">
        <v>1493</v>
      </c>
      <c r="W461">
        <v>1.9</v>
      </c>
      <c r="X461" s="1" t="s">
        <v>88</v>
      </c>
      <c r="Y461" s="1" t="s">
        <v>88</v>
      </c>
      <c r="Z461" s="1" t="s">
        <v>97</v>
      </c>
      <c r="AA461">
        <v>15</v>
      </c>
      <c r="AB461">
        <v>4</v>
      </c>
      <c r="AC461">
        <v>35</v>
      </c>
      <c r="AD461" s="5">
        <v>0</v>
      </c>
      <c r="AE461" s="5">
        <v>0</v>
      </c>
      <c r="AF461" s="5">
        <v>0</v>
      </c>
      <c r="AG461" s="5">
        <v>0</v>
      </c>
      <c r="AH461">
        <v>0</v>
      </c>
      <c r="AI461">
        <v>0</v>
      </c>
      <c r="AJ461" s="1" t="s">
        <v>1493</v>
      </c>
      <c r="AK461">
        <v>600</v>
      </c>
      <c r="AL461">
        <v>1</v>
      </c>
      <c r="AM461">
        <v>3</v>
      </c>
      <c r="AN461">
        <v>3</v>
      </c>
      <c r="AO461">
        <v>6</v>
      </c>
      <c r="AP461">
        <v>1</v>
      </c>
      <c r="AQ461">
        <v>2</v>
      </c>
      <c r="AR461">
        <v>2</v>
      </c>
      <c r="AS461">
        <v>1</v>
      </c>
      <c r="AT461">
        <v>1</v>
      </c>
      <c r="AU461">
        <v>87</v>
      </c>
      <c r="AV461">
        <v>2</v>
      </c>
      <c r="AW461">
        <v>157</v>
      </c>
      <c r="AX461">
        <v>0</v>
      </c>
      <c r="AY461">
        <v>0</v>
      </c>
      <c r="AZ461">
        <v>0</v>
      </c>
      <c r="BA461">
        <v>0</v>
      </c>
      <c r="BB461">
        <v>6</v>
      </c>
      <c r="BC461">
        <v>0</v>
      </c>
      <c r="BD461">
        <v>0</v>
      </c>
      <c r="BE461">
        <v>0</v>
      </c>
      <c r="BF461">
        <v>0</v>
      </c>
      <c r="BG461">
        <v>604</v>
      </c>
      <c r="BH461">
        <v>258</v>
      </c>
      <c r="BI461">
        <v>604</v>
      </c>
      <c r="BJ461">
        <v>258</v>
      </c>
      <c r="BK461">
        <v>604</v>
      </c>
      <c r="BL461">
        <v>258</v>
      </c>
      <c r="BM461">
        <v>604</v>
      </c>
      <c r="BN461">
        <v>258</v>
      </c>
      <c r="BO461">
        <v>2</v>
      </c>
      <c r="BP461" s="1" t="s">
        <v>88</v>
      </c>
      <c r="BQ461">
        <v>2</v>
      </c>
      <c r="BR461" s="1" t="s">
        <v>88</v>
      </c>
      <c r="BS461">
        <v>4</v>
      </c>
      <c r="BT461" s="1" t="s">
        <v>88</v>
      </c>
      <c r="BU461">
        <v>0.13</v>
      </c>
      <c r="BV461">
        <v>2.4</v>
      </c>
      <c r="BW461">
        <v>0.1</v>
      </c>
      <c r="BX461">
        <v>0.1</v>
      </c>
      <c r="BY461">
        <v>1.02</v>
      </c>
      <c r="BZ461">
        <v>0.9</v>
      </c>
      <c r="CA461">
        <v>135</v>
      </c>
      <c r="CB461">
        <v>87</v>
      </c>
      <c r="CC461">
        <v>524</v>
      </c>
      <c r="CD461">
        <v>206</v>
      </c>
      <c r="CE461">
        <v>604</v>
      </c>
      <c r="CF461">
        <v>258</v>
      </c>
      <c r="CG461">
        <v>129</v>
      </c>
      <c r="CH461">
        <v>46</v>
      </c>
      <c r="CI461">
        <v>0.9</v>
      </c>
      <c r="CJ461">
        <v>0.45</v>
      </c>
      <c r="CK461" t="str">
        <f>IF(O461=" "," ",VLOOKUP(AA461,Mapping!$A:$C,2,FALSE))</f>
        <v>NEW</v>
      </c>
      <c r="CL461" t="str">
        <f>IF(O461=" "," ",VLOOKUP(AA461,Mapping!$A:$C,3,FALSE))</f>
        <v>Newcastle</v>
      </c>
      <c r="CM461" s="5">
        <f t="shared" si="35"/>
        <v>0</v>
      </c>
      <c r="CN461" s="5">
        <f t="shared" si="36"/>
        <v>0</v>
      </c>
      <c r="CO461">
        <f t="shared" si="37"/>
        <v>5.5</v>
      </c>
      <c r="CP461" s="4">
        <f t="shared" si="38"/>
        <v>6.3636363636363633</v>
      </c>
      <c r="CQ461">
        <f t="shared" si="39"/>
        <v>0</v>
      </c>
    </row>
    <row r="462" spans="1:95" x14ac:dyDescent="0.35">
      <c r="A462">
        <v>75</v>
      </c>
      <c r="B462" s="1" t="s">
        <v>88</v>
      </c>
      <c r="C462">
        <v>77794</v>
      </c>
      <c r="D462" s="1" t="s">
        <v>88</v>
      </c>
      <c r="E462" s="1" t="s">
        <v>88</v>
      </c>
      <c r="F462" s="1">
        <v>0</v>
      </c>
      <c r="G462" s="1" t="s">
        <v>88</v>
      </c>
      <c r="H462" s="1" t="s">
        <v>88</v>
      </c>
      <c r="I462">
        <v>2</v>
      </c>
      <c r="J462">
        <v>3.6</v>
      </c>
      <c r="K462" s="1" t="s">
        <v>88</v>
      </c>
      <c r="L462" s="1" t="s">
        <v>88</v>
      </c>
      <c r="M462" s="1" t="s">
        <v>170</v>
      </c>
      <c r="N462">
        <v>0</v>
      </c>
      <c r="O462">
        <v>430</v>
      </c>
      <c r="P462" s="1" t="s">
        <v>88</v>
      </c>
      <c r="Q462" s="1" t="s">
        <v>440</v>
      </c>
      <c r="R462" s="2">
        <v>45145.020902488424</v>
      </c>
      <c r="S462" s="4">
        <v>65</v>
      </c>
      <c r="T462" s="1" t="s">
        <v>1494</v>
      </c>
      <c r="U462">
        <v>5.2</v>
      </c>
      <c r="V462" s="1" t="s">
        <v>1495</v>
      </c>
      <c r="W462">
        <v>34.799999999999997</v>
      </c>
      <c r="X462" s="1" t="s">
        <v>88</v>
      </c>
      <c r="Y462" s="1" t="s">
        <v>88</v>
      </c>
      <c r="Z462" s="1" t="s">
        <v>97</v>
      </c>
      <c r="AA462">
        <v>15</v>
      </c>
      <c r="AB462">
        <v>4</v>
      </c>
      <c r="AC462">
        <v>198</v>
      </c>
      <c r="AD462" s="5">
        <v>0</v>
      </c>
      <c r="AE462" s="5">
        <v>0</v>
      </c>
      <c r="AF462" s="5">
        <v>0</v>
      </c>
      <c r="AG462" s="5">
        <v>0</v>
      </c>
      <c r="AH462">
        <v>0</v>
      </c>
      <c r="AI462">
        <v>30.5</v>
      </c>
      <c r="AJ462" s="1" t="s">
        <v>1495</v>
      </c>
      <c r="AK462">
        <v>3342</v>
      </c>
      <c r="AL462">
        <v>1</v>
      </c>
      <c r="AM462">
        <v>9</v>
      </c>
      <c r="AN462">
        <v>16</v>
      </c>
      <c r="AO462">
        <v>31</v>
      </c>
      <c r="AP462">
        <v>1</v>
      </c>
      <c r="AQ462">
        <v>2</v>
      </c>
      <c r="AR462">
        <v>2</v>
      </c>
      <c r="AS462">
        <v>5</v>
      </c>
      <c r="AT462">
        <v>1</v>
      </c>
      <c r="AU462">
        <v>87</v>
      </c>
      <c r="AV462">
        <v>39</v>
      </c>
      <c r="AW462">
        <v>941</v>
      </c>
      <c r="AX462">
        <v>908.2</v>
      </c>
      <c r="AY462">
        <v>1824</v>
      </c>
      <c r="AZ462">
        <v>123</v>
      </c>
      <c r="BA462">
        <v>285.8</v>
      </c>
      <c r="BB462">
        <v>38</v>
      </c>
      <c r="BC462">
        <v>0.85</v>
      </c>
      <c r="BD462">
        <v>12.03</v>
      </c>
      <c r="BE462">
        <v>12.88</v>
      </c>
      <c r="BF462">
        <v>38.409999999999997</v>
      </c>
      <c r="BG462">
        <v>14</v>
      </c>
      <c r="BH462">
        <v>2</v>
      </c>
      <c r="BI462">
        <v>1</v>
      </c>
      <c r="BJ462">
        <v>1</v>
      </c>
      <c r="BK462">
        <v>200</v>
      </c>
      <c r="BL462">
        <v>53</v>
      </c>
      <c r="BM462">
        <v>9</v>
      </c>
      <c r="BN462">
        <v>1</v>
      </c>
      <c r="BO462">
        <v>1</v>
      </c>
      <c r="BP462" s="1" t="s">
        <v>88</v>
      </c>
      <c r="BQ462">
        <v>1</v>
      </c>
      <c r="BR462" s="1" t="s">
        <v>88</v>
      </c>
      <c r="BS462">
        <v>4</v>
      </c>
      <c r="BT462" s="1" t="s">
        <v>88</v>
      </c>
      <c r="BU462">
        <v>0.02</v>
      </c>
      <c r="BV462">
        <v>2.4</v>
      </c>
      <c r="BW462">
        <v>0.32</v>
      </c>
      <c r="BX462">
        <v>0.34</v>
      </c>
      <c r="BY462">
        <v>1.03</v>
      </c>
      <c r="BZ462">
        <v>0.83</v>
      </c>
      <c r="CA462">
        <v>42</v>
      </c>
      <c r="CB462">
        <v>2</v>
      </c>
      <c r="CC462">
        <v>563</v>
      </c>
      <c r="CD462">
        <v>204</v>
      </c>
      <c r="CE462">
        <v>12</v>
      </c>
      <c r="CF462">
        <v>1</v>
      </c>
      <c r="CG462">
        <v>6</v>
      </c>
      <c r="CH462">
        <v>2</v>
      </c>
      <c r="CI462">
        <v>1.02</v>
      </c>
      <c r="CJ462">
        <v>0.43</v>
      </c>
      <c r="CK462" t="str">
        <f>IF(O462=" "," ",VLOOKUP(AA462,Mapping!$A:$C,2,FALSE))</f>
        <v>NEW</v>
      </c>
      <c r="CL462" t="str">
        <f>IF(O462=" "," ",VLOOKUP(AA462,Mapping!$A:$C,3,FALSE))</f>
        <v>Newcastle</v>
      </c>
      <c r="CM462" s="5">
        <f t="shared" si="35"/>
        <v>0</v>
      </c>
      <c r="CN462" s="5">
        <f t="shared" si="36"/>
        <v>0</v>
      </c>
      <c r="CO462">
        <f t="shared" si="37"/>
        <v>6.5</v>
      </c>
      <c r="CP462" s="4">
        <f t="shared" si="38"/>
        <v>30.46153846153846</v>
      </c>
      <c r="CQ462">
        <f t="shared" si="39"/>
        <v>0</v>
      </c>
    </row>
    <row r="463" spans="1:95" x14ac:dyDescent="0.35">
      <c r="A463">
        <v>75</v>
      </c>
      <c r="B463" s="1" t="s">
        <v>88</v>
      </c>
      <c r="C463">
        <v>232977</v>
      </c>
      <c r="D463" s="1" t="s">
        <v>88</v>
      </c>
      <c r="E463" s="1" t="s">
        <v>88</v>
      </c>
      <c r="F463" s="1">
        <v>0</v>
      </c>
      <c r="G463" s="1" t="s">
        <v>88</v>
      </c>
      <c r="H463" s="1" t="s">
        <v>88</v>
      </c>
      <c r="I463">
        <v>2</v>
      </c>
      <c r="J463">
        <v>0</v>
      </c>
      <c r="K463" s="1" t="s">
        <v>88</v>
      </c>
      <c r="L463" s="1" t="s">
        <v>88</v>
      </c>
      <c r="M463" s="1" t="s">
        <v>1496</v>
      </c>
      <c r="N463">
        <v>0</v>
      </c>
      <c r="O463">
        <v>431</v>
      </c>
      <c r="P463" s="1" t="s">
        <v>88</v>
      </c>
      <c r="Q463" s="1" t="s">
        <v>1497</v>
      </c>
      <c r="R463" s="2">
        <v>45135.394244108793</v>
      </c>
      <c r="S463" s="4">
        <v>40</v>
      </c>
      <c r="T463" s="1" t="s">
        <v>1498</v>
      </c>
      <c r="U463">
        <v>0</v>
      </c>
      <c r="V463" s="1" t="s">
        <v>1499</v>
      </c>
      <c r="W463">
        <v>0.4</v>
      </c>
      <c r="X463" s="1" t="s">
        <v>88</v>
      </c>
      <c r="Y463" s="1" t="s">
        <v>88</v>
      </c>
      <c r="Z463" s="1" t="s">
        <v>189</v>
      </c>
      <c r="AA463">
        <v>15</v>
      </c>
      <c r="AB463">
        <v>4</v>
      </c>
      <c r="AC463">
        <v>198</v>
      </c>
      <c r="AD463" s="5">
        <v>0</v>
      </c>
      <c r="AE463" s="5">
        <v>0</v>
      </c>
      <c r="AF463" s="5">
        <v>0</v>
      </c>
      <c r="AG463" s="5">
        <v>0</v>
      </c>
      <c r="AH463">
        <v>0</v>
      </c>
      <c r="AI463">
        <v>0</v>
      </c>
      <c r="AJ463" s="1" t="s">
        <v>1499</v>
      </c>
      <c r="AK463">
        <v>3342</v>
      </c>
      <c r="AL463">
        <v>1</v>
      </c>
      <c r="AM463">
        <v>9</v>
      </c>
      <c r="AN463">
        <v>16</v>
      </c>
      <c r="AO463">
        <v>31</v>
      </c>
      <c r="AP463">
        <v>1</v>
      </c>
      <c r="AQ463">
        <v>2</v>
      </c>
      <c r="AR463">
        <v>2</v>
      </c>
      <c r="AS463">
        <v>5</v>
      </c>
      <c r="AT463">
        <v>1</v>
      </c>
      <c r="AU463">
        <v>87</v>
      </c>
      <c r="AV463">
        <v>39</v>
      </c>
      <c r="AW463">
        <v>941</v>
      </c>
      <c r="AX463">
        <v>0</v>
      </c>
      <c r="AY463">
        <v>0</v>
      </c>
      <c r="AZ463">
        <v>0</v>
      </c>
      <c r="BA463">
        <v>0</v>
      </c>
      <c r="BB463">
        <v>38</v>
      </c>
      <c r="BC463">
        <v>0</v>
      </c>
      <c r="BD463">
        <v>0</v>
      </c>
      <c r="BE463">
        <v>0</v>
      </c>
      <c r="BF463">
        <v>0</v>
      </c>
      <c r="BG463">
        <v>433</v>
      </c>
      <c r="BH463">
        <v>157</v>
      </c>
      <c r="BI463">
        <v>424</v>
      </c>
      <c r="BJ463">
        <v>156</v>
      </c>
      <c r="BK463">
        <v>409</v>
      </c>
      <c r="BL463">
        <v>155</v>
      </c>
      <c r="BM463">
        <v>435</v>
      </c>
      <c r="BN463">
        <v>157</v>
      </c>
      <c r="BO463">
        <v>1</v>
      </c>
      <c r="BP463" s="1" t="s">
        <v>88</v>
      </c>
      <c r="BQ463">
        <v>1</v>
      </c>
      <c r="BR463" s="1" t="s">
        <v>88</v>
      </c>
      <c r="BS463">
        <v>4</v>
      </c>
      <c r="BT463" s="1" t="s">
        <v>88</v>
      </c>
      <c r="BU463">
        <v>0.02</v>
      </c>
      <c r="BV463">
        <v>2.4</v>
      </c>
      <c r="BW463">
        <v>0.32</v>
      </c>
      <c r="BX463">
        <v>0.34</v>
      </c>
      <c r="BY463">
        <v>1.03</v>
      </c>
      <c r="BZ463">
        <v>0.83</v>
      </c>
      <c r="CA463">
        <v>583</v>
      </c>
      <c r="CB463">
        <v>181</v>
      </c>
      <c r="CC463">
        <v>68</v>
      </c>
      <c r="CD463">
        <v>33</v>
      </c>
      <c r="CE463">
        <v>440</v>
      </c>
      <c r="CF463">
        <v>158</v>
      </c>
      <c r="CG463">
        <v>263</v>
      </c>
      <c r="CH463">
        <v>90</v>
      </c>
      <c r="CI463">
        <v>1.02</v>
      </c>
      <c r="CJ463">
        <v>0.43</v>
      </c>
      <c r="CK463" t="str">
        <f>IF(O463=" "," ",VLOOKUP(AA463,Mapping!$A:$C,2,FALSE))</f>
        <v>NEW</v>
      </c>
      <c r="CL463" t="str">
        <f>IF(O463=" "," ",VLOOKUP(AA463,Mapping!$A:$C,3,FALSE))</f>
        <v>Newcastle</v>
      </c>
      <c r="CM463" s="5">
        <f t="shared" si="35"/>
        <v>0</v>
      </c>
      <c r="CN463" s="5">
        <f t="shared" si="36"/>
        <v>0</v>
      </c>
      <c r="CO463">
        <f t="shared" si="37"/>
        <v>4</v>
      </c>
      <c r="CP463" s="4">
        <f t="shared" si="38"/>
        <v>49.5</v>
      </c>
      <c r="CQ463">
        <f t="shared" si="39"/>
        <v>0</v>
      </c>
    </row>
    <row r="464" spans="1:95" x14ac:dyDescent="0.35">
      <c r="A464">
        <v>25</v>
      </c>
      <c r="B464" s="1" t="s">
        <v>88</v>
      </c>
      <c r="C464">
        <v>200089</v>
      </c>
      <c r="D464" s="1" t="s">
        <v>88</v>
      </c>
      <c r="E464" s="1" t="s">
        <v>88</v>
      </c>
      <c r="F464" s="1">
        <v>0</v>
      </c>
      <c r="G464" s="1" t="s">
        <v>88</v>
      </c>
      <c r="H464" s="1" t="s">
        <v>88</v>
      </c>
      <c r="I464">
        <v>3</v>
      </c>
      <c r="J464">
        <v>0.6</v>
      </c>
      <c r="K464" s="1" t="s">
        <v>88</v>
      </c>
      <c r="L464" s="1" t="s">
        <v>88</v>
      </c>
      <c r="M464" s="1" t="s">
        <v>372</v>
      </c>
      <c r="N464">
        <v>0</v>
      </c>
      <c r="O464">
        <v>432</v>
      </c>
      <c r="P464" s="1" t="s">
        <v>88</v>
      </c>
      <c r="Q464" s="1" t="s">
        <v>892</v>
      </c>
      <c r="R464" s="2">
        <v>45145.020902685188</v>
      </c>
      <c r="S464" s="4">
        <v>55</v>
      </c>
      <c r="T464" s="1" t="s">
        <v>1500</v>
      </c>
      <c r="U464">
        <v>3.5</v>
      </c>
      <c r="V464" s="1" t="s">
        <v>1501</v>
      </c>
      <c r="W464">
        <v>0.7</v>
      </c>
      <c r="X464" s="1" t="s">
        <v>88</v>
      </c>
      <c r="Y464" s="1" t="s">
        <v>88</v>
      </c>
      <c r="Z464" s="1" t="s">
        <v>93</v>
      </c>
      <c r="AA464">
        <v>15</v>
      </c>
      <c r="AB464">
        <v>4</v>
      </c>
      <c r="AC464">
        <v>123</v>
      </c>
      <c r="AD464" s="5">
        <v>0</v>
      </c>
      <c r="AE464" s="5">
        <v>0</v>
      </c>
      <c r="AF464" s="5">
        <v>0</v>
      </c>
      <c r="AG464" s="5">
        <v>0</v>
      </c>
      <c r="AH464">
        <v>0</v>
      </c>
      <c r="AI464">
        <v>22.4</v>
      </c>
      <c r="AJ464" s="1" t="s">
        <v>1501</v>
      </c>
      <c r="AK464">
        <v>2556</v>
      </c>
      <c r="AL464">
        <v>3</v>
      </c>
      <c r="AM464">
        <v>7</v>
      </c>
      <c r="AN464">
        <v>12</v>
      </c>
      <c r="AO464">
        <v>26</v>
      </c>
      <c r="AP464">
        <v>1</v>
      </c>
      <c r="AQ464">
        <v>2</v>
      </c>
      <c r="AR464">
        <v>2</v>
      </c>
      <c r="AS464">
        <v>1</v>
      </c>
      <c r="AT464">
        <v>1</v>
      </c>
      <c r="AU464">
        <v>87</v>
      </c>
      <c r="AV464">
        <v>11</v>
      </c>
      <c r="AW464">
        <v>415</v>
      </c>
      <c r="AX464">
        <v>520.79999999999995</v>
      </c>
      <c r="AY464">
        <v>547</v>
      </c>
      <c r="AZ464">
        <v>680</v>
      </c>
      <c r="BA464">
        <v>174.9</v>
      </c>
      <c r="BB464">
        <v>31</v>
      </c>
      <c r="BC464">
        <v>7.3</v>
      </c>
      <c r="BD464">
        <v>4.29</v>
      </c>
      <c r="BE464">
        <v>11.59</v>
      </c>
      <c r="BF464">
        <v>29.62</v>
      </c>
      <c r="BG464">
        <v>94</v>
      </c>
      <c r="BH464">
        <v>43</v>
      </c>
      <c r="BI464">
        <v>46</v>
      </c>
      <c r="BJ464">
        <v>38</v>
      </c>
      <c r="BK464">
        <v>33</v>
      </c>
      <c r="BL464">
        <v>22</v>
      </c>
      <c r="BM464">
        <v>43</v>
      </c>
      <c r="BN464">
        <v>32</v>
      </c>
      <c r="BO464">
        <v>1</v>
      </c>
      <c r="BP464" s="1" t="s">
        <v>88</v>
      </c>
      <c r="BQ464">
        <v>1</v>
      </c>
      <c r="BR464" s="1" t="s">
        <v>88</v>
      </c>
      <c r="BS464">
        <v>4</v>
      </c>
      <c r="BT464" s="1" t="s">
        <v>88</v>
      </c>
      <c r="BU464">
        <v>0.26</v>
      </c>
      <c r="BV464">
        <v>2.4</v>
      </c>
      <c r="BW464">
        <v>0.15</v>
      </c>
      <c r="BX464">
        <v>0.41</v>
      </c>
      <c r="BY464">
        <v>1.04</v>
      </c>
      <c r="BZ464">
        <v>0.92</v>
      </c>
      <c r="CA464">
        <v>115</v>
      </c>
      <c r="CB464">
        <v>70</v>
      </c>
      <c r="CC464">
        <v>504</v>
      </c>
      <c r="CD464">
        <v>189</v>
      </c>
      <c r="CE464">
        <v>98</v>
      </c>
      <c r="CF464">
        <v>42</v>
      </c>
      <c r="CG464">
        <v>203</v>
      </c>
      <c r="CH464">
        <v>67</v>
      </c>
      <c r="CI464">
        <v>1.0900000000000001</v>
      </c>
      <c r="CJ464">
        <v>0.42</v>
      </c>
      <c r="CK464" t="str">
        <f>IF(O464=" "," ",VLOOKUP(AA464,Mapping!$A:$C,2,FALSE))</f>
        <v>NEW</v>
      </c>
      <c r="CL464" t="str">
        <f>IF(O464=" "," ",VLOOKUP(AA464,Mapping!$A:$C,3,FALSE))</f>
        <v>Newcastle</v>
      </c>
      <c r="CM464" s="5">
        <f t="shared" si="35"/>
        <v>0</v>
      </c>
      <c r="CN464" s="5">
        <f t="shared" si="36"/>
        <v>0</v>
      </c>
      <c r="CO464">
        <f t="shared" si="37"/>
        <v>5.5</v>
      </c>
      <c r="CP464" s="4">
        <f t="shared" si="38"/>
        <v>22.363636363636363</v>
      </c>
      <c r="CQ464">
        <f t="shared" si="39"/>
        <v>0</v>
      </c>
    </row>
    <row r="465" spans="1:95" x14ac:dyDescent="0.35">
      <c r="A465">
        <v>25</v>
      </c>
      <c r="B465" s="1" t="s">
        <v>88</v>
      </c>
      <c r="C465">
        <v>75115</v>
      </c>
      <c r="D465" s="1" t="s">
        <v>88</v>
      </c>
      <c r="E465" s="1" t="s">
        <v>88</v>
      </c>
      <c r="F465" s="1">
        <v>0</v>
      </c>
      <c r="G465" s="1" t="s">
        <v>88</v>
      </c>
      <c r="H465" s="1" t="s">
        <v>88</v>
      </c>
      <c r="I465">
        <v>4</v>
      </c>
      <c r="J465">
        <v>3</v>
      </c>
      <c r="K465" s="1" t="s">
        <v>88</v>
      </c>
      <c r="L465" s="1" t="s">
        <v>88</v>
      </c>
      <c r="M465" s="1" t="s">
        <v>784</v>
      </c>
      <c r="N465">
        <v>0</v>
      </c>
      <c r="O465">
        <v>433</v>
      </c>
      <c r="P465" s="1" t="s">
        <v>88</v>
      </c>
      <c r="Q465" s="1" t="s">
        <v>892</v>
      </c>
      <c r="R465" s="2">
        <v>45145.020902685188</v>
      </c>
      <c r="S465" s="4">
        <v>80</v>
      </c>
      <c r="T465" s="1" t="s">
        <v>1502</v>
      </c>
      <c r="U465">
        <v>5.0999999999999996</v>
      </c>
      <c r="V465" s="1" t="s">
        <v>1058</v>
      </c>
      <c r="W465">
        <v>10</v>
      </c>
      <c r="X465" s="1" t="s">
        <v>88</v>
      </c>
      <c r="Y465" s="1" t="s">
        <v>88</v>
      </c>
      <c r="Z465" s="1" t="s">
        <v>97</v>
      </c>
      <c r="AA465">
        <v>15</v>
      </c>
      <c r="AB465">
        <v>4</v>
      </c>
      <c r="AC465">
        <v>157</v>
      </c>
      <c r="AD465" s="5">
        <v>0</v>
      </c>
      <c r="AE465" s="5">
        <v>0</v>
      </c>
      <c r="AF465" s="5">
        <v>0</v>
      </c>
      <c r="AG465" s="5">
        <v>0</v>
      </c>
      <c r="AH465">
        <v>0</v>
      </c>
      <c r="AI465">
        <v>19.600000000000001</v>
      </c>
      <c r="AJ465" s="1" t="s">
        <v>1058</v>
      </c>
      <c r="AK465">
        <v>1870</v>
      </c>
      <c r="AL465">
        <v>18</v>
      </c>
      <c r="AM465">
        <v>6</v>
      </c>
      <c r="AN465">
        <v>10</v>
      </c>
      <c r="AO465">
        <v>16</v>
      </c>
      <c r="AP465">
        <v>1</v>
      </c>
      <c r="AQ465">
        <v>2</v>
      </c>
      <c r="AR465">
        <v>2</v>
      </c>
      <c r="AS465">
        <v>4</v>
      </c>
      <c r="AT465">
        <v>1</v>
      </c>
      <c r="AU465">
        <v>87</v>
      </c>
      <c r="AV465">
        <v>20</v>
      </c>
      <c r="AW465">
        <v>526</v>
      </c>
      <c r="AX465">
        <v>722.2</v>
      </c>
      <c r="AY465">
        <v>271.3</v>
      </c>
      <c r="AZ465">
        <v>1022</v>
      </c>
      <c r="BA465">
        <v>200.9</v>
      </c>
      <c r="BB465">
        <v>21</v>
      </c>
      <c r="BC465">
        <v>16.43</v>
      </c>
      <c r="BD465">
        <v>2.11</v>
      </c>
      <c r="BE465">
        <v>18.54</v>
      </c>
      <c r="BF465">
        <v>21.93</v>
      </c>
      <c r="BG465">
        <v>37</v>
      </c>
      <c r="BH465">
        <v>5</v>
      </c>
      <c r="BI465">
        <v>116</v>
      </c>
      <c r="BJ465">
        <v>11</v>
      </c>
      <c r="BK465">
        <v>14</v>
      </c>
      <c r="BL465">
        <v>9</v>
      </c>
      <c r="BM465">
        <v>29</v>
      </c>
      <c r="BN465">
        <v>6</v>
      </c>
      <c r="BO465">
        <v>1</v>
      </c>
      <c r="BP465" s="1" t="s">
        <v>88</v>
      </c>
      <c r="BQ465">
        <v>1</v>
      </c>
      <c r="BR465" s="1" t="s">
        <v>88</v>
      </c>
      <c r="BS465">
        <v>1</v>
      </c>
      <c r="BT465" s="1" t="s">
        <v>88</v>
      </c>
      <c r="BU465">
        <v>0.79</v>
      </c>
      <c r="BV465">
        <v>2.4</v>
      </c>
      <c r="BW465">
        <v>0.1</v>
      </c>
      <c r="BX465">
        <v>0.89</v>
      </c>
      <c r="BY465">
        <v>1.06</v>
      </c>
      <c r="BZ465">
        <v>0.77</v>
      </c>
      <c r="CA465">
        <v>10</v>
      </c>
      <c r="CB465">
        <v>3</v>
      </c>
      <c r="CC465">
        <v>601</v>
      </c>
      <c r="CD465">
        <v>72</v>
      </c>
      <c r="CE465">
        <v>13</v>
      </c>
      <c r="CF465">
        <v>4</v>
      </c>
      <c r="CG465">
        <v>41</v>
      </c>
      <c r="CH465">
        <v>8</v>
      </c>
      <c r="CI465">
        <v>1.01</v>
      </c>
      <c r="CJ465">
        <v>0.48</v>
      </c>
      <c r="CK465" t="str">
        <f>IF(O465=" "," ",VLOOKUP(AA465,Mapping!$A:$C,2,FALSE))</f>
        <v>NEW</v>
      </c>
      <c r="CL465" t="str">
        <f>IF(O465=" "," ",VLOOKUP(AA465,Mapping!$A:$C,3,FALSE))</f>
        <v>Newcastle</v>
      </c>
      <c r="CM465" s="5">
        <f t="shared" si="35"/>
        <v>0</v>
      </c>
      <c r="CN465" s="5">
        <f t="shared" si="36"/>
        <v>0</v>
      </c>
      <c r="CO465">
        <f t="shared" si="37"/>
        <v>8</v>
      </c>
      <c r="CP465" s="4">
        <f t="shared" si="38"/>
        <v>19.625</v>
      </c>
      <c r="CQ465">
        <f t="shared" si="39"/>
        <v>0</v>
      </c>
    </row>
    <row r="466" spans="1:95" x14ac:dyDescent="0.35">
      <c r="A466">
        <v>25</v>
      </c>
      <c r="B466" s="1" t="s">
        <v>88</v>
      </c>
      <c r="C466">
        <v>104542</v>
      </c>
      <c r="D466" s="1" t="s">
        <v>88</v>
      </c>
      <c r="E466" s="1" t="s">
        <v>88</v>
      </c>
      <c r="F466" s="1">
        <v>0</v>
      </c>
      <c r="G466" s="1" t="s">
        <v>88</v>
      </c>
      <c r="H466" s="1" t="s">
        <v>88</v>
      </c>
      <c r="I466">
        <v>1</v>
      </c>
      <c r="J466">
        <v>1.5</v>
      </c>
      <c r="K466" s="1" t="s">
        <v>88</v>
      </c>
      <c r="L466" s="1" t="s">
        <v>88</v>
      </c>
      <c r="M466" s="1" t="s">
        <v>1503</v>
      </c>
      <c r="N466">
        <v>0</v>
      </c>
      <c r="O466">
        <v>580</v>
      </c>
      <c r="P466" s="1" t="s">
        <v>88</v>
      </c>
      <c r="Q466" s="1" t="s">
        <v>892</v>
      </c>
      <c r="R466" s="2">
        <v>45145.020902685188</v>
      </c>
      <c r="S466" s="4">
        <v>40</v>
      </c>
      <c r="T466" s="1" t="s">
        <v>1504</v>
      </c>
      <c r="U466">
        <v>0</v>
      </c>
      <c r="V466" s="1" t="s">
        <v>1505</v>
      </c>
      <c r="W466">
        <v>0.2</v>
      </c>
      <c r="X466" s="1" t="s">
        <v>88</v>
      </c>
      <c r="Y466" s="1" t="s">
        <v>88</v>
      </c>
      <c r="Z466" s="1" t="s">
        <v>97</v>
      </c>
      <c r="AA466">
        <v>15</v>
      </c>
      <c r="AB466">
        <v>4</v>
      </c>
      <c r="AC466">
        <v>157</v>
      </c>
      <c r="AD466" s="5">
        <v>0</v>
      </c>
      <c r="AE466" s="5">
        <v>0</v>
      </c>
      <c r="AF466" s="5">
        <v>0</v>
      </c>
      <c r="AG466" s="5">
        <v>0</v>
      </c>
      <c r="AH466">
        <v>0</v>
      </c>
      <c r="AI466">
        <v>0</v>
      </c>
      <c r="AJ466" s="1" t="s">
        <v>1505</v>
      </c>
      <c r="AK466">
        <v>1870</v>
      </c>
      <c r="AL466">
        <v>18</v>
      </c>
      <c r="AM466">
        <v>6</v>
      </c>
      <c r="AN466">
        <v>10</v>
      </c>
      <c r="AO466">
        <v>16</v>
      </c>
      <c r="AP466">
        <v>1</v>
      </c>
      <c r="AQ466">
        <v>2</v>
      </c>
      <c r="AR466">
        <v>2</v>
      </c>
      <c r="AS466">
        <v>4</v>
      </c>
      <c r="AT466">
        <v>1</v>
      </c>
      <c r="AU466">
        <v>87</v>
      </c>
      <c r="AV466">
        <v>20</v>
      </c>
      <c r="AW466">
        <v>526</v>
      </c>
      <c r="AX466">
        <v>0</v>
      </c>
      <c r="AY466">
        <v>0</v>
      </c>
      <c r="AZ466">
        <v>0</v>
      </c>
      <c r="BA466">
        <v>0</v>
      </c>
      <c r="BB466">
        <v>21</v>
      </c>
      <c r="BC466">
        <v>0</v>
      </c>
      <c r="BD466">
        <v>0</v>
      </c>
      <c r="BE466">
        <v>0</v>
      </c>
      <c r="BF466">
        <v>0</v>
      </c>
      <c r="BG466">
        <v>400</v>
      </c>
      <c r="BH466">
        <v>38</v>
      </c>
      <c r="BI466">
        <v>387</v>
      </c>
      <c r="BJ466">
        <v>25</v>
      </c>
      <c r="BK466">
        <v>369</v>
      </c>
      <c r="BL466">
        <v>16</v>
      </c>
      <c r="BM466">
        <v>402</v>
      </c>
      <c r="BN466">
        <v>38</v>
      </c>
      <c r="BO466">
        <v>1</v>
      </c>
      <c r="BP466" s="1" t="s">
        <v>88</v>
      </c>
      <c r="BQ466">
        <v>1</v>
      </c>
      <c r="BR466" s="1" t="s">
        <v>88</v>
      </c>
      <c r="BS466">
        <v>1</v>
      </c>
      <c r="BT466" s="1" t="s">
        <v>88</v>
      </c>
      <c r="BU466">
        <v>0.79</v>
      </c>
      <c r="BV466">
        <v>2.4</v>
      </c>
      <c r="BW466">
        <v>0.1</v>
      </c>
      <c r="BX466">
        <v>0.89</v>
      </c>
      <c r="BY466">
        <v>1.06</v>
      </c>
      <c r="BZ466">
        <v>0.77</v>
      </c>
      <c r="CA466">
        <v>537</v>
      </c>
      <c r="CB466">
        <v>44</v>
      </c>
      <c r="CC466">
        <v>22</v>
      </c>
      <c r="CD466">
        <v>15</v>
      </c>
      <c r="CE466">
        <v>407</v>
      </c>
      <c r="CF466">
        <v>38</v>
      </c>
      <c r="CG466">
        <v>332</v>
      </c>
      <c r="CH466">
        <v>52</v>
      </c>
      <c r="CI466">
        <v>1.01</v>
      </c>
      <c r="CJ466">
        <v>0.48</v>
      </c>
      <c r="CK466" t="str">
        <f>IF(O466=" "," ",VLOOKUP(AA466,Mapping!$A:$C,2,FALSE))</f>
        <v>NEW</v>
      </c>
      <c r="CL466" t="str">
        <f>IF(O466=" "," ",VLOOKUP(AA466,Mapping!$A:$C,3,FALSE))</f>
        <v>Newcastle</v>
      </c>
      <c r="CM466" s="5">
        <f t="shared" si="35"/>
        <v>0</v>
      </c>
      <c r="CN466" s="5">
        <f t="shared" si="36"/>
        <v>0</v>
      </c>
      <c r="CO466">
        <f t="shared" si="37"/>
        <v>4</v>
      </c>
      <c r="CP466" s="4">
        <f t="shared" si="38"/>
        <v>39.25</v>
      </c>
      <c r="CQ466">
        <f t="shared" si="39"/>
        <v>0</v>
      </c>
    </row>
    <row r="467" spans="1:95" x14ac:dyDescent="0.35">
      <c r="A467">
        <v>25</v>
      </c>
      <c r="B467" s="1" t="s">
        <v>88</v>
      </c>
      <c r="C467">
        <v>106618</v>
      </c>
      <c r="D467" s="1" t="s">
        <v>88</v>
      </c>
      <c r="E467" s="1" t="s">
        <v>88</v>
      </c>
      <c r="F467" s="1">
        <v>0</v>
      </c>
      <c r="G467" s="1" t="s">
        <v>88</v>
      </c>
      <c r="H467" s="1" t="s">
        <v>88</v>
      </c>
      <c r="I467">
        <v>2</v>
      </c>
      <c r="J467">
        <v>1.5</v>
      </c>
      <c r="K467" s="1" t="s">
        <v>88</v>
      </c>
      <c r="L467" s="1" t="s">
        <v>88</v>
      </c>
      <c r="M467" s="1" t="s">
        <v>1506</v>
      </c>
      <c r="N467">
        <v>0</v>
      </c>
      <c r="O467">
        <v>581</v>
      </c>
      <c r="P467" s="1" t="s">
        <v>88</v>
      </c>
      <c r="Q467" s="1" t="s">
        <v>892</v>
      </c>
      <c r="R467" s="2">
        <v>45145.020902685188</v>
      </c>
      <c r="S467" s="4">
        <v>40</v>
      </c>
      <c r="T467" s="1" t="s">
        <v>1507</v>
      </c>
      <c r="U467">
        <v>0</v>
      </c>
      <c r="V467" s="1" t="s">
        <v>1508</v>
      </c>
      <c r="W467">
        <v>0.2</v>
      </c>
      <c r="X467" s="1" t="s">
        <v>88</v>
      </c>
      <c r="Y467" s="1" t="s">
        <v>88</v>
      </c>
      <c r="Z467" s="1" t="s">
        <v>97</v>
      </c>
      <c r="AA467">
        <v>15</v>
      </c>
      <c r="AB467">
        <v>4</v>
      </c>
      <c r="AC467">
        <v>157</v>
      </c>
      <c r="AD467" s="5">
        <v>0</v>
      </c>
      <c r="AE467" s="5">
        <v>0</v>
      </c>
      <c r="AF467" s="5">
        <v>0</v>
      </c>
      <c r="AG467" s="5">
        <v>0</v>
      </c>
      <c r="AH467">
        <v>0</v>
      </c>
      <c r="AI467">
        <v>0</v>
      </c>
      <c r="AJ467" s="1" t="s">
        <v>1508</v>
      </c>
      <c r="AK467">
        <v>1870</v>
      </c>
      <c r="AL467">
        <v>18</v>
      </c>
      <c r="AM467">
        <v>6</v>
      </c>
      <c r="AN467">
        <v>10</v>
      </c>
      <c r="AO467">
        <v>16</v>
      </c>
      <c r="AP467">
        <v>1</v>
      </c>
      <c r="AQ467">
        <v>2</v>
      </c>
      <c r="AR467">
        <v>2</v>
      </c>
      <c r="AS467">
        <v>4</v>
      </c>
      <c r="AT467">
        <v>1</v>
      </c>
      <c r="AU467">
        <v>87</v>
      </c>
      <c r="AV467">
        <v>20</v>
      </c>
      <c r="AW467">
        <v>526</v>
      </c>
      <c r="AX467">
        <v>0</v>
      </c>
      <c r="AY467">
        <v>0</v>
      </c>
      <c r="AZ467">
        <v>0</v>
      </c>
      <c r="BA467">
        <v>0</v>
      </c>
      <c r="BB467">
        <v>21</v>
      </c>
      <c r="BC467">
        <v>0</v>
      </c>
      <c r="BD467">
        <v>0</v>
      </c>
      <c r="BE467">
        <v>0</v>
      </c>
      <c r="BF467">
        <v>0</v>
      </c>
      <c r="BG467">
        <v>401</v>
      </c>
      <c r="BH467">
        <v>141</v>
      </c>
      <c r="BI467">
        <v>388</v>
      </c>
      <c r="BJ467">
        <v>140</v>
      </c>
      <c r="BK467">
        <v>370</v>
      </c>
      <c r="BL467">
        <v>136</v>
      </c>
      <c r="BM467">
        <v>403</v>
      </c>
      <c r="BN467">
        <v>141</v>
      </c>
      <c r="BO467">
        <v>1</v>
      </c>
      <c r="BP467" s="1" t="s">
        <v>88</v>
      </c>
      <c r="BQ467">
        <v>1</v>
      </c>
      <c r="BR467" s="1" t="s">
        <v>88</v>
      </c>
      <c r="BS467">
        <v>1</v>
      </c>
      <c r="BT467" s="1" t="s">
        <v>88</v>
      </c>
      <c r="BU467">
        <v>0.79</v>
      </c>
      <c r="BV467">
        <v>2.4</v>
      </c>
      <c r="BW467">
        <v>0.1</v>
      </c>
      <c r="BX467">
        <v>0.89</v>
      </c>
      <c r="BY467">
        <v>1.06</v>
      </c>
      <c r="BZ467">
        <v>0.77</v>
      </c>
      <c r="CA467">
        <v>538</v>
      </c>
      <c r="CB467">
        <v>156</v>
      </c>
      <c r="CC467">
        <v>23</v>
      </c>
      <c r="CD467">
        <v>8</v>
      </c>
      <c r="CE467">
        <v>408</v>
      </c>
      <c r="CF467">
        <v>142</v>
      </c>
      <c r="CG467">
        <v>402</v>
      </c>
      <c r="CH467">
        <v>154</v>
      </c>
      <c r="CI467">
        <v>1.01</v>
      </c>
      <c r="CJ467">
        <v>0.48</v>
      </c>
      <c r="CK467" t="str">
        <f>IF(O467=" "," ",VLOOKUP(AA467,Mapping!$A:$C,2,FALSE))</f>
        <v>NEW</v>
      </c>
      <c r="CL467" t="str">
        <f>IF(O467=" "," ",VLOOKUP(AA467,Mapping!$A:$C,3,FALSE))</f>
        <v>Newcastle</v>
      </c>
      <c r="CM467" s="5">
        <f t="shared" si="35"/>
        <v>0</v>
      </c>
      <c r="CN467" s="5">
        <f t="shared" si="36"/>
        <v>0</v>
      </c>
      <c r="CO467">
        <f t="shared" si="37"/>
        <v>4</v>
      </c>
      <c r="CP467" s="4">
        <f t="shared" si="38"/>
        <v>39.25</v>
      </c>
      <c r="CQ467">
        <f t="shared" si="39"/>
        <v>0</v>
      </c>
    </row>
    <row r="468" spans="1:95" x14ac:dyDescent="0.35">
      <c r="A468">
        <v>25</v>
      </c>
      <c r="B468" s="1" t="s">
        <v>88</v>
      </c>
      <c r="C468">
        <v>201666</v>
      </c>
      <c r="D468" s="1" t="s">
        <v>88</v>
      </c>
      <c r="E468" s="1" t="s">
        <v>88</v>
      </c>
      <c r="F468" s="1">
        <v>0</v>
      </c>
      <c r="G468" s="1" t="s">
        <v>88</v>
      </c>
      <c r="H468" s="1" t="s">
        <v>88</v>
      </c>
      <c r="I468">
        <v>3</v>
      </c>
      <c r="J468">
        <v>2.8</v>
      </c>
      <c r="K468" s="1" t="s">
        <v>88</v>
      </c>
      <c r="L468" s="1" t="s">
        <v>88</v>
      </c>
      <c r="M468" s="1" t="s">
        <v>1087</v>
      </c>
      <c r="N468">
        <v>0</v>
      </c>
      <c r="O468">
        <v>603</v>
      </c>
      <c r="P468" s="1" t="s">
        <v>88</v>
      </c>
      <c r="Q468" s="1" t="s">
        <v>892</v>
      </c>
      <c r="R468" s="2">
        <v>45145.020902685188</v>
      </c>
      <c r="S468" s="4">
        <v>65</v>
      </c>
      <c r="T468" s="1" t="s">
        <v>1509</v>
      </c>
      <c r="U468">
        <v>4.0999999999999996</v>
      </c>
      <c r="V468" s="1" t="s">
        <v>1510</v>
      </c>
      <c r="W468">
        <v>2.5</v>
      </c>
      <c r="X468" s="1" t="s">
        <v>88</v>
      </c>
      <c r="Y468" s="1" t="s">
        <v>88</v>
      </c>
      <c r="Z468" s="1" t="s">
        <v>97</v>
      </c>
      <c r="AA468">
        <v>15</v>
      </c>
      <c r="AB468">
        <v>4</v>
      </c>
      <c r="AC468">
        <v>138</v>
      </c>
      <c r="AD468" s="5">
        <v>0</v>
      </c>
      <c r="AE468" s="5">
        <v>0</v>
      </c>
      <c r="AF468" s="5">
        <v>0</v>
      </c>
      <c r="AG468" s="5">
        <v>0</v>
      </c>
      <c r="AH468">
        <v>0</v>
      </c>
      <c r="AI468">
        <v>21.2</v>
      </c>
      <c r="AJ468" s="1" t="s">
        <v>1510</v>
      </c>
      <c r="AK468">
        <v>2709</v>
      </c>
      <c r="AL468">
        <v>13</v>
      </c>
      <c r="AM468">
        <v>2</v>
      </c>
      <c r="AN468">
        <v>6</v>
      </c>
      <c r="AO468">
        <v>51</v>
      </c>
      <c r="AP468">
        <v>1</v>
      </c>
      <c r="AQ468">
        <v>2</v>
      </c>
      <c r="AR468">
        <v>2</v>
      </c>
      <c r="AS468">
        <v>3</v>
      </c>
      <c r="AT468">
        <v>1</v>
      </c>
      <c r="AU468">
        <v>87</v>
      </c>
      <c r="AV468">
        <v>20</v>
      </c>
      <c r="AW468">
        <v>379</v>
      </c>
      <c r="AX468">
        <v>612.79999999999995</v>
      </c>
      <c r="AY468">
        <v>322.89999999999998</v>
      </c>
      <c r="AZ468">
        <v>942</v>
      </c>
      <c r="BA468">
        <v>187.7</v>
      </c>
      <c r="BB468">
        <v>32</v>
      </c>
      <c r="BC468">
        <v>9.07</v>
      </c>
      <c r="BD468">
        <v>2.33</v>
      </c>
      <c r="BE468">
        <v>11.4</v>
      </c>
      <c r="BF468">
        <v>50.76</v>
      </c>
      <c r="BG468">
        <v>67</v>
      </c>
      <c r="BH468">
        <v>32</v>
      </c>
      <c r="BI468">
        <v>99</v>
      </c>
      <c r="BJ468">
        <v>75</v>
      </c>
      <c r="BK468">
        <v>18</v>
      </c>
      <c r="BL468">
        <v>9</v>
      </c>
      <c r="BM468">
        <v>37</v>
      </c>
      <c r="BN468">
        <v>28</v>
      </c>
      <c r="BO468">
        <v>1</v>
      </c>
      <c r="BP468" s="1" t="s">
        <v>88</v>
      </c>
      <c r="BQ468">
        <v>1</v>
      </c>
      <c r="BR468" s="1" t="s">
        <v>88</v>
      </c>
      <c r="BS468">
        <v>1</v>
      </c>
      <c r="BT468" s="1" t="s">
        <v>88</v>
      </c>
      <c r="BU468">
        <v>0.3</v>
      </c>
      <c r="BV468">
        <v>2.4</v>
      </c>
      <c r="BW468">
        <v>0.08</v>
      </c>
      <c r="BX468">
        <v>0.38</v>
      </c>
      <c r="BY468">
        <v>1.69</v>
      </c>
      <c r="BZ468">
        <v>1.69</v>
      </c>
      <c r="CA468">
        <v>49</v>
      </c>
      <c r="CB468">
        <v>29</v>
      </c>
      <c r="CC468">
        <v>570</v>
      </c>
      <c r="CD468">
        <v>232</v>
      </c>
      <c r="CE468">
        <v>45</v>
      </c>
      <c r="CF468">
        <v>22</v>
      </c>
      <c r="CG468">
        <v>112</v>
      </c>
      <c r="CH468">
        <v>41</v>
      </c>
      <c r="CI468">
        <v>1.06</v>
      </c>
      <c r="CJ468">
        <v>0.2</v>
      </c>
      <c r="CK468" t="str">
        <f>IF(O468=" "," ",VLOOKUP(AA468,Mapping!$A:$C,2,FALSE))</f>
        <v>NEW</v>
      </c>
      <c r="CL468" t="str">
        <f>IF(O468=" "," ",VLOOKUP(AA468,Mapping!$A:$C,3,FALSE))</f>
        <v>Newcastle</v>
      </c>
      <c r="CM468" s="5">
        <f t="shared" si="35"/>
        <v>0</v>
      </c>
      <c r="CN468" s="5">
        <f t="shared" si="36"/>
        <v>0</v>
      </c>
      <c r="CO468">
        <f t="shared" si="37"/>
        <v>6.5</v>
      </c>
      <c r="CP468" s="4">
        <f t="shared" si="38"/>
        <v>21.23076923076923</v>
      </c>
      <c r="CQ468">
        <f t="shared" si="39"/>
        <v>0</v>
      </c>
    </row>
    <row r="469" spans="1:95" x14ac:dyDescent="0.35">
      <c r="A469">
        <v>25</v>
      </c>
      <c r="B469" s="1" t="s">
        <v>88</v>
      </c>
      <c r="C469">
        <v>449434</v>
      </c>
      <c r="D469" s="1" t="s">
        <v>88</v>
      </c>
      <c r="E469" s="1" t="s">
        <v>88</v>
      </c>
      <c r="F469" s="1">
        <v>0</v>
      </c>
      <c r="G469" s="1" t="s">
        <v>88</v>
      </c>
      <c r="H469" s="1" t="s">
        <v>88</v>
      </c>
      <c r="I469">
        <v>3</v>
      </c>
      <c r="J469">
        <v>1.1000000000000001</v>
      </c>
      <c r="K469" s="1" t="s">
        <v>88</v>
      </c>
      <c r="L469" s="1" t="s">
        <v>88</v>
      </c>
      <c r="M469" s="1" t="s">
        <v>312</v>
      </c>
      <c r="N469">
        <v>0</v>
      </c>
      <c r="O469">
        <v>378</v>
      </c>
      <c r="P469" s="1" t="s">
        <v>88</v>
      </c>
      <c r="Q469" s="1" t="s">
        <v>892</v>
      </c>
      <c r="R469" s="2">
        <v>45145.020902685188</v>
      </c>
      <c r="S469" s="4">
        <v>50</v>
      </c>
      <c r="T469" s="1" t="s">
        <v>1511</v>
      </c>
      <c r="U469">
        <v>1.4</v>
      </c>
      <c r="V469" s="1" t="s">
        <v>1512</v>
      </c>
      <c r="W469">
        <v>0.6</v>
      </c>
      <c r="X469" s="1" t="s">
        <v>88</v>
      </c>
      <c r="Y469" s="1" t="s">
        <v>88</v>
      </c>
      <c r="Z469" s="1" t="s">
        <v>97</v>
      </c>
      <c r="AA469">
        <v>16</v>
      </c>
      <c r="AB469">
        <v>17</v>
      </c>
      <c r="AC469">
        <v>23</v>
      </c>
      <c r="AD469" s="5">
        <v>0</v>
      </c>
      <c r="AE469" s="5">
        <v>0</v>
      </c>
      <c r="AF469" s="5">
        <v>0</v>
      </c>
      <c r="AG469" s="5">
        <v>0</v>
      </c>
      <c r="AH469">
        <v>0</v>
      </c>
      <c r="AI469">
        <v>4.5999999999999996</v>
      </c>
      <c r="AJ469" s="1" t="s">
        <v>1512</v>
      </c>
      <c r="AK469">
        <v>417</v>
      </c>
      <c r="AL469">
        <v>13</v>
      </c>
      <c r="AM469">
        <v>1</v>
      </c>
      <c r="AN469">
        <v>2</v>
      </c>
      <c r="AO469">
        <v>2</v>
      </c>
      <c r="AP469">
        <v>1</v>
      </c>
      <c r="AQ469">
        <v>2</v>
      </c>
      <c r="AR469">
        <v>2</v>
      </c>
      <c r="AS469">
        <v>3</v>
      </c>
      <c r="AT469">
        <v>1</v>
      </c>
      <c r="AU469">
        <v>87</v>
      </c>
      <c r="AV469">
        <v>20</v>
      </c>
      <c r="AW469">
        <v>53</v>
      </c>
      <c r="AX469">
        <v>52.4</v>
      </c>
      <c r="AY469">
        <v>78.8</v>
      </c>
      <c r="AZ469">
        <v>162</v>
      </c>
      <c r="BA469">
        <v>28.7</v>
      </c>
      <c r="BB469">
        <v>5</v>
      </c>
      <c r="BC469">
        <v>0.65</v>
      </c>
      <c r="BD469">
        <v>0.98</v>
      </c>
      <c r="BE469">
        <v>1.63</v>
      </c>
      <c r="BF469">
        <v>4.79</v>
      </c>
      <c r="BG469">
        <v>341</v>
      </c>
      <c r="BH469">
        <v>152</v>
      </c>
      <c r="BI469">
        <v>259</v>
      </c>
      <c r="BJ469">
        <v>138</v>
      </c>
      <c r="BK469">
        <v>169</v>
      </c>
      <c r="BL469">
        <v>106</v>
      </c>
      <c r="BM469">
        <v>294</v>
      </c>
      <c r="BN469">
        <v>138</v>
      </c>
      <c r="BO469">
        <v>1</v>
      </c>
      <c r="BP469" s="1" t="s">
        <v>88</v>
      </c>
      <c r="BQ469">
        <v>1</v>
      </c>
      <c r="BR469" s="1" t="s">
        <v>88</v>
      </c>
      <c r="BS469">
        <v>1</v>
      </c>
      <c r="BT469" s="1" t="s">
        <v>88</v>
      </c>
      <c r="BU469">
        <v>0.14000000000000001</v>
      </c>
      <c r="BV469">
        <v>2.4</v>
      </c>
      <c r="BW469">
        <v>0.21</v>
      </c>
      <c r="BX469">
        <v>0.35</v>
      </c>
      <c r="BY469">
        <v>1.03</v>
      </c>
      <c r="BZ469">
        <v>0.43</v>
      </c>
      <c r="CA469">
        <v>279</v>
      </c>
      <c r="CB469">
        <v>180</v>
      </c>
      <c r="CC469">
        <v>451</v>
      </c>
      <c r="CD469">
        <v>155</v>
      </c>
      <c r="CE469">
        <v>338</v>
      </c>
      <c r="CF469">
        <v>150</v>
      </c>
      <c r="CG469">
        <v>213</v>
      </c>
      <c r="CH469">
        <v>69</v>
      </c>
      <c r="CI469">
        <v>1.08</v>
      </c>
      <c r="CJ469">
        <v>0.43</v>
      </c>
      <c r="CK469" t="str">
        <f>IF(O469=" "," ",VLOOKUP(AA469,Mapping!$A:$C,2,FALSE))</f>
        <v>NFO</v>
      </c>
      <c r="CL469" t="str">
        <f>IF(O469=" "," ",VLOOKUP(AA469,Mapping!$A:$C,3,FALSE))</f>
        <v>Nott'm Forest</v>
      </c>
      <c r="CM469" s="5">
        <f t="shared" si="35"/>
        <v>0</v>
      </c>
      <c r="CN469" s="5">
        <f t="shared" si="36"/>
        <v>0</v>
      </c>
      <c r="CO469">
        <f t="shared" si="37"/>
        <v>5</v>
      </c>
      <c r="CP469" s="4">
        <f t="shared" si="38"/>
        <v>4.5999999999999996</v>
      </c>
      <c r="CQ469">
        <f t="shared" si="39"/>
        <v>0</v>
      </c>
    </row>
    <row r="470" spans="1:95" x14ac:dyDescent="0.35">
      <c r="A470">
        <v>25</v>
      </c>
      <c r="B470" s="1" t="s">
        <v>88</v>
      </c>
      <c r="C470">
        <v>461682</v>
      </c>
      <c r="D470" s="1" t="s">
        <v>88</v>
      </c>
      <c r="E470" s="1" t="s">
        <v>88</v>
      </c>
      <c r="F470" s="1">
        <v>0</v>
      </c>
      <c r="G470" s="1" t="s">
        <v>88</v>
      </c>
      <c r="H470" s="1" t="s">
        <v>88</v>
      </c>
      <c r="I470">
        <v>3</v>
      </c>
      <c r="J470">
        <v>0.5</v>
      </c>
      <c r="K470" s="1" t="s">
        <v>88</v>
      </c>
      <c r="L470" s="1" t="s">
        <v>88</v>
      </c>
      <c r="M470" s="1" t="s">
        <v>1333</v>
      </c>
      <c r="N470">
        <v>0</v>
      </c>
      <c r="O470">
        <v>434</v>
      </c>
      <c r="P470" s="1" t="s">
        <v>88</v>
      </c>
      <c r="Q470" s="1" t="s">
        <v>892</v>
      </c>
      <c r="R470" s="2">
        <v>45145.020902685188</v>
      </c>
      <c r="S470" s="4">
        <v>45</v>
      </c>
      <c r="T470" s="1" t="s">
        <v>1513</v>
      </c>
      <c r="U470">
        <v>0</v>
      </c>
      <c r="V470" s="1" t="s">
        <v>1514</v>
      </c>
      <c r="W470">
        <v>0</v>
      </c>
      <c r="X470" s="1" t="s">
        <v>88</v>
      </c>
      <c r="Y470" s="1" t="s">
        <v>88</v>
      </c>
      <c r="Z470" s="1" t="s">
        <v>97</v>
      </c>
      <c r="AA470">
        <v>16</v>
      </c>
      <c r="AB470">
        <v>17</v>
      </c>
      <c r="AC470">
        <v>23</v>
      </c>
      <c r="AD470" s="5">
        <v>0</v>
      </c>
      <c r="AE470" s="5">
        <v>0</v>
      </c>
      <c r="AF470" s="5">
        <v>0</v>
      </c>
      <c r="AG470" s="5">
        <v>0</v>
      </c>
      <c r="AH470">
        <v>0</v>
      </c>
      <c r="AI470">
        <v>0</v>
      </c>
      <c r="AJ470" s="1" t="s">
        <v>1515</v>
      </c>
      <c r="AK470">
        <v>417</v>
      </c>
      <c r="AL470">
        <v>13</v>
      </c>
      <c r="AM470">
        <v>1</v>
      </c>
      <c r="AN470">
        <v>2</v>
      </c>
      <c r="AO470">
        <v>2</v>
      </c>
      <c r="AP470">
        <v>1</v>
      </c>
      <c r="AQ470">
        <v>2</v>
      </c>
      <c r="AR470">
        <v>2</v>
      </c>
      <c r="AS470">
        <v>3</v>
      </c>
      <c r="AT470">
        <v>1</v>
      </c>
      <c r="AU470">
        <v>87</v>
      </c>
      <c r="AV470">
        <v>20</v>
      </c>
      <c r="AW470">
        <v>53</v>
      </c>
      <c r="AX470">
        <v>0</v>
      </c>
      <c r="AY470">
        <v>0</v>
      </c>
      <c r="AZ470">
        <v>0</v>
      </c>
      <c r="BA470">
        <v>0</v>
      </c>
      <c r="BB470">
        <v>5</v>
      </c>
      <c r="BC470">
        <v>0</v>
      </c>
      <c r="BD470">
        <v>0</v>
      </c>
      <c r="BE470">
        <v>0</v>
      </c>
      <c r="BF470">
        <v>0</v>
      </c>
      <c r="BG470">
        <v>530</v>
      </c>
      <c r="BH470">
        <v>208</v>
      </c>
      <c r="BI470">
        <v>528</v>
      </c>
      <c r="BJ470">
        <v>209</v>
      </c>
      <c r="BK470">
        <v>520</v>
      </c>
      <c r="BL470">
        <v>206</v>
      </c>
      <c r="BM470">
        <v>531</v>
      </c>
      <c r="BN470">
        <v>208</v>
      </c>
      <c r="BO470">
        <v>1</v>
      </c>
      <c r="BP470" s="1" t="s">
        <v>88</v>
      </c>
      <c r="BQ470">
        <v>1</v>
      </c>
      <c r="BR470" s="1" t="s">
        <v>88</v>
      </c>
      <c r="BS470">
        <v>1</v>
      </c>
      <c r="BT470" s="1" t="s">
        <v>88</v>
      </c>
      <c r="BU470">
        <v>0.14000000000000001</v>
      </c>
      <c r="BV470">
        <v>2.4</v>
      </c>
      <c r="BW470">
        <v>0.21</v>
      </c>
      <c r="BX470">
        <v>0.35</v>
      </c>
      <c r="BY470">
        <v>1.03</v>
      </c>
      <c r="BZ470">
        <v>0.43</v>
      </c>
      <c r="CA470">
        <v>476</v>
      </c>
      <c r="CB470">
        <v>235</v>
      </c>
      <c r="CC470">
        <v>280</v>
      </c>
      <c r="CD470">
        <v>42</v>
      </c>
      <c r="CE470">
        <v>533</v>
      </c>
      <c r="CF470">
        <v>210</v>
      </c>
      <c r="CG470">
        <v>549</v>
      </c>
      <c r="CH470">
        <v>206</v>
      </c>
      <c r="CI470">
        <v>1.08</v>
      </c>
      <c r="CJ470">
        <v>0.43</v>
      </c>
      <c r="CK470" t="str">
        <f>IF(O470=" "," ",VLOOKUP(AA470,Mapping!$A:$C,2,FALSE))</f>
        <v>NFO</v>
      </c>
      <c r="CL470" t="str">
        <f>IF(O470=" "," ",VLOOKUP(AA470,Mapping!$A:$C,3,FALSE))</f>
        <v>Nott'm Forest</v>
      </c>
      <c r="CM470" s="5">
        <f t="shared" si="35"/>
        <v>0</v>
      </c>
      <c r="CN470" s="5">
        <f t="shared" si="36"/>
        <v>0</v>
      </c>
      <c r="CO470">
        <f t="shared" si="37"/>
        <v>4.5</v>
      </c>
      <c r="CP470" s="4">
        <f t="shared" si="38"/>
        <v>5.1111111111111107</v>
      </c>
      <c r="CQ470">
        <f t="shared" si="39"/>
        <v>0</v>
      </c>
    </row>
    <row r="471" spans="1:95" x14ac:dyDescent="0.35">
      <c r="A471">
        <v>25</v>
      </c>
      <c r="B471" s="1" t="s">
        <v>88</v>
      </c>
      <c r="C471">
        <v>48615</v>
      </c>
      <c r="D471" s="1" t="s">
        <v>88</v>
      </c>
      <c r="E471" s="1" t="s">
        <v>88</v>
      </c>
      <c r="F471" s="1">
        <v>0</v>
      </c>
      <c r="G471" s="1" t="s">
        <v>88</v>
      </c>
      <c r="H471" s="1" t="s">
        <v>88</v>
      </c>
      <c r="I471">
        <v>3</v>
      </c>
      <c r="J471">
        <v>0.5</v>
      </c>
      <c r="K471" s="1" t="s">
        <v>88</v>
      </c>
      <c r="L471" s="1" t="s">
        <v>88</v>
      </c>
      <c r="M471" s="1" t="s">
        <v>1056</v>
      </c>
      <c r="N471">
        <v>0</v>
      </c>
      <c r="O471">
        <v>435</v>
      </c>
      <c r="P471" s="1" t="s">
        <v>88</v>
      </c>
      <c r="Q471" s="1" t="s">
        <v>892</v>
      </c>
      <c r="R471" s="2">
        <v>45145.020902685188</v>
      </c>
      <c r="S471" s="4">
        <v>45</v>
      </c>
      <c r="T471" s="1" t="s">
        <v>1516</v>
      </c>
      <c r="U471">
        <v>0</v>
      </c>
      <c r="V471" s="1" t="s">
        <v>1517</v>
      </c>
      <c r="W471">
        <v>0.1</v>
      </c>
      <c r="X471" s="1" t="s">
        <v>88</v>
      </c>
      <c r="Y471" s="1" t="s">
        <v>88</v>
      </c>
      <c r="Z471" s="1" t="s">
        <v>97</v>
      </c>
      <c r="AA471">
        <v>16</v>
      </c>
      <c r="AB471">
        <v>17</v>
      </c>
      <c r="AC471">
        <v>23</v>
      </c>
      <c r="AD471" s="5">
        <v>0</v>
      </c>
      <c r="AE471" s="5">
        <v>0</v>
      </c>
      <c r="AF471" s="5">
        <v>0</v>
      </c>
      <c r="AG471" s="5">
        <v>0</v>
      </c>
      <c r="AH471">
        <v>0</v>
      </c>
      <c r="AI471">
        <v>0</v>
      </c>
      <c r="AJ471" s="1" t="s">
        <v>1517</v>
      </c>
      <c r="AK471">
        <v>417</v>
      </c>
      <c r="AL471">
        <v>13</v>
      </c>
      <c r="AM471">
        <v>1</v>
      </c>
      <c r="AN471">
        <v>2</v>
      </c>
      <c r="AO471">
        <v>2</v>
      </c>
      <c r="AP471">
        <v>1</v>
      </c>
      <c r="AQ471">
        <v>2</v>
      </c>
      <c r="AR471">
        <v>2</v>
      </c>
      <c r="AS471">
        <v>3</v>
      </c>
      <c r="AT471">
        <v>1</v>
      </c>
      <c r="AU471">
        <v>87</v>
      </c>
      <c r="AV471">
        <v>20</v>
      </c>
      <c r="AW471">
        <v>53</v>
      </c>
      <c r="AX471">
        <v>0</v>
      </c>
      <c r="AY471">
        <v>0</v>
      </c>
      <c r="AZ471">
        <v>0</v>
      </c>
      <c r="BA471">
        <v>0</v>
      </c>
      <c r="BB471">
        <v>5</v>
      </c>
      <c r="BC471">
        <v>0</v>
      </c>
      <c r="BD471">
        <v>0</v>
      </c>
      <c r="BE471">
        <v>0</v>
      </c>
      <c r="BF471">
        <v>0</v>
      </c>
      <c r="BG471">
        <v>462</v>
      </c>
      <c r="BH471">
        <v>182</v>
      </c>
      <c r="BI471">
        <v>457</v>
      </c>
      <c r="BJ471">
        <v>183</v>
      </c>
      <c r="BK471">
        <v>442</v>
      </c>
      <c r="BL471">
        <v>176</v>
      </c>
      <c r="BM471">
        <v>464</v>
      </c>
      <c r="BN471">
        <v>182</v>
      </c>
      <c r="BO471">
        <v>1</v>
      </c>
      <c r="BP471" s="1" t="s">
        <v>88</v>
      </c>
      <c r="BQ471">
        <v>1</v>
      </c>
      <c r="BR471" s="1" t="s">
        <v>88</v>
      </c>
      <c r="BS471">
        <v>1</v>
      </c>
      <c r="BT471" s="1" t="s">
        <v>88</v>
      </c>
      <c r="BU471">
        <v>0.14000000000000001</v>
      </c>
      <c r="BV471">
        <v>2.4</v>
      </c>
      <c r="BW471">
        <v>0.21</v>
      </c>
      <c r="BX471">
        <v>0.35</v>
      </c>
      <c r="BY471">
        <v>1.03</v>
      </c>
      <c r="BZ471">
        <v>0.43</v>
      </c>
      <c r="CA471">
        <v>304</v>
      </c>
      <c r="CB471">
        <v>194</v>
      </c>
      <c r="CC471">
        <v>108</v>
      </c>
      <c r="CD471">
        <v>1</v>
      </c>
      <c r="CE471">
        <v>469</v>
      </c>
      <c r="CF471">
        <v>186</v>
      </c>
      <c r="CG471">
        <v>493</v>
      </c>
      <c r="CH471">
        <v>166</v>
      </c>
      <c r="CI471">
        <v>1.08</v>
      </c>
      <c r="CJ471">
        <v>0.43</v>
      </c>
      <c r="CK471" t="str">
        <f>IF(O471=" "," ",VLOOKUP(AA471,Mapping!$A:$C,2,FALSE))</f>
        <v>NFO</v>
      </c>
      <c r="CL471" t="str">
        <f>IF(O471=" "," ",VLOOKUP(AA471,Mapping!$A:$C,3,FALSE))</f>
        <v>Nott'm Forest</v>
      </c>
      <c r="CM471" s="5">
        <f t="shared" si="35"/>
        <v>0</v>
      </c>
      <c r="CN471" s="5">
        <f t="shared" si="36"/>
        <v>0</v>
      </c>
      <c r="CO471">
        <f t="shared" si="37"/>
        <v>4.5</v>
      </c>
      <c r="CP471" s="4">
        <f t="shared" si="38"/>
        <v>5.1111111111111107</v>
      </c>
      <c r="CQ471">
        <f t="shared" si="39"/>
        <v>0</v>
      </c>
    </row>
    <row r="472" spans="1:95" x14ac:dyDescent="0.35">
      <c r="A472">
        <v>25</v>
      </c>
      <c r="B472" s="1" t="s">
        <v>88</v>
      </c>
      <c r="C472">
        <v>80226</v>
      </c>
      <c r="D472" s="1" t="s">
        <v>88</v>
      </c>
      <c r="E472" s="1" t="s">
        <v>88</v>
      </c>
      <c r="F472" s="1">
        <v>0</v>
      </c>
      <c r="G472" s="1" t="s">
        <v>88</v>
      </c>
      <c r="H472" s="1" t="s">
        <v>88</v>
      </c>
      <c r="I472">
        <v>2</v>
      </c>
      <c r="J472">
        <v>1.5</v>
      </c>
      <c r="K472" s="1" t="s">
        <v>88</v>
      </c>
      <c r="L472" s="1" t="s">
        <v>88</v>
      </c>
      <c r="M472" s="1" t="s">
        <v>1518</v>
      </c>
      <c r="N472">
        <v>0</v>
      </c>
      <c r="O472">
        <v>436</v>
      </c>
      <c r="P472" s="1" t="s">
        <v>88</v>
      </c>
      <c r="Q472" s="1" t="s">
        <v>892</v>
      </c>
      <c r="R472" s="2">
        <v>45145.020902685188</v>
      </c>
      <c r="S472" s="4">
        <v>45</v>
      </c>
      <c r="T472" s="1" t="s">
        <v>1519</v>
      </c>
      <c r="U472">
        <v>2.9</v>
      </c>
      <c r="V472" s="1" t="s">
        <v>1520</v>
      </c>
      <c r="W472">
        <v>0.4</v>
      </c>
      <c r="X472" s="1" t="s">
        <v>88</v>
      </c>
      <c r="Y472" s="1" t="s">
        <v>88</v>
      </c>
      <c r="Z472" s="1" t="s">
        <v>97</v>
      </c>
      <c r="AA472">
        <v>16</v>
      </c>
      <c r="AB472">
        <v>17</v>
      </c>
      <c r="AC472">
        <v>70</v>
      </c>
      <c r="AD472" s="5">
        <v>0</v>
      </c>
      <c r="AE472" s="5">
        <v>0</v>
      </c>
      <c r="AF472" s="5">
        <v>0</v>
      </c>
      <c r="AG472" s="5">
        <v>0</v>
      </c>
      <c r="AH472">
        <v>0</v>
      </c>
      <c r="AI472">
        <v>15.6</v>
      </c>
      <c r="AJ472" s="1" t="s">
        <v>1520</v>
      </c>
      <c r="AK472">
        <v>1943</v>
      </c>
      <c r="AL472">
        <v>1</v>
      </c>
      <c r="AM472">
        <v>1</v>
      </c>
      <c r="AN472">
        <v>6</v>
      </c>
      <c r="AO472">
        <v>31</v>
      </c>
      <c r="AP472">
        <v>1</v>
      </c>
      <c r="AQ472">
        <v>2</v>
      </c>
      <c r="AR472">
        <v>2</v>
      </c>
      <c r="AS472">
        <v>2</v>
      </c>
      <c r="AT472">
        <v>1</v>
      </c>
      <c r="AU472">
        <v>87</v>
      </c>
      <c r="AV472">
        <v>8</v>
      </c>
      <c r="AW472">
        <v>336</v>
      </c>
      <c r="AX472">
        <v>437.6</v>
      </c>
      <c r="AY472">
        <v>168.9</v>
      </c>
      <c r="AZ472">
        <v>117</v>
      </c>
      <c r="BA472">
        <v>72.5</v>
      </c>
      <c r="BB472">
        <v>22</v>
      </c>
      <c r="BC472">
        <v>0.74</v>
      </c>
      <c r="BD472">
        <v>0.92</v>
      </c>
      <c r="BE472">
        <v>1.66</v>
      </c>
      <c r="BF472">
        <v>33.130000000000003</v>
      </c>
      <c r="BG472">
        <v>125</v>
      </c>
      <c r="BH472">
        <v>42</v>
      </c>
      <c r="BI472">
        <v>174</v>
      </c>
      <c r="BJ472">
        <v>45</v>
      </c>
      <c r="BK472">
        <v>205</v>
      </c>
      <c r="BL472">
        <v>58</v>
      </c>
      <c r="BM472">
        <v>180</v>
      </c>
      <c r="BN472">
        <v>52</v>
      </c>
      <c r="BO472">
        <v>1</v>
      </c>
      <c r="BP472" s="1" t="s">
        <v>88</v>
      </c>
      <c r="BQ472">
        <v>1</v>
      </c>
      <c r="BR472" s="1" t="s">
        <v>88</v>
      </c>
      <c r="BS472">
        <v>1</v>
      </c>
      <c r="BT472" s="1" t="s">
        <v>88</v>
      </c>
      <c r="BU472">
        <v>0.03</v>
      </c>
      <c r="BV472">
        <v>2.4</v>
      </c>
      <c r="BW472">
        <v>0.04</v>
      </c>
      <c r="BX472">
        <v>7.0000000000000007E-2</v>
      </c>
      <c r="BY472">
        <v>1.53</v>
      </c>
      <c r="BZ472">
        <v>1.44</v>
      </c>
      <c r="CA472">
        <v>320</v>
      </c>
      <c r="CB472">
        <v>49</v>
      </c>
      <c r="CC472">
        <v>124</v>
      </c>
      <c r="CD472">
        <v>72</v>
      </c>
      <c r="CE472">
        <v>146</v>
      </c>
      <c r="CF472">
        <v>47</v>
      </c>
      <c r="CG472">
        <v>252</v>
      </c>
      <c r="CH472">
        <v>87</v>
      </c>
      <c r="CI472">
        <v>1.02</v>
      </c>
      <c r="CJ472">
        <v>0.28000000000000003</v>
      </c>
      <c r="CK472" t="str">
        <f>IF(O472=" "," ",VLOOKUP(AA472,Mapping!$A:$C,2,FALSE))</f>
        <v>NFO</v>
      </c>
      <c r="CL472" t="str">
        <f>IF(O472=" "," ",VLOOKUP(AA472,Mapping!$A:$C,3,FALSE))</f>
        <v>Nott'm Forest</v>
      </c>
      <c r="CM472" s="5">
        <f t="shared" si="35"/>
        <v>0</v>
      </c>
      <c r="CN472" s="5">
        <f t="shared" si="36"/>
        <v>0</v>
      </c>
      <c r="CO472">
        <f t="shared" si="37"/>
        <v>4.5</v>
      </c>
      <c r="CP472" s="4">
        <f t="shared" si="38"/>
        <v>15.555555555555555</v>
      </c>
      <c r="CQ472">
        <f t="shared" si="39"/>
        <v>0</v>
      </c>
    </row>
    <row r="473" spans="1:95" x14ac:dyDescent="0.35">
      <c r="A473">
        <v>75</v>
      </c>
      <c r="B473" s="1" t="s">
        <v>88</v>
      </c>
      <c r="C473">
        <v>210156</v>
      </c>
      <c r="D473" s="1" t="s">
        <v>88</v>
      </c>
      <c r="E473" s="1" t="s">
        <v>88</v>
      </c>
      <c r="F473" s="1">
        <v>0</v>
      </c>
      <c r="G473" s="1" t="s">
        <v>88</v>
      </c>
      <c r="H473" s="1" t="s">
        <v>88</v>
      </c>
      <c r="I473">
        <v>4</v>
      </c>
      <c r="J473">
        <v>1.3</v>
      </c>
      <c r="K473" s="1" t="s">
        <v>88</v>
      </c>
      <c r="L473" s="1" t="s">
        <v>88</v>
      </c>
      <c r="M473" s="1" t="s">
        <v>1521</v>
      </c>
      <c r="N473">
        <v>0</v>
      </c>
      <c r="O473">
        <v>437</v>
      </c>
      <c r="P473" s="1" t="s">
        <v>88</v>
      </c>
      <c r="Q473" s="1" t="s">
        <v>440</v>
      </c>
      <c r="R473" s="2">
        <v>45145.020902916665</v>
      </c>
      <c r="S473" s="4">
        <v>65</v>
      </c>
      <c r="T473" s="1" t="s">
        <v>1522</v>
      </c>
      <c r="U473">
        <v>3.7</v>
      </c>
      <c r="V473" s="1" t="s">
        <v>1523</v>
      </c>
      <c r="W473">
        <v>1</v>
      </c>
      <c r="X473" s="1" t="s">
        <v>88</v>
      </c>
      <c r="Y473" s="1" t="s">
        <v>88</v>
      </c>
      <c r="Z473" s="1" t="s">
        <v>93</v>
      </c>
      <c r="AA473">
        <v>16</v>
      </c>
      <c r="AB473">
        <v>17</v>
      </c>
      <c r="AC473">
        <v>100</v>
      </c>
      <c r="AD473" s="5">
        <v>0</v>
      </c>
      <c r="AE473" s="5">
        <v>0</v>
      </c>
      <c r="AF473" s="5">
        <v>0</v>
      </c>
      <c r="AG473" s="5">
        <v>0</v>
      </c>
      <c r="AH473">
        <v>0</v>
      </c>
      <c r="AI473">
        <v>15.4</v>
      </c>
      <c r="AJ473" s="1" t="s">
        <v>1523</v>
      </c>
      <c r="AK473">
        <v>1395</v>
      </c>
      <c r="AL473">
        <v>10</v>
      </c>
      <c r="AM473">
        <v>1</v>
      </c>
      <c r="AN473">
        <v>5</v>
      </c>
      <c r="AO473">
        <v>29</v>
      </c>
      <c r="AP473">
        <v>1</v>
      </c>
      <c r="AQ473">
        <v>2</v>
      </c>
      <c r="AR473">
        <v>2</v>
      </c>
      <c r="AS473">
        <v>2</v>
      </c>
      <c r="AT473">
        <v>1</v>
      </c>
      <c r="AU473">
        <v>87</v>
      </c>
      <c r="AV473">
        <v>16</v>
      </c>
      <c r="AW473">
        <v>320</v>
      </c>
      <c r="AX473">
        <v>416.2</v>
      </c>
      <c r="AY473">
        <v>140.1</v>
      </c>
      <c r="AZ473">
        <v>405</v>
      </c>
      <c r="BA473">
        <v>95.6</v>
      </c>
      <c r="BB473">
        <v>17</v>
      </c>
      <c r="BC473">
        <v>6.86</v>
      </c>
      <c r="BD473">
        <v>0.28999999999999998</v>
      </c>
      <c r="BE473">
        <v>7.15</v>
      </c>
      <c r="BF473">
        <v>26.43</v>
      </c>
      <c r="BG473">
        <v>137</v>
      </c>
      <c r="BH473">
        <v>12</v>
      </c>
      <c r="BI473">
        <v>192</v>
      </c>
      <c r="BJ473">
        <v>22</v>
      </c>
      <c r="BK473">
        <v>77</v>
      </c>
      <c r="BL473">
        <v>21</v>
      </c>
      <c r="BM473">
        <v>126</v>
      </c>
      <c r="BN473">
        <v>18</v>
      </c>
      <c r="BO473">
        <v>1</v>
      </c>
      <c r="BP473" s="1" t="s">
        <v>88</v>
      </c>
      <c r="BQ473">
        <v>1</v>
      </c>
      <c r="BR473" s="1" t="s">
        <v>88</v>
      </c>
      <c r="BS473">
        <v>1</v>
      </c>
      <c r="BT473" s="1" t="s">
        <v>88</v>
      </c>
      <c r="BU473">
        <v>0.44</v>
      </c>
      <c r="BV473">
        <v>2.4</v>
      </c>
      <c r="BW473">
        <v>0.02</v>
      </c>
      <c r="BX473">
        <v>0.46</v>
      </c>
      <c r="BY473">
        <v>1.71</v>
      </c>
      <c r="BZ473">
        <v>1.87</v>
      </c>
      <c r="CA473">
        <v>50</v>
      </c>
      <c r="CB473">
        <v>18</v>
      </c>
      <c r="CC473">
        <v>571</v>
      </c>
      <c r="CD473">
        <v>62</v>
      </c>
      <c r="CE473">
        <v>79</v>
      </c>
      <c r="CF473">
        <v>12</v>
      </c>
      <c r="CG473">
        <v>176</v>
      </c>
      <c r="CH473">
        <v>35</v>
      </c>
      <c r="CI473">
        <v>1.1000000000000001</v>
      </c>
      <c r="CJ473">
        <v>0.32</v>
      </c>
      <c r="CK473" t="str">
        <f>IF(O473=" "," ",VLOOKUP(AA473,Mapping!$A:$C,2,FALSE))</f>
        <v>NFO</v>
      </c>
      <c r="CL473" t="str">
        <f>IF(O473=" "," ",VLOOKUP(AA473,Mapping!$A:$C,3,FALSE))</f>
        <v>Nott'm Forest</v>
      </c>
      <c r="CM473" s="5">
        <f t="shared" si="35"/>
        <v>0</v>
      </c>
      <c r="CN473" s="5">
        <f t="shared" si="36"/>
        <v>0</v>
      </c>
      <c r="CO473">
        <f t="shared" si="37"/>
        <v>6.5</v>
      </c>
      <c r="CP473" s="4">
        <f t="shared" si="38"/>
        <v>15.384615384615385</v>
      </c>
      <c r="CQ473">
        <f t="shared" si="39"/>
        <v>0</v>
      </c>
    </row>
    <row r="474" spans="1:95" x14ac:dyDescent="0.35">
      <c r="A474">
        <v>75</v>
      </c>
      <c r="B474" s="1" t="s">
        <v>88</v>
      </c>
      <c r="C474">
        <v>437753</v>
      </c>
      <c r="D474" s="1" t="s">
        <v>88</v>
      </c>
      <c r="E474" s="1" t="s">
        <v>88</v>
      </c>
      <c r="F474" s="1">
        <v>0</v>
      </c>
      <c r="G474" s="1" t="s">
        <v>88</v>
      </c>
      <c r="H474" s="1" t="s">
        <v>88</v>
      </c>
      <c r="I474">
        <v>2</v>
      </c>
      <c r="J474">
        <v>0.5</v>
      </c>
      <c r="K474" s="1" t="s">
        <v>88</v>
      </c>
      <c r="L474" s="1" t="s">
        <v>88</v>
      </c>
      <c r="M474" s="1" t="s">
        <v>1524</v>
      </c>
      <c r="N474">
        <v>0</v>
      </c>
      <c r="O474">
        <v>438</v>
      </c>
      <c r="P474" s="1" t="s">
        <v>88</v>
      </c>
      <c r="Q474" s="1" t="s">
        <v>440</v>
      </c>
      <c r="R474" s="2">
        <v>45145.020902916665</v>
      </c>
      <c r="S474" s="4">
        <v>40</v>
      </c>
      <c r="T474" s="1" t="s">
        <v>1525</v>
      </c>
      <c r="U474">
        <v>1</v>
      </c>
      <c r="V474" s="1" t="s">
        <v>1526</v>
      </c>
      <c r="W474">
        <v>0.2</v>
      </c>
      <c r="X474" s="1" t="s">
        <v>88</v>
      </c>
      <c r="Y474" s="1" t="s">
        <v>88</v>
      </c>
      <c r="Z474" s="1" t="s">
        <v>97</v>
      </c>
      <c r="AA474">
        <v>16</v>
      </c>
      <c r="AB474">
        <v>17</v>
      </c>
      <c r="AC474">
        <v>2</v>
      </c>
      <c r="AD474" s="5">
        <v>0</v>
      </c>
      <c r="AE474" s="5">
        <v>0</v>
      </c>
      <c r="AF474" s="5">
        <v>0</v>
      </c>
      <c r="AG474" s="5">
        <v>0</v>
      </c>
      <c r="AH474">
        <v>0</v>
      </c>
      <c r="AI474">
        <v>0.5</v>
      </c>
      <c r="AJ474" s="1" t="s">
        <v>1526</v>
      </c>
      <c r="AK474">
        <v>15</v>
      </c>
      <c r="AL474">
        <v>10</v>
      </c>
      <c r="AM474">
        <v>1</v>
      </c>
      <c r="AN474">
        <v>5</v>
      </c>
      <c r="AO474">
        <v>1</v>
      </c>
      <c r="AP474">
        <v>1</v>
      </c>
      <c r="AQ474">
        <v>2</v>
      </c>
      <c r="AR474">
        <v>2</v>
      </c>
      <c r="AS474">
        <v>2</v>
      </c>
      <c r="AT474">
        <v>1</v>
      </c>
      <c r="AU474">
        <v>87</v>
      </c>
      <c r="AV474">
        <v>16</v>
      </c>
      <c r="AW474">
        <v>9</v>
      </c>
      <c r="AX474">
        <v>6.8</v>
      </c>
      <c r="AY474">
        <v>0</v>
      </c>
      <c r="AZ474">
        <v>0</v>
      </c>
      <c r="BA474">
        <v>0.7</v>
      </c>
      <c r="BB474">
        <v>17</v>
      </c>
      <c r="BC474">
        <v>0</v>
      </c>
      <c r="BD474">
        <v>0</v>
      </c>
      <c r="BE474">
        <v>0</v>
      </c>
      <c r="BF474">
        <v>0.55000000000000004</v>
      </c>
      <c r="BG474">
        <v>375</v>
      </c>
      <c r="BH474">
        <v>134</v>
      </c>
      <c r="BI474">
        <v>434</v>
      </c>
      <c r="BJ474">
        <v>163</v>
      </c>
      <c r="BK474">
        <v>419</v>
      </c>
      <c r="BL474">
        <v>162</v>
      </c>
      <c r="BM474">
        <v>383</v>
      </c>
      <c r="BN474">
        <v>135</v>
      </c>
      <c r="BO474">
        <v>1</v>
      </c>
      <c r="BP474" s="1" t="s">
        <v>88</v>
      </c>
      <c r="BQ474">
        <v>1</v>
      </c>
      <c r="BR474" s="1" t="s">
        <v>88</v>
      </c>
      <c r="BS474">
        <v>1</v>
      </c>
      <c r="BT474" s="1" t="s">
        <v>88</v>
      </c>
      <c r="BU474">
        <v>0.44</v>
      </c>
      <c r="BV474">
        <v>2.4</v>
      </c>
      <c r="BW474">
        <v>0.02</v>
      </c>
      <c r="BX474">
        <v>0.46</v>
      </c>
      <c r="BY474">
        <v>3.3</v>
      </c>
      <c r="BZ474">
        <v>6</v>
      </c>
      <c r="CA474">
        <v>595</v>
      </c>
      <c r="CB474">
        <v>190</v>
      </c>
      <c r="CC474">
        <v>80</v>
      </c>
      <c r="CD474">
        <v>42</v>
      </c>
      <c r="CE474">
        <v>362</v>
      </c>
      <c r="CF474">
        <v>133</v>
      </c>
      <c r="CG474">
        <v>415</v>
      </c>
      <c r="CH474">
        <v>159</v>
      </c>
      <c r="CI474">
        <v>1.1000000000000001</v>
      </c>
      <c r="CJ474">
        <v>0.32</v>
      </c>
      <c r="CK474" t="str">
        <f>IF(O474=" "," ",VLOOKUP(AA474,Mapping!$A:$C,2,FALSE))</f>
        <v>NFO</v>
      </c>
      <c r="CL474" t="str">
        <f>IF(O474=" "," ",VLOOKUP(AA474,Mapping!$A:$C,3,FALSE))</f>
        <v>Nott'm Forest</v>
      </c>
      <c r="CM474" s="5">
        <f t="shared" si="35"/>
        <v>0</v>
      </c>
      <c r="CN474" s="5">
        <f t="shared" si="36"/>
        <v>0</v>
      </c>
      <c r="CO474">
        <f t="shared" si="37"/>
        <v>4</v>
      </c>
      <c r="CP474" s="4">
        <f t="shared" si="38"/>
        <v>0.5</v>
      </c>
      <c r="CQ474">
        <f t="shared" si="39"/>
        <v>0</v>
      </c>
    </row>
    <row r="475" spans="1:95" x14ac:dyDescent="0.35">
      <c r="A475">
        <v>75</v>
      </c>
      <c r="B475" s="1" t="s">
        <v>88</v>
      </c>
      <c r="C475">
        <v>90585</v>
      </c>
      <c r="D475" s="1" t="s">
        <v>88</v>
      </c>
      <c r="E475" s="1" t="s">
        <v>88</v>
      </c>
      <c r="F475" s="1">
        <v>0</v>
      </c>
      <c r="G475" s="1" t="s">
        <v>88</v>
      </c>
      <c r="H475" s="1" t="s">
        <v>88</v>
      </c>
      <c r="I475">
        <v>2</v>
      </c>
      <c r="J475">
        <v>1.5</v>
      </c>
      <c r="K475" s="1" t="s">
        <v>88</v>
      </c>
      <c r="L475" s="1" t="s">
        <v>88</v>
      </c>
      <c r="M475" s="1" t="s">
        <v>1527</v>
      </c>
      <c r="N475">
        <v>0</v>
      </c>
      <c r="O475">
        <v>439</v>
      </c>
      <c r="P475" s="1" t="s">
        <v>88</v>
      </c>
      <c r="Q475" s="1" t="s">
        <v>440</v>
      </c>
      <c r="R475" s="2">
        <v>45145.020902916665</v>
      </c>
      <c r="S475" s="4">
        <v>45</v>
      </c>
      <c r="T475" s="1" t="s">
        <v>1528</v>
      </c>
      <c r="U475">
        <v>3.4</v>
      </c>
      <c r="V475" s="1" t="s">
        <v>1529</v>
      </c>
      <c r="W475">
        <v>0.1</v>
      </c>
      <c r="X475" s="1" t="s">
        <v>88</v>
      </c>
      <c r="Y475" s="1" t="s">
        <v>88</v>
      </c>
      <c r="Z475" s="1" t="s">
        <v>97</v>
      </c>
      <c r="AA475">
        <v>16</v>
      </c>
      <c r="AB475">
        <v>17</v>
      </c>
      <c r="AC475">
        <v>37</v>
      </c>
      <c r="AD475" s="5">
        <v>0</v>
      </c>
      <c r="AE475" s="5">
        <v>0</v>
      </c>
      <c r="AF475" s="5">
        <v>0</v>
      </c>
      <c r="AG475" s="5">
        <v>0</v>
      </c>
      <c r="AH475">
        <v>0</v>
      </c>
      <c r="AI475">
        <v>8.1999999999999993</v>
      </c>
      <c r="AJ475" s="1" t="s">
        <v>1529</v>
      </c>
      <c r="AK475">
        <v>684</v>
      </c>
      <c r="AL475">
        <v>10</v>
      </c>
      <c r="AM475">
        <v>1</v>
      </c>
      <c r="AN475">
        <v>3</v>
      </c>
      <c r="AO475">
        <v>10</v>
      </c>
      <c r="AP475">
        <v>1</v>
      </c>
      <c r="AQ475">
        <v>2</v>
      </c>
      <c r="AR475">
        <v>2</v>
      </c>
      <c r="AS475">
        <v>2</v>
      </c>
      <c r="AT475">
        <v>1</v>
      </c>
      <c r="AU475">
        <v>87</v>
      </c>
      <c r="AV475">
        <v>7</v>
      </c>
      <c r="AW475">
        <v>147</v>
      </c>
      <c r="AX475">
        <v>155</v>
      </c>
      <c r="AY475">
        <v>11.8</v>
      </c>
      <c r="AZ475">
        <v>41</v>
      </c>
      <c r="BA475">
        <v>21</v>
      </c>
      <c r="BB475">
        <v>9</v>
      </c>
      <c r="BC475">
        <v>0.05</v>
      </c>
      <c r="BD475">
        <v>0.27</v>
      </c>
      <c r="BE475">
        <v>0.32</v>
      </c>
      <c r="BF475">
        <v>10.37</v>
      </c>
      <c r="BG475">
        <v>267</v>
      </c>
      <c r="BH475">
        <v>105</v>
      </c>
      <c r="BI475">
        <v>339</v>
      </c>
      <c r="BJ475">
        <v>125</v>
      </c>
      <c r="BK475">
        <v>295</v>
      </c>
      <c r="BL475">
        <v>109</v>
      </c>
      <c r="BM475">
        <v>313</v>
      </c>
      <c r="BN475">
        <v>116</v>
      </c>
      <c r="BO475">
        <v>1</v>
      </c>
      <c r="BP475" s="1" t="s">
        <v>88</v>
      </c>
      <c r="BQ475">
        <v>1</v>
      </c>
      <c r="BR475" s="1" t="s">
        <v>88</v>
      </c>
      <c r="BS475">
        <v>1</v>
      </c>
      <c r="BT475" s="1" t="s">
        <v>88</v>
      </c>
      <c r="BU475">
        <v>0.01</v>
      </c>
      <c r="BV475">
        <v>2.4</v>
      </c>
      <c r="BW475">
        <v>0.04</v>
      </c>
      <c r="BX475">
        <v>0.05</v>
      </c>
      <c r="BY475">
        <v>1.36</v>
      </c>
      <c r="BZ475">
        <v>1.32</v>
      </c>
      <c r="CA475">
        <v>328</v>
      </c>
      <c r="CB475">
        <v>54</v>
      </c>
      <c r="CC475">
        <v>132</v>
      </c>
      <c r="CD475">
        <v>77</v>
      </c>
      <c r="CE475">
        <v>103</v>
      </c>
      <c r="CF475">
        <v>27</v>
      </c>
      <c r="CG475">
        <v>430</v>
      </c>
      <c r="CH475">
        <v>164</v>
      </c>
      <c r="CI475">
        <v>1.18</v>
      </c>
      <c r="CJ475">
        <v>0.39</v>
      </c>
      <c r="CK475" t="str">
        <f>IF(O475=" "," ",VLOOKUP(AA475,Mapping!$A:$C,2,FALSE))</f>
        <v>NFO</v>
      </c>
      <c r="CL475" t="str">
        <f>IF(O475=" "," ",VLOOKUP(AA475,Mapping!$A:$C,3,FALSE))</f>
        <v>Nott'm Forest</v>
      </c>
      <c r="CM475" s="5">
        <f t="shared" si="35"/>
        <v>0</v>
      </c>
      <c r="CN475" s="5">
        <f t="shared" si="36"/>
        <v>0</v>
      </c>
      <c r="CO475">
        <f t="shared" si="37"/>
        <v>4.5</v>
      </c>
      <c r="CP475" s="4">
        <f t="shared" si="38"/>
        <v>8.2222222222222214</v>
      </c>
      <c r="CQ475">
        <f t="shared" si="39"/>
        <v>0</v>
      </c>
    </row>
    <row r="476" spans="1:95" x14ac:dyDescent="0.35">
      <c r="A476">
        <v>75</v>
      </c>
      <c r="B476" s="1" t="s">
        <v>88</v>
      </c>
      <c r="C476">
        <v>245830</v>
      </c>
      <c r="D476" s="1" t="s">
        <v>88</v>
      </c>
      <c r="E476" s="1" t="s">
        <v>88</v>
      </c>
      <c r="F476" s="1">
        <v>0</v>
      </c>
      <c r="G476" s="1" t="s">
        <v>88</v>
      </c>
      <c r="H476" s="1" t="s">
        <v>88</v>
      </c>
      <c r="I476">
        <v>3</v>
      </c>
      <c r="J476">
        <v>0</v>
      </c>
      <c r="K476" s="1" t="s">
        <v>88</v>
      </c>
      <c r="L476" s="1" t="s">
        <v>88</v>
      </c>
      <c r="M476" s="1" t="s">
        <v>439</v>
      </c>
      <c r="N476">
        <v>0</v>
      </c>
      <c r="O476">
        <v>440</v>
      </c>
      <c r="P476" s="1" t="s">
        <v>88</v>
      </c>
      <c r="Q476" s="1" t="s">
        <v>1530</v>
      </c>
      <c r="R476" s="2">
        <v>45142.443393553243</v>
      </c>
      <c r="S476" s="4">
        <v>45</v>
      </c>
      <c r="T476" s="1" t="s">
        <v>1531</v>
      </c>
      <c r="U476">
        <v>0</v>
      </c>
      <c r="V476" s="1" t="s">
        <v>1532</v>
      </c>
      <c r="W476">
        <v>0</v>
      </c>
      <c r="X476" s="1" t="s">
        <v>88</v>
      </c>
      <c r="Y476" s="1" t="s">
        <v>88</v>
      </c>
      <c r="Z476" s="1" t="s">
        <v>189</v>
      </c>
      <c r="AA476">
        <v>16</v>
      </c>
      <c r="AB476">
        <v>17</v>
      </c>
      <c r="AC476">
        <v>37</v>
      </c>
      <c r="AD476" s="5">
        <v>0</v>
      </c>
      <c r="AE476" s="5">
        <v>0</v>
      </c>
      <c r="AF476" s="5">
        <v>0</v>
      </c>
      <c r="AG476" s="5">
        <v>0</v>
      </c>
      <c r="AH476">
        <v>0</v>
      </c>
      <c r="AI476">
        <v>0</v>
      </c>
      <c r="AJ476" s="1" t="s">
        <v>1532</v>
      </c>
      <c r="AK476">
        <v>684</v>
      </c>
      <c r="AL476">
        <v>10</v>
      </c>
      <c r="AM476">
        <v>1</v>
      </c>
      <c r="AN476">
        <v>3</v>
      </c>
      <c r="AO476">
        <v>10</v>
      </c>
      <c r="AP476">
        <v>1</v>
      </c>
      <c r="AQ476">
        <v>2</v>
      </c>
      <c r="AR476">
        <v>2</v>
      </c>
      <c r="AS476">
        <v>2</v>
      </c>
      <c r="AT476">
        <v>1</v>
      </c>
      <c r="AU476">
        <v>87</v>
      </c>
      <c r="AV476">
        <v>7</v>
      </c>
      <c r="AW476">
        <v>147</v>
      </c>
      <c r="AX476">
        <v>0</v>
      </c>
      <c r="AY476">
        <v>0</v>
      </c>
      <c r="AZ476">
        <v>0</v>
      </c>
      <c r="BA476">
        <v>0</v>
      </c>
      <c r="BB476">
        <v>9</v>
      </c>
      <c r="BC476">
        <v>0</v>
      </c>
      <c r="BD476">
        <v>0</v>
      </c>
      <c r="BE476">
        <v>0</v>
      </c>
      <c r="BF476">
        <v>0</v>
      </c>
      <c r="BG476">
        <v>516</v>
      </c>
      <c r="BH476">
        <v>200</v>
      </c>
      <c r="BI476">
        <v>514</v>
      </c>
      <c r="BJ476">
        <v>201</v>
      </c>
      <c r="BK476">
        <v>506</v>
      </c>
      <c r="BL476">
        <v>197</v>
      </c>
      <c r="BM476">
        <v>518</v>
      </c>
      <c r="BN476">
        <v>200</v>
      </c>
      <c r="BO476">
        <v>1</v>
      </c>
      <c r="BP476" s="1" t="s">
        <v>88</v>
      </c>
      <c r="BQ476">
        <v>1</v>
      </c>
      <c r="BR476" s="1" t="s">
        <v>88</v>
      </c>
      <c r="BS476">
        <v>1</v>
      </c>
      <c r="BT476" s="1" t="s">
        <v>88</v>
      </c>
      <c r="BU476">
        <v>0.01</v>
      </c>
      <c r="BV476">
        <v>2.4</v>
      </c>
      <c r="BW476">
        <v>0.04</v>
      </c>
      <c r="BX476">
        <v>0.05</v>
      </c>
      <c r="BY476">
        <v>1.36</v>
      </c>
      <c r="BZ476">
        <v>1.32</v>
      </c>
      <c r="CA476">
        <v>451</v>
      </c>
      <c r="CB476">
        <v>223</v>
      </c>
      <c r="CC476">
        <v>255</v>
      </c>
      <c r="CD476">
        <v>30</v>
      </c>
      <c r="CE476">
        <v>520</v>
      </c>
      <c r="CF476">
        <v>202</v>
      </c>
      <c r="CG476">
        <v>603</v>
      </c>
      <c r="CH476">
        <v>251</v>
      </c>
      <c r="CI476">
        <v>1.18</v>
      </c>
      <c r="CJ476">
        <v>0.39</v>
      </c>
      <c r="CK476" t="str">
        <f>IF(O476=" "," ",VLOOKUP(AA476,Mapping!$A:$C,2,FALSE))</f>
        <v>NFO</v>
      </c>
      <c r="CL476" t="str">
        <f>IF(O476=" "," ",VLOOKUP(AA476,Mapping!$A:$C,3,FALSE))</f>
        <v>Nott'm Forest</v>
      </c>
      <c r="CM476" s="5">
        <f t="shared" si="35"/>
        <v>0</v>
      </c>
      <c r="CN476" s="5">
        <f t="shared" si="36"/>
        <v>0</v>
      </c>
      <c r="CO476">
        <f t="shared" si="37"/>
        <v>4.5</v>
      </c>
      <c r="CP476" s="4">
        <f t="shared" si="38"/>
        <v>8.2222222222222214</v>
      </c>
      <c r="CQ476">
        <f t="shared" si="39"/>
        <v>0</v>
      </c>
    </row>
    <row r="477" spans="1:95" x14ac:dyDescent="0.35">
      <c r="A477">
        <v>75</v>
      </c>
      <c r="B477" s="1" t="s">
        <v>88</v>
      </c>
      <c r="C477">
        <v>56917</v>
      </c>
      <c r="D477" s="1" t="s">
        <v>88</v>
      </c>
      <c r="E477" s="1" t="s">
        <v>88</v>
      </c>
      <c r="F477" s="1">
        <v>0</v>
      </c>
      <c r="G477" s="1" t="s">
        <v>88</v>
      </c>
      <c r="H477" s="1" t="s">
        <v>88</v>
      </c>
      <c r="I477">
        <v>2</v>
      </c>
      <c r="J477">
        <v>1.5</v>
      </c>
      <c r="K477" s="1" t="s">
        <v>88</v>
      </c>
      <c r="L477" s="1" t="s">
        <v>88</v>
      </c>
      <c r="M477" s="1" t="s">
        <v>1533</v>
      </c>
      <c r="N477">
        <v>0</v>
      </c>
      <c r="O477">
        <v>441</v>
      </c>
      <c r="P477" s="1" t="s">
        <v>88</v>
      </c>
      <c r="Q477" s="1" t="s">
        <v>1530</v>
      </c>
      <c r="R477" s="2">
        <v>45142.443393553243</v>
      </c>
      <c r="S477" s="4">
        <v>45</v>
      </c>
      <c r="T477" s="1" t="s">
        <v>1534</v>
      </c>
      <c r="U477">
        <v>1.7</v>
      </c>
      <c r="V477" s="1" t="s">
        <v>324</v>
      </c>
      <c r="W477">
        <v>0.1</v>
      </c>
      <c r="X477" s="1" t="s">
        <v>88</v>
      </c>
      <c r="Y477" s="1" t="s">
        <v>88</v>
      </c>
      <c r="Z477" s="1" t="s">
        <v>97</v>
      </c>
      <c r="AA477">
        <v>16</v>
      </c>
      <c r="AB477">
        <v>17</v>
      </c>
      <c r="AC477">
        <v>20</v>
      </c>
      <c r="AD477" s="5">
        <v>0</v>
      </c>
      <c r="AE477" s="5">
        <v>0</v>
      </c>
      <c r="AF477" s="5">
        <v>0</v>
      </c>
      <c r="AG477" s="5">
        <v>0</v>
      </c>
      <c r="AH477">
        <v>0</v>
      </c>
      <c r="AI477">
        <v>4.4000000000000004</v>
      </c>
      <c r="AJ477" s="1" t="s">
        <v>324</v>
      </c>
      <c r="AK477">
        <v>956</v>
      </c>
      <c r="AL477">
        <v>10</v>
      </c>
      <c r="AM477">
        <v>1</v>
      </c>
      <c r="AN477">
        <v>2</v>
      </c>
      <c r="AO477">
        <v>21</v>
      </c>
      <c r="AP477">
        <v>1</v>
      </c>
      <c r="AQ477">
        <v>2</v>
      </c>
      <c r="AR477">
        <v>2</v>
      </c>
      <c r="AS477">
        <v>4</v>
      </c>
      <c r="AT477">
        <v>1</v>
      </c>
      <c r="AU477">
        <v>87</v>
      </c>
      <c r="AV477">
        <v>7</v>
      </c>
      <c r="AW477">
        <v>149</v>
      </c>
      <c r="AX477">
        <v>177.4</v>
      </c>
      <c r="AY477">
        <v>39.299999999999997</v>
      </c>
      <c r="AZ477">
        <v>28</v>
      </c>
      <c r="BA477">
        <v>24.4</v>
      </c>
      <c r="BB477">
        <v>11</v>
      </c>
      <c r="BC477">
        <v>0.13</v>
      </c>
      <c r="BD477">
        <v>0.59</v>
      </c>
      <c r="BE477">
        <v>0.72</v>
      </c>
      <c r="BF477">
        <v>15.15</v>
      </c>
      <c r="BG477">
        <v>259</v>
      </c>
      <c r="BH477">
        <v>102</v>
      </c>
      <c r="BI477">
        <v>298</v>
      </c>
      <c r="BJ477">
        <v>110</v>
      </c>
      <c r="BK477">
        <v>307</v>
      </c>
      <c r="BL477">
        <v>114</v>
      </c>
      <c r="BM477">
        <v>306</v>
      </c>
      <c r="BN477">
        <v>112</v>
      </c>
      <c r="BO477">
        <v>1</v>
      </c>
      <c r="BP477" s="1" t="s">
        <v>88</v>
      </c>
      <c r="BQ477">
        <v>1</v>
      </c>
      <c r="BR477" s="1" t="s">
        <v>88</v>
      </c>
      <c r="BS477">
        <v>1</v>
      </c>
      <c r="BT477" s="1" t="s">
        <v>88</v>
      </c>
      <c r="BU477">
        <v>0.01</v>
      </c>
      <c r="BV477">
        <v>2.4</v>
      </c>
      <c r="BW477">
        <v>0.06</v>
      </c>
      <c r="BX477">
        <v>7.0000000000000007E-2</v>
      </c>
      <c r="BY477">
        <v>1.43</v>
      </c>
      <c r="BZ477">
        <v>1.98</v>
      </c>
      <c r="CA477">
        <v>311</v>
      </c>
      <c r="CB477">
        <v>44</v>
      </c>
      <c r="CC477">
        <v>115</v>
      </c>
      <c r="CD477">
        <v>67</v>
      </c>
      <c r="CE477">
        <v>292</v>
      </c>
      <c r="CF477">
        <v>108</v>
      </c>
      <c r="CG477">
        <v>460</v>
      </c>
      <c r="CH477">
        <v>179</v>
      </c>
      <c r="CI477">
        <v>1.04</v>
      </c>
      <c r="CJ477">
        <v>0.19</v>
      </c>
      <c r="CK477" t="str">
        <f>IF(O477=" "," ",VLOOKUP(AA477,Mapping!$A:$C,2,FALSE))</f>
        <v>NFO</v>
      </c>
      <c r="CL477" t="str">
        <f>IF(O477=" "," ",VLOOKUP(AA477,Mapping!$A:$C,3,FALSE))</f>
        <v>Nott'm Forest</v>
      </c>
      <c r="CM477" s="5">
        <f t="shared" si="35"/>
        <v>0</v>
      </c>
      <c r="CN477" s="5">
        <f t="shared" si="36"/>
        <v>0</v>
      </c>
      <c r="CO477">
        <f t="shared" si="37"/>
        <v>4.5</v>
      </c>
      <c r="CP477" s="4">
        <f t="shared" si="38"/>
        <v>4.4444444444444446</v>
      </c>
      <c r="CQ477">
        <f t="shared" si="39"/>
        <v>0</v>
      </c>
    </row>
    <row r="478" spans="1:95" x14ac:dyDescent="0.35">
      <c r="A478">
        <v>75</v>
      </c>
      <c r="B478" s="1" t="s">
        <v>88</v>
      </c>
      <c r="C478">
        <v>513046</v>
      </c>
      <c r="D478" s="1" t="s">
        <v>88</v>
      </c>
      <c r="E478" s="1" t="s">
        <v>88</v>
      </c>
      <c r="F478" s="1">
        <v>0</v>
      </c>
      <c r="G478" s="1" t="s">
        <v>88</v>
      </c>
      <c r="H478" s="1" t="s">
        <v>88</v>
      </c>
      <c r="I478">
        <v>3</v>
      </c>
      <c r="J478">
        <v>1.5</v>
      </c>
      <c r="K478" s="1" t="s">
        <v>88</v>
      </c>
      <c r="L478" s="1" t="s">
        <v>88</v>
      </c>
      <c r="M478" s="1" t="s">
        <v>1535</v>
      </c>
      <c r="N478">
        <v>0</v>
      </c>
      <c r="O478">
        <v>442</v>
      </c>
      <c r="P478" s="1" t="s">
        <v>88</v>
      </c>
      <c r="Q478" s="1" t="s">
        <v>1530</v>
      </c>
      <c r="R478" s="2">
        <v>45142.443393553243</v>
      </c>
      <c r="S478" s="4">
        <v>55</v>
      </c>
      <c r="T478" s="1" t="s">
        <v>1536</v>
      </c>
      <c r="U478">
        <v>3.7</v>
      </c>
      <c r="V478" s="1" t="s">
        <v>1537</v>
      </c>
      <c r="W478">
        <v>0.2</v>
      </c>
      <c r="X478" s="1" t="s">
        <v>88</v>
      </c>
      <c r="Y478" s="1" t="s">
        <v>88</v>
      </c>
      <c r="Z478" s="1" t="s">
        <v>97</v>
      </c>
      <c r="AA478">
        <v>16</v>
      </c>
      <c r="AB478">
        <v>17</v>
      </c>
      <c r="AC478">
        <v>48</v>
      </c>
      <c r="AD478" s="5">
        <v>0</v>
      </c>
      <c r="AE478" s="5">
        <v>0</v>
      </c>
      <c r="AF478" s="5">
        <v>0</v>
      </c>
      <c r="AG478" s="5">
        <v>0</v>
      </c>
      <c r="AH478">
        <v>0</v>
      </c>
      <c r="AI478">
        <v>8.6999999999999993</v>
      </c>
      <c r="AJ478" s="1" t="s">
        <v>1535</v>
      </c>
      <c r="AK478">
        <v>976</v>
      </c>
      <c r="AL478">
        <v>3</v>
      </c>
      <c r="AM478">
        <v>2</v>
      </c>
      <c r="AN478">
        <v>1</v>
      </c>
      <c r="AO478">
        <v>18</v>
      </c>
      <c r="AP478">
        <v>1</v>
      </c>
      <c r="AQ478">
        <v>2</v>
      </c>
      <c r="AR478">
        <v>2</v>
      </c>
      <c r="AS478">
        <v>1</v>
      </c>
      <c r="AT478">
        <v>1</v>
      </c>
      <c r="AU478">
        <v>87</v>
      </c>
      <c r="AV478">
        <v>5</v>
      </c>
      <c r="AW478">
        <v>178</v>
      </c>
      <c r="AX478">
        <v>253.8</v>
      </c>
      <c r="AY478">
        <v>108.1</v>
      </c>
      <c r="AZ478">
        <v>113</v>
      </c>
      <c r="BA478">
        <v>47.1</v>
      </c>
      <c r="BB478">
        <v>12</v>
      </c>
      <c r="BC478">
        <v>1.58</v>
      </c>
      <c r="BD478">
        <v>0.56000000000000005</v>
      </c>
      <c r="BE478">
        <v>2.14</v>
      </c>
      <c r="BF478">
        <v>20.32</v>
      </c>
      <c r="BG478">
        <v>218</v>
      </c>
      <c r="BH478">
        <v>99</v>
      </c>
      <c r="BI478">
        <v>227</v>
      </c>
      <c r="BJ478">
        <v>128</v>
      </c>
      <c r="BK478">
        <v>214</v>
      </c>
      <c r="BL478">
        <v>118</v>
      </c>
      <c r="BM478">
        <v>240</v>
      </c>
      <c r="BN478">
        <v>115</v>
      </c>
      <c r="BO478">
        <v>1</v>
      </c>
      <c r="BP478" s="1" t="s">
        <v>88</v>
      </c>
      <c r="BQ478">
        <v>1</v>
      </c>
      <c r="BR478" s="1" t="s">
        <v>88</v>
      </c>
      <c r="BS478">
        <v>1</v>
      </c>
      <c r="BT478" s="1" t="s">
        <v>88</v>
      </c>
      <c r="BU478">
        <v>0.15</v>
      </c>
      <c r="BV478">
        <v>2.4</v>
      </c>
      <c r="BW478">
        <v>0.05</v>
      </c>
      <c r="BX478">
        <v>0.2</v>
      </c>
      <c r="BY478">
        <v>1.87</v>
      </c>
      <c r="BZ478">
        <v>1.66</v>
      </c>
      <c r="CA478">
        <v>145</v>
      </c>
      <c r="CB478">
        <v>92</v>
      </c>
      <c r="CC478">
        <v>534</v>
      </c>
      <c r="CD478">
        <v>211</v>
      </c>
      <c r="CE478">
        <v>77</v>
      </c>
      <c r="CF478">
        <v>33</v>
      </c>
      <c r="CG478">
        <v>397</v>
      </c>
      <c r="CH478">
        <v>127</v>
      </c>
      <c r="CI478">
        <v>1.1100000000000001</v>
      </c>
      <c r="CJ478">
        <v>0.09</v>
      </c>
      <c r="CK478" t="str">
        <f>IF(O478=" "," ",VLOOKUP(AA478,Mapping!$A:$C,2,FALSE))</f>
        <v>NFO</v>
      </c>
      <c r="CL478" t="str">
        <f>IF(O478=" "," ",VLOOKUP(AA478,Mapping!$A:$C,3,FALSE))</f>
        <v>Nott'm Forest</v>
      </c>
      <c r="CM478" s="5">
        <f t="shared" si="35"/>
        <v>0</v>
      </c>
      <c r="CN478" s="5">
        <f t="shared" si="36"/>
        <v>0</v>
      </c>
      <c r="CO478">
        <f t="shared" si="37"/>
        <v>5.5</v>
      </c>
      <c r="CP478" s="4">
        <f t="shared" si="38"/>
        <v>8.7272727272727266</v>
      </c>
      <c r="CQ478">
        <f t="shared" si="39"/>
        <v>0</v>
      </c>
    </row>
    <row r="479" spans="1:95" x14ac:dyDescent="0.35">
      <c r="A479">
        <v>75</v>
      </c>
      <c r="B479" s="1" t="s">
        <v>88</v>
      </c>
      <c r="C479">
        <v>230251</v>
      </c>
      <c r="D479" s="1" t="s">
        <v>88</v>
      </c>
      <c r="E479" s="1" t="s">
        <v>88</v>
      </c>
      <c r="F479" s="1">
        <v>0</v>
      </c>
      <c r="G479" s="1" t="s">
        <v>88</v>
      </c>
      <c r="H479" s="1" t="s">
        <v>88</v>
      </c>
      <c r="I479">
        <v>4</v>
      </c>
      <c r="J479">
        <v>0.9</v>
      </c>
      <c r="K479" s="1" t="s">
        <v>88</v>
      </c>
      <c r="L479" s="1" t="s">
        <v>88</v>
      </c>
      <c r="M479" s="1" t="s">
        <v>1538</v>
      </c>
      <c r="N479">
        <v>0</v>
      </c>
      <c r="O479">
        <v>443</v>
      </c>
      <c r="P479" s="1" t="s">
        <v>88</v>
      </c>
      <c r="Q479" s="1" t="s">
        <v>1530</v>
      </c>
      <c r="R479" s="2">
        <v>45142.443393553243</v>
      </c>
      <c r="S479" s="4">
        <v>50</v>
      </c>
      <c r="T479" s="1" t="s">
        <v>1539</v>
      </c>
      <c r="U479">
        <v>2.1</v>
      </c>
      <c r="V479" s="1" t="s">
        <v>1540</v>
      </c>
      <c r="W479">
        <v>0.7</v>
      </c>
      <c r="X479" s="1" t="s">
        <v>88</v>
      </c>
      <c r="Y479" s="1" t="s">
        <v>88</v>
      </c>
      <c r="Z479" s="1" t="s">
        <v>97</v>
      </c>
      <c r="AA479">
        <v>16</v>
      </c>
      <c r="AB479">
        <v>17</v>
      </c>
      <c r="AC479">
        <v>39</v>
      </c>
      <c r="AD479" s="5">
        <v>0</v>
      </c>
      <c r="AE479" s="5">
        <v>0</v>
      </c>
      <c r="AF479" s="5">
        <v>0</v>
      </c>
      <c r="AG479" s="5">
        <v>0</v>
      </c>
      <c r="AH479">
        <v>0</v>
      </c>
      <c r="AI479">
        <v>7.8</v>
      </c>
      <c r="AJ479" s="1" t="s">
        <v>1540</v>
      </c>
      <c r="AK479">
        <v>709</v>
      </c>
      <c r="AL479">
        <v>2</v>
      </c>
      <c r="AM479">
        <v>2</v>
      </c>
      <c r="AN479">
        <v>1</v>
      </c>
      <c r="AO479">
        <v>17</v>
      </c>
      <c r="AP479">
        <v>1</v>
      </c>
      <c r="AQ479">
        <v>2</v>
      </c>
      <c r="AR479">
        <v>2</v>
      </c>
      <c r="AS479">
        <v>3</v>
      </c>
      <c r="AT479">
        <v>1</v>
      </c>
      <c r="AU479">
        <v>87</v>
      </c>
      <c r="AV479">
        <v>3</v>
      </c>
      <c r="AW479">
        <v>113</v>
      </c>
      <c r="AX479">
        <v>169.6</v>
      </c>
      <c r="AY479">
        <v>97.6</v>
      </c>
      <c r="AZ479">
        <v>293</v>
      </c>
      <c r="BA479">
        <v>55.7</v>
      </c>
      <c r="BB479">
        <v>6</v>
      </c>
      <c r="BC479">
        <v>1.73</v>
      </c>
      <c r="BD479">
        <v>0.4</v>
      </c>
      <c r="BE479">
        <v>2.13</v>
      </c>
      <c r="BF479">
        <v>13.59</v>
      </c>
      <c r="BG479">
        <v>261</v>
      </c>
      <c r="BH479">
        <v>25</v>
      </c>
      <c r="BI479">
        <v>238</v>
      </c>
      <c r="BJ479">
        <v>30</v>
      </c>
      <c r="BK479">
        <v>106</v>
      </c>
      <c r="BL479">
        <v>27</v>
      </c>
      <c r="BM479">
        <v>217</v>
      </c>
      <c r="BN479">
        <v>28</v>
      </c>
      <c r="BO479">
        <v>1</v>
      </c>
      <c r="BP479" s="1" t="s">
        <v>88</v>
      </c>
      <c r="BQ479">
        <v>4</v>
      </c>
      <c r="BR479" s="1" t="s">
        <v>88</v>
      </c>
      <c r="BS479">
        <v>1</v>
      </c>
      <c r="BT479" s="1" t="s">
        <v>88</v>
      </c>
      <c r="BU479">
        <v>0.22</v>
      </c>
      <c r="BV479">
        <v>2.4</v>
      </c>
      <c r="BW479">
        <v>0.05</v>
      </c>
      <c r="BX479">
        <v>0.27</v>
      </c>
      <c r="BY479">
        <v>1.73</v>
      </c>
      <c r="BZ479">
        <v>2.16</v>
      </c>
      <c r="CA479">
        <v>256</v>
      </c>
      <c r="CB479">
        <v>50</v>
      </c>
      <c r="CC479">
        <v>428</v>
      </c>
      <c r="CD479">
        <v>29</v>
      </c>
      <c r="CE479">
        <v>242</v>
      </c>
      <c r="CF479">
        <v>29</v>
      </c>
      <c r="CG479">
        <v>211</v>
      </c>
      <c r="CH479">
        <v>39</v>
      </c>
      <c r="CI479">
        <v>0.76</v>
      </c>
      <c r="CJ479">
        <v>0.13</v>
      </c>
      <c r="CK479" t="str">
        <f>IF(O479=" "," ",VLOOKUP(AA479,Mapping!$A:$C,2,FALSE))</f>
        <v>NFO</v>
      </c>
      <c r="CL479" t="str">
        <f>IF(O479=" "," ",VLOOKUP(AA479,Mapping!$A:$C,3,FALSE))</f>
        <v>Nott'm Forest</v>
      </c>
      <c r="CM479" s="5">
        <f t="shared" si="35"/>
        <v>0</v>
      </c>
      <c r="CN479" s="5">
        <f t="shared" si="36"/>
        <v>0</v>
      </c>
      <c r="CO479">
        <f t="shared" si="37"/>
        <v>5</v>
      </c>
      <c r="CP479" s="4">
        <f t="shared" si="38"/>
        <v>7.8</v>
      </c>
      <c r="CQ479">
        <f t="shared" si="39"/>
        <v>0</v>
      </c>
    </row>
    <row r="480" spans="1:95" x14ac:dyDescent="0.35">
      <c r="A480">
        <v>75</v>
      </c>
      <c r="B480" s="1" t="s">
        <v>88</v>
      </c>
      <c r="C480">
        <v>173399</v>
      </c>
      <c r="D480" s="1" t="s">
        <v>88</v>
      </c>
      <c r="E480" s="1" t="s">
        <v>88</v>
      </c>
      <c r="F480" s="1">
        <v>0</v>
      </c>
      <c r="G480" s="1" t="s">
        <v>88</v>
      </c>
      <c r="H480" s="1" t="s">
        <v>88</v>
      </c>
      <c r="I480">
        <v>2</v>
      </c>
      <c r="J480">
        <v>0.5</v>
      </c>
      <c r="K480" s="1" t="s">
        <v>88</v>
      </c>
      <c r="L480" s="1" t="s">
        <v>88</v>
      </c>
      <c r="M480" s="1" t="s">
        <v>98</v>
      </c>
      <c r="N480">
        <v>0</v>
      </c>
      <c r="O480">
        <v>444</v>
      </c>
      <c r="P480" s="1" t="s">
        <v>88</v>
      </c>
      <c r="Q480" s="1" t="s">
        <v>1530</v>
      </c>
      <c r="R480" s="2">
        <v>45142.443393553243</v>
      </c>
      <c r="S480" s="4">
        <v>40</v>
      </c>
      <c r="T480" s="1" t="s">
        <v>1541</v>
      </c>
      <c r="U480">
        <v>0</v>
      </c>
      <c r="V480" s="1" t="s">
        <v>1542</v>
      </c>
      <c r="W480">
        <v>0.2</v>
      </c>
      <c r="X480" s="1" t="s">
        <v>88</v>
      </c>
      <c r="Y480" s="1" t="s">
        <v>88</v>
      </c>
      <c r="Z480" s="1" t="s">
        <v>97</v>
      </c>
      <c r="AA480">
        <v>16</v>
      </c>
      <c r="AB480">
        <v>17</v>
      </c>
      <c r="AC480">
        <v>39</v>
      </c>
      <c r="AD480" s="5">
        <v>0</v>
      </c>
      <c r="AE480" s="5">
        <v>0</v>
      </c>
      <c r="AF480" s="5">
        <v>0</v>
      </c>
      <c r="AG480" s="5">
        <v>0</v>
      </c>
      <c r="AH480">
        <v>0</v>
      </c>
      <c r="AI480">
        <v>0</v>
      </c>
      <c r="AJ480" s="1" t="s">
        <v>1542</v>
      </c>
      <c r="AK480">
        <v>709</v>
      </c>
      <c r="AL480">
        <v>2</v>
      </c>
      <c r="AM480">
        <v>2</v>
      </c>
      <c r="AN480">
        <v>1</v>
      </c>
      <c r="AO480">
        <v>17</v>
      </c>
      <c r="AP480">
        <v>1</v>
      </c>
      <c r="AQ480">
        <v>2</v>
      </c>
      <c r="AR480">
        <v>2</v>
      </c>
      <c r="AS480">
        <v>3</v>
      </c>
      <c r="AT480">
        <v>1</v>
      </c>
      <c r="AU480">
        <v>87</v>
      </c>
      <c r="AV480">
        <v>3</v>
      </c>
      <c r="AW480">
        <v>113</v>
      </c>
      <c r="AX480">
        <v>0</v>
      </c>
      <c r="AY480">
        <v>0</v>
      </c>
      <c r="AZ480">
        <v>0</v>
      </c>
      <c r="BA480">
        <v>0</v>
      </c>
      <c r="BB480">
        <v>6</v>
      </c>
      <c r="BC480">
        <v>0</v>
      </c>
      <c r="BD480">
        <v>0</v>
      </c>
      <c r="BE480">
        <v>0</v>
      </c>
      <c r="BF480">
        <v>0</v>
      </c>
      <c r="BG480">
        <v>416</v>
      </c>
      <c r="BH480">
        <v>148</v>
      </c>
      <c r="BI480">
        <v>405</v>
      </c>
      <c r="BJ480">
        <v>147</v>
      </c>
      <c r="BK480">
        <v>388</v>
      </c>
      <c r="BL480">
        <v>144</v>
      </c>
      <c r="BM480">
        <v>418</v>
      </c>
      <c r="BN480">
        <v>148</v>
      </c>
      <c r="BO480">
        <v>1</v>
      </c>
      <c r="BP480" s="1" t="s">
        <v>88</v>
      </c>
      <c r="BQ480">
        <v>4</v>
      </c>
      <c r="BR480" s="1" t="s">
        <v>88</v>
      </c>
      <c r="BS480">
        <v>1</v>
      </c>
      <c r="BT480" s="1" t="s">
        <v>88</v>
      </c>
      <c r="BU480">
        <v>0.22</v>
      </c>
      <c r="BV480">
        <v>2.4</v>
      </c>
      <c r="BW480">
        <v>0.05</v>
      </c>
      <c r="BX480">
        <v>0.27</v>
      </c>
      <c r="BY480">
        <v>1.73</v>
      </c>
      <c r="BZ480">
        <v>2.16</v>
      </c>
      <c r="CA480">
        <v>557</v>
      </c>
      <c r="CB480">
        <v>165</v>
      </c>
      <c r="CC480">
        <v>42</v>
      </c>
      <c r="CD480">
        <v>17</v>
      </c>
      <c r="CE480">
        <v>423</v>
      </c>
      <c r="CF480">
        <v>149</v>
      </c>
      <c r="CG480">
        <v>393</v>
      </c>
      <c r="CH480">
        <v>150</v>
      </c>
      <c r="CI480">
        <v>0.76</v>
      </c>
      <c r="CJ480">
        <v>0.13</v>
      </c>
      <c r="CK480" t="str">
        <f>IF(O480=" "," ",VLOOKUP(AA480,Mapping!$A:$C,2,FALSE))</f>
        <v>NFO</v>
      </c>
      <c r="CL480" t="str">
        <f>IF(O480=" "," ",VLOOKUP(AA480,Mapping!$A:$C,3,FALSE))</f>
        <v>Nott'm Forest</v>
      </c>
      <c r="CM480" s="5">
        <f t="shared" si="35"/>
        <v>0</v>
      </c>
      <c r="CN480" s="5">
        <f t="shared" si="36"/>
        <v>0</v>
      </c>
      <c r="CO480">
        <f t="shared" si="37"/>
        <v>4</v>
      </c>
      <c r="CP480" s="4">
        <f t="shared" si="38"/>
        <v>9.75</v>
      </c>
      <c r="CQ480">
        <f t="shared" si="39"/>
        <v>0</v>
      </c>
    </row>
    <row r="481" spans="1:95" x14ac:dyDescent="0.35">
      <c r="A481">
        <v>25</v>
      </c>
      <c r="B481" s="1" t="s">
        <v>88</v>
      </c>
      <c r="C481">
        <v>116404</v>
      </c>
      <c r="D481" s="1" t="s">
        <v>88</v>
      </c>
      <c r="E481" s="1" t="s">
        <v>88</v>
      </c>
      <c r="F481" s="1">
        <v>0</v>
      </c>
      <c r="G481" s="1" t="s">
        <v>88</v>
      </c>
      <c r="H481" s="1" t="s">
        <v>88</v>
      </c>
      <c r="I481">
        <v>2</v>
      </c>
      <c r="J481">
        <v>0.4</v>
      </c>
      <c r="K481" s="1" t="s">
        <v>88</v>
      </c>
      <c r="L481" s="1" t="s">
        <v>88</v>
      </c>
      <c r="M481" s="1" t="s">
        <v>1543</v>
      </c>
      <c r="N481">
        <v>0</v>
      </c>
      <c r="O481">
        <v>445</v>
      </c>
      <c r="P481" s="1" t="s">
        <v>88</v>
      </c>
      <c r="Q481" s="1" t="s">
        <v>115</v>
      </c>
      <c r="R481" s="2">
        <v>45145.020903136574</v>
      </c>
      <c r="S481" s="4">
        <v>45</v>
      </c>
      <c r="T481" s="1" t="s">
        <v>1544</v>
      </c>
      <c r="U481">
        <v>1.6</v>
      </c>
      <c r="V481" s="1" t="s">
        <v>1545</v>
      </c>
      <c r="W481">
        <v>0.1</v>
      </c>
      <c r="X481" s="1" t="s">
        <v>88</v>
      </c>
      <c r="Y481" s="1" t="s">
        <v>88</v>
      </c>
      <c r="Z481" s="1" t="s">
        <v>93</v>
      </c>
      <c r="AA481">
        <v>16</v>
      </c>
      <c r="AB481">
        <v>17</v>
      </c>
      <c r="AC481">
        <v>25</v>
      </c>
      <c r="AD481" s="5">
        <v>0</v>
      </c>
      <c r="AE481" s="5">
        <v>0</v>
      </c>
      <c r="AF481" s="5">
        <v>0</v>
      </c>
      <c r="AG481" s="5">
        <v>0</v>
      </c>
      <c r="AH481">
        <v>0</v>
      </c>
      <c r="AI481">
        <v>5.6</v>
      </c>
      <c r="AJ481" s="1" t="s">
        <v>1546</v>
      </c>
      <c r="AK481">
        <v>1417</v>
      </c>
      <c r="AL481">
        <v>2</v>
      </c>
      <c r="AM481">
        <v>1</v>
      </c>
      <c r="AN481">
        <v>1</v>
      </c>
      <c r="AO481">
        <v>32</v>
      </c>
      <c r="AP481">
        <v>1</v>
      </c>
      <c r="AQ481">
        <v>2</v>
      </c>
      <c r="AR481">
        <v>2</v>
      </c>
      <c r="AS481">
        <v>4</v>
      </c>
      <c r="AT481">
        <v>1</v>
      </c>
      <c r="AU481">
        <v>87</v>
      </c>
      <c r="AV481">
        <v>3</v>
      </c>
      <c r="AW481">
        <v>233</v>
      </c>
      <c r="AX481">
        <v>379</v>
      </c>
      <c r="AY481">
        <v>79.5</v>
      </c>
      <c r="AZ481">
        <v>130</v>
      </c>
      <c r="BA481">
        <v>59</v>
      </c>
      <c r="BB481">
        <v>15</v>
      </c>
      <c r="BC481">
        <v>1.2</v>
      </c>
      <c r="BD481">
        <v>1.1499999999999999</v>
      </c>
      <c r="BE481">
        <v>2.35</v>
      </c>
      <c r="BF481">
        <v>31.83</v>
      </c>
      <c r="BG481">
        <v>160</v>
      </c>
      <c r="BH481">
        <v>60</v>
      </c>
      <c r="BI481">
        <v>257</v>
      </c>
      <c r="BJ481">
        <v>88</v>
      </c>
      <c r="BK481">
        <v>192</v>
      </c>
      <c r="BL481">
        <v>46</v>
      </c>
      <c r="BM481">
        <v>208</v>
      </c>
      <c r="BN481">
        <v>68</v>
      </c>
      <c r="BO481">
        <v>1</v>
      </c>
      <c r="BP481" s="1" t="s">
        <v>88</v>
      </c>
      <c r="BQ481">
        <v>4</v>
      </c>
      <c r="BR481" s="1" t="s">
        <v>88</v>
      </c>
      <c r="BS481">
        <v>1</v>
      </c>
      <c r="BT481" s="1" t="s">
        <v>88</v>
      </c>
      <c r="BU481">
        <v>0.08</v>
      </c>
      <c r="BV481">
        <v>2.4</v>
      </c>
      <c r="BW481">
        <v>7.0000000000000007E-2</v>
      </c>
      <c r="BX481">
        <v>0.15</v>
      </c>
      <c r="BY481">
        <v>2.02</v>
      </c>
      <c r="BZ481">
        <v>2.0299999999999998</v>
      </c>
      <c r="CA481">
        <v>347</v>
      </c>
      <c r="CB481">
        <v>70</v>
      </c>
      <c r="CC481">
        <v>151</v>
      </c>
      <c r="CD481">
        <v>93</v>
      </c>
      <c r="CE481">
        <v>303</v>
      </c>
      <c r="CF481">
        <v>113</v>
      </c>
      <c r="CG481">
        <v>454</v>
      </c>
      <c r="CH481">
        <v>174</v>
      </c>
      <c r="CI481">
        <v>0.95</v>
      </c>
      <c r="CJ481">
        <v>0.06</v>
      </c>
      <c r="CK481" t="str">
        <f>IF(O481=" "," ",VLOOKUP(AA481,Mapping!$A:$C,2,FALSE))</f>
        <v>NFO</v>
      </c>
      <c r="CL481" t="str">
        <f>IF(O481=" "," ",VLOOKUP(AA481,Mapping!$A:$C,3,FALSE))</f>
        <v>Nott'm Forest</v>
      </c>
      <c r="CM481" s="5">
        <f t="shared" si="35"/>
        <v>0</v>
      </c>
      <c r="CN481" s="5">
        <f t="shared" si="36"/>
        <v>0</v>
      </c>
      <c r="CO481">
        <f t="shared" si="37"/>
        <v>4.5</v>
      </c>
      <c r="CP481" s="4">
        <f t="shared" si="38"/>
        <v>5.5555555555555554</v>
      </c>
      <c r="CQ481">
        <f t="shared" si="39"/>
        <v>0</v>
      </c>
    </row>
    <row r="482" spans="1:95" x14ac:dyDescent="0.35">
      <c r="A482">
        <v>25</v>
      </c>
      <c r="B482" s="1" t="s">
        <v>88</v>
      </c>
      <c r="C482">
        <v>89076</v>
      </c>
      <c r="D482" s="1" t="s">
        <v>88</v>
      </c>
      <c r="E482" s="1" t="s">
        <v>88</v>
      </c>
      <c r="F482" s="1">
        <v>0</v>
      </c>
      <c r="G482" s="1" t="s">
        <v>88</v>
      </c>
      <c r="H482" s="1" t="s">
        <v>88</v>
      </c>
      <c r="I482">
        <v>3</v>
      </c>
      <c r="J482">
        <v>1.1000000000000001</v>
      </c>
      <c r="K482" s="1" t="s">
        <v>88</v>
      </c>
      <c r="L482" s="1" t="s">
        <v>88</v>
      </c>
      <c r="M482" s="1" t="s">
        <v>1547</v>
      </c>
      <c r="N482">
        <v>0</v>
      </c>
      <c r="O482">
        <v>446</v>
      </c>
      <c r="P482" s="1" t="s">
        <v>88</v>
      </c>
      <c r="Q482" s="1" t="s">
        <v>115</v>
      </c>
      <c r="R482" s="2">
        <v>45145.020903136574</v>
      </c>
      <c r="S482" s="4">
        <v>50</v>
      </c>
      <c r="T482" s="1" t="s">
        <v>1548</v>
      </c>
      <c r="U482">
        <v>1.9</v>
      </c>
      <c r="V482" s="1" t="s">
        <v>1549</v>
      </c>
      <c r="W482">
        <v>0</v>
      </c>
      <c r="X482" s="1" t="s">
        <v>88</v>
      </c>
      <c r="Y482" s="1" t="s">
        <v>88</v>
      </c>
      <c r="Z482" s="1" t="s">
        <v>97</v>
      </c>
      <c r="AA482">
        <v>16</v>
      </c>
      <c r="AB482">
        <v>17</v>
      </c>
      <c r="AC482">
        <v>54</v>
      </c>
      <c r="AD482" s="5">
        <v>0</v>
      </c>
      <c r="AE482" s="5">
        <v>0</v>
      </c>
      <c r="AF482" s="5">
        <v>0</v>
      </c>
      <c r="AG482" s="5">
        <v>0</v>
      </c>
      <c r="AH482">
        <v>0</v>
      </c>
      <c r="AI482">
        <v>10.8</v>
      </c>
      <c r="AJ482" s="1" t="s">
        <v>1549</v>
      </c>
      <c r="AK482">
        <v>2157</v>
      </c>
      <c r="AL482">
        <v>2</v>
      </c>
      <c r="AM482">
        <v>1</v>
      </c>
      <c r="AN482">
        <v>6</v>
      </c>
      <c r="AO482">
        <v>47</v>
      </c>
      <c r="AP482">
        <v>1</v>
      </c>
      <c r="AQ482">
        <v>2</v>
      </c>
      <c r="AR482">
        <v>2</v>
      </c>
      <c r="AS482">
        <v>4</v>
      </c>
      <c r="AT482">
        <v>1</v>
      </c>
      <c r="AU482">
        <v>87</v>
      </c>
      <c r="AV482">
        <v>3</v>
      </c>
      <c r="AW482">
        <v>267</v>
      </c>
      <c r="AX482">
        <v>272.2</v>
      </c>
      <c r="AY482">
        <v>174.7</v>
      </c>
      <c r="AZ482">
        <v>54</v>
      </c>
      <c r="BA482">
        <v>50.3</v>
      </c>
      <c r="BB482">
        <v>24</v>
      </c>
      <c r="BC482">
        <v>0.42</v>
      </c>
      <c r="BD482">
        <v>0.79</v>
      </c>
      <c r="BE482">
        <v>1.21</v>
      </c>
      <c r="BF482">
        <v>41.93</v>
      </c>
      <c r="BG482">
        <v>211</v>
      </c>
      <c r="BH482">
        <v>95</v>
      </c>
      <c r="BI482">
        <v>169</v>
      </c>
      <c r="BJ482">
        <v>107</v>
      </c>
      <c r="BK482">
        <v>277</v>
      </c>
      <c r="BL482">
        <v>139</v>
      </c>
      <c r="BM482">
        <v>230</v>
      </c>
      <c r="BN482">
        <v>109</v>
      </c>
      <c r="BO482">
        <v>1</v>
      </c>
      <c r="BP482" s="1" t="s">
        <v>88</v>
      </c>
      <c r="BQ482">
        <v>4</v>
      </c>
      <c r="BR482" s="1" t="s">
        <v>88</v>
      </c>
      <c r="BS482">
        <v>1</v>
      </c>
      <c r="BT482" s="1" t="s">
        <v>88</v>
      </c>
      <c r="BU482">
        <v>0.02</v>
      </c>
      <c r="BV482">
        <v>2.4</v>
      </c>
      <c r="BW482">
        <v>0.03</v>
      </c>
      <c r="BX482">
        <v>0.05</v>
      </c>
      <c r="BY482">
        <v>1.75</v>
      </c>
      <c r="BZ482">
        <v>1.96</v>
      </c>
      <c r="CA482">
        <v>173</v>
      </c>
      <c r="CB482">
        <v>111</v>
      </c>
      <c r="CC482">
        <v>345</v>
      </c>
      <c r="CD482">
        <v>86</v>
      </c>
      <c r="CE482">
        <v>270</v>
      </c>
      <c r="CF482">
        <v>111</v>
      </c>
      <c r="CG482">
        <v>578</v>
      </c>
      <c r="CH482">
        <v>230</v>
      </c>
      <c r="CI482">
        <v>1</v>
      </c>
      <c r="CJ482">
        <v>0.25</v>
      </c>
      <c r="CK482" t="str">
        <f>IF(O482=" "," ",VLOOKUP(AA482,Mapping!$A:$C,2,FALSE))</f>
        <v>NFO</v>
      </c>
      <c r="CL482" t="str">
        <f>IF(O482=" "," ",VLOOKUP(AA482,Mapping!$A:$C,3,FALSE))</f>
        <v>Nott'm Forest</v>
      </c>
      <c r="CM482" s="5">
        <f t="shared" si="35"/>
        <v>0</v>
      </c>
      <c r="CN482" s="5">
        <f t="shared" si="36"/>
        <v>0</v>
      </c>
      <c r="CO482">
        <f t="shared" si="37"/>
        <v>5</v>
      </c>
      <c r="CP482" s="4">
        <f t="shared" si="38"/>
        <v>10.8</v>
      </c>
      <c r="CQ482">
        <f t="shared" si="39"/>
        <v>0</v>
      </c>
    </row>
    <row r="483" spans="1:95" x14ac:dyDescent="0.35">
      <c r="A483">
        <v>25</v>
      </c>
      <c r="B483" s="1" t="s">
        <v>88</v>
      </c>
      <c r="C483">
        <v>222531</v>
      </c>
      <c r="D483" s="1" t="s">
        <v>88</v>
      </c>
      <c r="E483" s="1" t="s">
        <v>88</v>
      </c>
      <c r="F483" s="1">
        <v>0</v>
      </c>
      <c r="G483" s="1" t="s">
        <v>88</v>
      </c>
      <c r="H483" s="1" t="s">
        <v>88</v>
      </c>
      <c r="I483">
        <v>3</v>
      </c>
      <c r="J483">
        <v>1.7</v>
      </c>
      <c r="K483" s="1" t="s">
        <v>88</v>
      </c>
      <c r="L483" s="1" t="s">
        <v>88</v>
      </c>
      <c r="M483" s="1" t="s">
        <v>282</v>
      </c>
      <c r="N483">
        <v>0</v>
      </c>
      <c r="O483">
        <v>447</v>
      </c>
      <c r="P483" s="1" t="s">
        <v>88</v>
      </c>
      <c r="Q483" s="1" t="s">
        <v>115</v>
      </c>
      <c r="R483" s="2">
        <v>45145.020903136574</v>
      </c>
      <c r="S483" s="4">
        <v>60</v>
      </c>
      <c r="T483" s="1" t="s">
        <v>1550</v>
      </c>
      <c r="U483">
        <v>3.9</v>
      </c>
      <c r="V483" s="1" t="s">
        <v>1551</v>
      </c>
      <c r="W483">
        <v>3.1</v>
      </c>
      <c r="X483" s="1" t="s">
        <v>88</v>
      </c>
      <c r="Y483" s="1" t="s">
        <v>88</v>
      </c>
      <c r="Z483" s="1" t="s">
        <v>97</v>
      </c>
      <c r="AA483">
        <v>16</v>
      </c>
      <c r="AB483">
        <v>17</v>
      </c>
      <c r="AC483">
        <v>145</v>
      </c>
      <c r="AD483" s="5">
        <v>0</v>
      </c>
      <c r="AE483" s="5">
        <v>0</v>
      </c>
      <c r="AF483" s="5">
        <v>0</v>
      </c>
      <c r="AG483" s="5">
        <v>0</v>
      </c>
      <c r="AH483">
        <v>0</v>
      </c>
      <c r="AI483">
        <v>24.2</v>
      </c>
      <c r="AJ483" s="1" t="s">
        <v>1551</v>
      </c>
      <c r="AK483">
        <v>3151</v>
      </c>
      <c r="AL483">
        <v>5</v>
      </c>
      <c r="AM483">
        <v>12</v>
      </c>
      <c r="AN483">
        <v>8</v>
      </c>
      <c r="AO483">
        <v>61</v>
      </c>
      <c r="AP483">
        <v>1</v>
      </c>
      <c r="AQ483">
        <v>2</v>
      </c>
      <c r="AR483">
        <v>2</v>
      </c>
      <c r="AS483">
        <v>6</v>
      </c>
      <c r="AT483">
        <v>1</v>
      </c>
      <c r="AU483">
        <v>87</v>
      </c>
      <c r="AV483">
        <v>11</v>
      </c>
      <c r="AW483">
        <v>479</v>
      </c>
      <c r="AX483">
        <v>611.4</v>
      </c>
      <c r="AY483">
        <v>980.2</v>
      </c>
      <c r="AZ483">
        <v>628</v>
      </c>
      <c r="BA483">
        <v>221.8</v>
      </c>
      <c r="BB483">
        <v>36</v>
      </c>
      <c r="BC483">
        <v>6.77</v>
      </c>
      <c r="BD483">
        <v>6.06</v>
      </c>
      <c r="BE483">
        <v>12.83</v>
      </c>
      <c r="BF483">
        <v>57.88</v>
      </c>
      <c r="BG483">
        <v>69</v>
      </c>
      <c r="BH483">
        <v>34</v>
      </c>
      <c r="BI483">
        <v>10</v>
      </c>
      <c r="BJ483">
        <v>8</v>
      </c>
      <c r="BK483">
        <v>39</v>
      </c>
      <c r="BL483">
        <v>28</v>
      </c>
      <c r="BM483">
        <v>23</v>
      </c>
      <c r="BN483">
        <v>16</v>
      </c>
      <c r="BO483">
        <v>1</v>
      </c>
      <c r="BP483" s="1" t="s">
        <v>88</v>
      </c>
      <c r="BQ483">
        <v>1</v>
      </c>
      <c r="BR483" s="1" t="s">
        <v>88</v>
      </c>
      <c r="BS483">
        <v>1</v>
      </c>
      <c r="BT483" s="1" t="s">
        <v>88</v>
      </c>
      <c r="BU483">
        <v>0.19</v>
      </c>
      <c r="BV483">
        <v>2.4</v>
      </c>
      <c r="BW483">
        <v>0.17</v>
      </c>
      <c r="BX483">
        <v>0.36</v>
      </c>
      <c r="BY483">
        <v>1.65</v>
      </c>
      <c r="BZ483">
        <v>1.74</v>
      </c>
      <c r="CA483">
        <v>74</v>
      </c>
      <c r="CB483">
        <v>44</v>
      </c>
      <c r="CC483">
        <v>554</v>
      </c>
      <c r="CD483">
        <v>222</v>
      </c>
      <c r="CE483">
        <v>59</v>
      </c>
      <c r="CF483">
        <v>26</v>
      </c>
      <c r="CG483">
        <v>101</v>
      </c>
      <c r="CH483">
        <v>35</v>
      </c>
      <c r="CI483">
        <v>1.03</v>
      </c>
      <c r="CJ483">
        <v>0.23</v>
      </c>
      <c r="CK483" t="str">
        <f>IF(O483=" "," ",VLOOKUP(AA483,Mapping!$A:$C,2,FALSE))</f>
        <v>NFO</v>
      </c>
      <c r="CL483" t="str">
        <f>IF(O483=" "," ",VLOOKUP(AA483,Mapping!$A:$C,3,FALSE))</f>
        <v>Nott'm Forest</v>
      </c>
      <c r="CM483" s="5">
        <f t="shared" si="35"/>
        <v>0</v>
      </c>
      <c r="CN483" s="5">
        <f t="shared" si="36"/>
        <v>0</v>
      </c>
      <c r="CO483">
        <f t="shared" si="37"/>
        <v>6</v>
      </c>
      <c r="CP483" s="4">
        <f t="shared" si="38"/>
        <v>24.166666666666668</v>
      </c>
      <c r="CQ483">
        <f t="shared" si="39"/>
        <v>0</v>
      </c>
    </row>
    <row r="484" spans="1:95" x14ac:dyDescent="0.35">
      <c r="A484">
        <v>25</v>
      </c>
      <c r="B484" s="1" t="s">
        <v>88</v>
      </c>
      <c r="C484">
        <v>20066</v>
      </c>
      <c r="D484" s="1" t="s">
        <v>88</v>
      </c>
      <c r="E484" s="1" t="s">
        <v>88</v>
      </c>
      <c r="F484" s="1">
        <v>0</v>
      </c>
      <c r="G484" s="1" t="s">
        <v>88</v>
      </c>
      <c r="H484" s="1" t="s">
        <v>88</v>
      </c>
      <c r="I484">
        <v>1</v>
      </c>
      <c r="J484">
        <v>0</v>
      </c>
      <c r="K484" s="1" t="s">
        <v>88</v>
      </c>
      <c r="L484" s="1" t="s">
        <v>88</v>
      </c>
      <c r="M484" s="1" t="s">
        <v>1552</v>
      </c>
      <c r="N484">
        <v>0</v>
      </c>
      <c r="O484">
        <v>448</v>
      </c>
      <c r="P484" s="1" t="s">
        <v>88</v>
      </c>
      <c r="Q484" s="1" t="s">
        <v>1553</v>
      </c>
      <c r="R484" s="2">
        <v>45145.020903321762</v>
      </c>
      <c r="S484" s="4">
        <v>40</v>
      </c>
      <c r="T484" s="1" t="s">
        <v>1554</v>
      </c>
      <c r="U484">
        <v>2</v>
      </c>
      <c r="V484" s="1" t="s">
        <v>1555</v>
      </c>
      <c r="W484">
        <v>0.9</v>
      </c>
      <c r="X484" s="1" t="s">
        <v>88</v>
      </c>
      <c r="Y484" s="1" t="s">
        <v>88</v>
      </c>
      <c r="Z484" s="1" t="s">
        <v>207</v>
      </c>
      <c r="AA484">
        <v>16</v>
      </c>
      <c r="AB484">
        <v>17</v>
      </c>
      <c r="AC484">
        <v>8</v>
      </c>
      <c r="AD484" s="5">
        <v>0</v>
      </c>
      <c r="AE484" s="5">
        <v>0</v>
      </c>
      <c r="AF484" s="5">
        <v>0</v>
      </c>
      <c r="AG484" s="5">
        <v>0</v>
      </c>
      <c r="AH484">
        <v>0</v>
      </c>
      <c r="AI484">
        <v>2</v>
      </c>
      <c r="AJ484" s="1" t="s">
        <v>1555</v>
      </c>
      <c r="AK484">
        <v>271</v>
      </c>
      <c r="AL484">
        <v>5</v>
      </c>
      <c r="AM484">
        <v>12</v>
      </c>
      <c r="AN484">
        <v>8</v>
      </c>
      <c r="AO484">
        <v>5</v>
      </c>
      <c r="AP484">
        <v>1</v>
      </c>
      <c r="AQ484">
        <v>2</v>
      </c>
      <c r="AR484">
        <v>2</v>
      </c>
      <c r="AS484">
        <v>6</v>
      </c>
      <c r="AT484">
        <v>1</v>
      </c>
      <c r="AU484">
        <v>10</v>
      </c>
      <c r="AV484">
        <v>11</v>
      </c>
      <c r="AW484">
        <v>46</v>
      </c>
      <c r="AX484">
        <v>77.400000000000006</v>
      </c>
      <c r="AY484">
        <v>0</v>
      </c>
      <c r="AZ484">
        <v>0</v>
      </c>
      <c r="BA484">
        <v>7.8</v>
      </c>
      <c r="BB484">
        <v>3</v>
      </c>
      <c r="BC484">
        <v>0</v>
      </c>
      <c r="BD484">
        <v>0</v>
      </c>
      <c r="BE484">
        <v>0</v>
      </c>
      <c r="BF484">
        <v>5.43</v>
      </c>
      <c r="BG484">
        <v>316</v>
      </c>
      <c r="BH484">
        <v>23</v>
      </c>
      <c r="BI484">
        <v>372</v>
      </c>
      <c r="BJ484">
        <v>13</v>
      </c>
      <c r="BK484">
        <v>354</v>
      </c>
      <c r="BL484">
        <v>4</v>
      </c>
      <c r="BM484">
        <v>350</v>
      </c>
      <c r="BN484">
        <v>23</v>
      </c>
      <c r="BO484">
        <v>1</v>
      </c>
      <c r="BP484" s="1" t="s">
        <v>88</v>
      </c>
      <c r="BQ484">
        <v>1</v>
      </c>
      <c r="BR484" s="1" t="s">
        <v>88</v>
      </c>
      <c r="BS484">
        <v>1</v>
      </c>
      <c r="BT484" s="1" t="s">
        <v>88</v>
      </c>
      <c r="BU484">
        <v>0.19</v>
      </c>
      <c r="BV484">
        <v>3.32</v>
      </c>
      <c r="BW484">
        <v>0.17</v>
      </c>
      <c r="BX484">
        <v>0.36</v>
      </c>
      <c r="BY484">
        <v>1.8</v>
      </c>
      <c r="BZ484">
        <v>1.66</v>
      </c>
      <c r="CA484">
        <v>518</v>
      </c>
      <c r="CB484">
        <v>32</v>
      </c>
      <c r="CC484">
        <v>3</v>
      </c>
      <c r="CD484">
        <v>3</v>
      </c>
      <c r="CE484">
        <v>248</v>
      </c>
      <c r="CF484">
        <v>26</v>
      </c>
      <c r="CG484">
        <v>185</v>
      </c>
      <c r="CH484">
        <v>26</v>
      </c>
      <c r="CI484">
        <v>1</v>
      </c>
      <c r="CJ484">
        <v>0.23</v>
      </c>
      <c r="CK484" t="str">
        <f>IF(O484=" "," ",VLOOKUP(AA484,Mapping!$A:$C,2,FALSE))</f>
        <v>NFO</v>
      </c>
      <c r="CL484" t="str">
        <f>IF(O484=" "," ",VLOOKUP(AA484,Mapping!$A:$C,3,FALSE))</f>
        <v>Nott'm Forest</v>
      </c>
      <c r="CM484" s="5">
        <f t="shared" si="35"/>
        <v>0</v>
      </c>
      <c r="CN484" s="5">
        <f t="shared" si="36"/>
        <v>0</v>
      </c>
      <c r="CO484">
        <f t="shared" si="37"/>
        <v>4</v>
      </c>
      <c r="CP484" s="4">
        <f t="shared" si="38"/>
        <v>2</v>
      </c>
      <c r="CQ484">
        <f t="shared" si="39"/>
        <v>0</v>
      </c>
    </row>
    <row r="485" spans="1:95" x14ac:dyDescent="0.35">
      <c r="A485">
        <v>25</v>
      </c>
      <c r="B485" s="1" t="s">
        <v>88</v>
      </c>
      <c r="C485">
        <v>168547</v>
      </c>
      <c r="D485" s="1" t="s">
        <v>88</v>
      </c>
      <c r="E485" s="1" t="s">
        <v>88</v>
      </c>
      <c r="F485" s="1">
        <v>0</v>
      </c>
      <c r="G485" s="1" t="s">
        <v>88</v>
      </c>
      <c r="H485" s="1" t="s">
        <v>88</v>
      </c>
      <c r="I485">
        <v>1</v>
      </c>
      <c r="J485">
        <v>1.8</v>
      </c>
      <c r="K485" s="1" t="s">
        <v>88</v>
      </c>
      <c r="L485" s="1" t="s">
        <v>88</v>
      </c>
      <c r="M485" s="1" t="s">
        <v>478</v>
      </c>
      <c r="N485">
        <v>0</v>
      </c>
      <c r="O485">
        <v>449</v>
      </c>
      <c r="P485" s="1" t="s">
        <v>88</v>
      </c>
      <c r="Q485" s="1" t="s">
        <v>1553</v>
      </c>
      <c r="R485" s="2">
        <v>45145.020903321762</v>
      </c>
      <c r="S485" s="4">
        <v>45</v>
      </c>
      <c r="T485" s="1" t="s">
        <v>1556</v>
      </c>
      <c r="U485">
        <v>0</v>
      </c>
      <c r="V485" s="1" t="s">
        <v>1557</v>
      </c>
      <c r="W485">
        <v>0.2</v>
      </c>
      <c r="X485" s="1" t="s">
        <v>88</v>
      </c>
      <c r="Y485" s="1" t="s">
        <v>88</v>
      </c>
      <c r="Z485" s="1" t="s">
        <v>97</v>
      </c>
      <c r="AA485">
        <v>16</v>
      </c>
      <c r="AB485">
        <v>17</v>
      </c>
      <c r="AC485">
        <v>8</v>
      </c>
      <c r="AD485" s="5">
        <v>0</v>
      </c>
      <c r="AE485" s="5">
        <v>0</v>
      </c>
      <c r="AF485" s="5">
        <v>0</v>
      </c>
      <c r="AG485" s="5">
        <v>0</v>
      </c>
      <c r="AH485">
        <v>0</v>
      </c>
      <c r="AI485">
        <v>0</v>
      </c>
      <c r="AJ485" s="1" t="s">
        <v>1557</v>
      </c>
      <c r="AK485">
        <v>271</v>
      </c>
      <c r="AL485">
        <v>5</v>
      </c>
      <c r="AM485">
        <v>12</v>
      </c>
      <c r="AN485">
        <v>8</v>
      </c>
      <c r="AO485">
        <v>5</v>
      </c>
      <c r="AP485">
        <v>1</v>
      </c>
      <c r="AQ485">
        <v>2</v>
      </c>
      <c r="AR485">
        <v>2</v>
      </c>
      <c r="AS485">
        <v>6</v>
      </c>
      <c r="AT485">
        <v>1</v>
      </c>
      <c r="AU485">
        <v>10</v>
      </c>
      <c r="AV485">
        <v>11</v>
      </c>
      <c r="AW485">
        <v>46</v>
      </c>
      <c r="AX485">
        <v>0</v>
      </c>
      <c r="AY485">
        <v>0</v>
      </c>
      <c r="AZ485">
        <v>0</v>
      </c>
      <c r="BA485">
        <v>0</v>
      </c>
      <c r="BB485">
        <v>3</v>
      </c>
      <c r="BC485">
        <v>0</v>
      </c>
      <c r="BD485">
        <v>0</v>
      </c>
      <c r="BE485">
        <v>0</v>
      </c>
      <c r="BF485">
        <v>0</v>
      </c>
      <c r="BG485">
        <v>481</v>
      </c>
      <c r="BH485">
        <v>66</v>
      </c>
      <c r="BI485">
        <v>479</v>
      </c>
      <c r="BJ485">
        <v>62</v>
      </c>
      <c r="BK485">
        <v>469</v>
      </c>
      <c r="BL485">
        <v>56</v>
      </c>
      <c r="BM485">
        <v>483</v>
      </c>
      <c r="BN485">
        <v>66</v>
      </c>
      <c r="BO485">
        <v>1</v>
      </c>
      <c r="BP485" s="1" t="s">
        <v>88</v>
      </c>
      <c r="BQ485">
        <v>1</v>
      </c>
      <c r="BR485" s="1" t="s">
        <v>88</v>
      </c>
      <c r="BS485">
        <v>1</v>
      </c>
      <c r="BT485" s="1" t="s">
        <v>88</v>
      </c>
      <c r="BU485">
        <v>0.19</v>
      </c>
      <c r="BV485">
        <v>3.32</v>
      </c>
      <c r="BW485">
        <v>0.17</v>
      </c>
      <c r="BX485">
        <v>0.36</v>
      </c>
      <c r="BY485">
        <v>1.8</v>
      </c>
      <c r="BZ485">
        <v>1.66</v>
      </c>
      <c r="CA485">
        <v>366</v>
      </c>
      <c r="CB485">
        <v>23</v>
      </c>
      <c r="CC485">
        <v>170</v>
      </c>
      <c r="CD485">
        <v>55</v>
      </c>
      <c r="CE485">
        <v>487</v>
      </c>
      <c r="CF485">
        <v>66</v>
      </c>
      <c r="CG485">
        <v>363</v>
      </c>
      <c r="CH485">
        <v>55</v>
      </c>
      <c r="CI485">
        <v>1</v>
      </c>
      <c r="CJ485">
        <v>0.23</v>
      </c>
      <c r="CK485" t="str">
        <f>IF(O485=" "," ",VLOOKUP(AA485,Mapping!$A:$C,2,FALSE))</f>
        <v>NFO</v>
      </c>
      <c r="CL485" t="str">
        <f>IF(O485=" "," ",VLOOKUP(AA485,Mapping!$A:$C,3,FALSE))</f>
        <v>Nott'm Forest</v>
      </c>
      <c r="CM485" s="5">
        <f t="shared" si="35"/>
        <v>0</v>
      </c>
      <c r="CN485" s="5">
        <f t="shared" si="36"/>
        <v>0</v>
      </c>
      <c r="CO485">
        <f t="shared" si="37"/>
        <v>4.5</v>
      </c>
      <c r="CP485" s="4">
        <f t="shared" si="38"/>
        <v>1.7777777777777777</v>
      </c>
      <c r="CQ485">
        <f t="shared" si="39"/>
        <v>0</v>
      </c>
    </row>
    <row r="486" spans="1:95" x14ac:dyDescent="0.35">
      <c r="A486">
        <v>25</v>
      </c>
      <c r="B486" s="1" t="s">
        <v>88</v>
      </c>
      <c r="C486">
        <v>242898</v>
      </c>
      <c r="D486" s="1" t="s">
        <v>88</v>
      </c>
      <c r="E486" s="1" t="s">
        <v>88</v>
      </c>
      <c r="F486" s="1">
        <v>0</v>
      </c>
      <c r="G486" s="1" t="s">
        <v>88</v>
      </c>
      <c r="H486" s="1" t="s">
        <v>88</v>
      </c>
      <c r="I486">
        <v>3</v>
      </c>
      <c r="J486">
        <v>1.7</v>
      </c>
      <c r="K486" s="1" t="s">
        <v>88</v>
      </c>
      <c r="L486" s="1" t="s">
        <v>88</v>
      </c>
      <c r="M486" s="1" t="s">
        <v>1558</v>
      </c>
      <c r="N486">
        <v>0</v>
      </c>
      <c r="O486">
        <v>450</v>
      </c>
      <c r="P486" s="1" t="s">
        <v>88</v>
      </c>
      <c r="Q486" s="1" t="s">
        <v>1553</v>
      </c>
      <c r="R486" s="2">
        <v>45145.020903321762</v>
      </c>
      <c r="S486" s="4">
        <v>60</v>
      </c>
      <c r="T486" s="1" t="s">
        <v>1559</v>
      </c>
      <c r="U486">
        <v>3.2</v>
      </c>
      <c r="V486" s="1" t="s">
        <v>1560</v>
      </c>
      <c r="W486">
        <v>0.8</v>
      </c>
      <c r="X486" s="1" t="s">
        <v>88</v>
      </c>
      <c r="Y486" s="1" t="s">
        <v>88</v>
      </c>
      <c r="Z486" s="1" t="s">
        <v>97</v>
      </c>
      <c r="AA486">
        <v>16</v>
      </c>
      <c r="AB486">
        <v>17</v>
      </c>
      <c r="AC486">
        <v>122</v>
      </c>
      <c r="AD486" s="5">
        <v>0</v>
      </c>
      <c r="AE486" s="5">
        <v>0</v>
      </c>
      <c r="AF486" s="5">
        <v>0</v>
      </c>
      <c r="AG486" s="5">
        <v>0</v>
      </c>
      <c r="AH486">
        <v>0</v>
      </c>
      <c r="AI486">
        <v>20.3</v>
      </c>
      <c r="AJ486" s="1" t="s">
        <v>1560</v>
      </c>
      <c r="AK486">
        <v>2930</v>
      </c>
      <c r="AL486">
        <v>8</v>
      </c>
      <c r="AM486">
        <v>5</v>
      </c>
      <c r="AN486">
        <v>7</v>
      </c>
      <c r="AO486">
        <v>54</v>
      </c>
      <c r="AP486">
        <v>1</v>
      </c>
      <c r="AQ486">
        <v>2</v>
      </c>
      <c r="AR486">
        <v>2</v>
      </c>
      <c r="AS486">
        <v>6</v>
      </c>
      <c r="AT486">
        <v>1</v>
      </c>
      <c r="AU486">
        <v>10</v>
      </c>
      <c r="AV486">
        <v>15</v>
      </c>
      <c r="AW486">
        <v>384</v>
      </c>
      <c r="AX486">
        <v>480.6</v>
      </c>
      <c r="AY486">
        <v>374.4</v>
      </c>
      <c r="AZ486">
        <v>733</v>
      </c>
      <c r="BA486">
        <v>158.1</v>
      </c>
      <c r="BB486">
        <v>33</v>
      </c>
      <c r="BC486">
        <v>8.39</v>
      </c>
      <c r="BD486">
        <v>2</v>
      </c>
      <c r="BE486">
        <v>10.39</v>
      </c>
      <c r="BF486">
        <v>53.79</v>
      </c>
      <c r="BG486">
        <v>110</v>
      </c>
      <c r="BH486">
        <v>51</v>
      </c>
      <c r="BI486">
        <v>85</v>
      </c>
      <c r="BJ486">
        <v>65</v>
      </c>
      <c r="BK486">
        <v>27</v>
      </c>
      <c r="BL486">
        <v>17</v>
      </c>
      <c r="BM486">
        <v>55</v>
      </c>
      <c r="BN486">
        <v>40</v>
      </c>
      <c r="BO486">
        <v>1</v>
      </c>
      <c r="BP486" s="1" t="s">
        <v>88</v>
      </c>
      <c r="BQ486">
        <v>1</v>
      </c>
      <c r="BR486" s="1" t="s">
        <v>88</v>
      </c>
      <c r="BS486">
        <v>2</v>
      </c>
      <c r="BT486" s="1" t="s">
        <v>88</v>
      </c>
      <c r="BU486">
        <v>0.26</v>
      </c>
      <c r="BV486">
        <v>3.32</v>
      </c>
      <c r="BW486">
        <v>0.06</v>
      </c>
      <c r="BX486">
        <v>0.32</v>
      </c>
      <c r="BY486">
        <v>1.65</v>
      </c>
      <c r="BZ486">
        <v>1.66</v>
      </c>
      <c r="CA486">
        <v>77</v>
      </c>
      <c r="CB486">
        <v>47</v>
      </c>
      <c r="CC486">
        <v>557</v>
      </c>
      <c r="CD486">
        <v>225</v>
      </c>
      <c r="CE486">
        <v>123</v>
      </c>
      <c r="CF486">
        <v>51</v>
      </c>
      <c r="CG486">
        <v>199</v>
      </c>
      <c r="CH486">
        <v>65</v>
      </c>
      <c r="CI486">
        <v>1.01</v>
      </c>
      <c r="CJ486">
        <v>0.22</v>
      </c>
      <c r="CK486" t="str">
        <f>IF(O486=" "," ",VLOOKUP(AA486,Mapping!$A:$C,2,FALSE))</f>
        <v>NFO</v>
      </c>
      <c r="CL486" t="str">
        <f>IF(O486=" "," ",VLOOKUP(AA486,Mapping!$A:$C,3,FALSE))</f>
        <v>Nott'm Forest</v>
      </c>
      <c r="CM486" s="5">
        <f t="shared" si="35"/>
        <v>0</v>
      </c>
      <c r="CN486" s="5">
        <f t="shared" si="36"/>
        <v>0</v>
      </c>
      <c r="CO486">
        <f t="shared" si="37"/>
        <v>6</v>
      </c>
      <c r="CP486" s="4">
        <f t="shared" si="38"/>
        <v>20.333333333333332</v>
      </c>
      <c r="CQ486">
        <f t="shared" si="39"/>
        <v>0</v>
      </c>
    </row>
    <row r="487" spans="1:95" x14ac:dyDescent="0.35">
      <c r="A487">
        <v>25</v>
      </c>
      <c r="B487" s="1" t="s">
        <v>88</v>
      </c>
      <c r="C487">
        <v>55037</v>
      </c>
      <c r="D487" s="1" t="s">
        <v>88</v>
      </c>
      <c r="E487" s="1" t="s">
        <v>88</v>
      </c>
      <c r="F487" s="1">
        <v>0</v>
      </c>
      <c r="G487" s="1" t="s">
        <v>88</v>
      </c>
      <c r="H487" s="1" t="s">
        <v>88</v>
      </c>
      <c r="I487">
        <v>3</v>
      </c>
      <c r="J487">
        <v>1.1000000000000001</v>
      </c>
      <c r="K487" s="1" t="s">
        <v>88</v>
      </c>
      <c r="L487" s="1" t="s">
        <v>88</v>
      </c>
      <c r="M487" s="1" t="s">
        <v>1561</v>
      </c>
      <c r="N487">
        <v>0</v>
      </c>
      <c r="O487">
        <v>451</v>
      </c>
      <c r="P487" s="1" t="s">
        <v>88</v>
      </c>
      <c r="Q487" s="1" t="s">
        <v>1553</v>
      </c>
      <c r="R487" s="2">
        <v>45145.020903321762</v>
      </c>
      <c r="S487" s="4">
        <v>50</v>
      </c>
      <c r="T487" s="1" t="s">
        <v>1562</v>
      </c>
      <c r="U487">
        <v>1.7</v>
      </c>
      <c r="V487" s="1" t="s">
        <v>1563</v>
      </c>
      <c r="W487">
        <v>0</v>
      </c>
      <c r="X487" s="1" t="s">
        <v>88</v>
      </c>
      <c r="Y487" s="1" t="s">
        <v>88</v>
      </c>
      <c r="Z487" s="1" t="s">
        <v>97</v>
      </c>
      <c r="AA487">
        <v>16</v>
      </c>
      <c r="AB487">
        <v>17</v>
      </c>
      <c r="AC487">
        <v>35</v>
      </c>
      <c r="AD487" s="5">
        <v>0</v>
      </c>
      <c r="AE487" s="5">
        <v>0</v>
      </c>
      <c r="AF487" s="5">
        <v>0</v>
      </c>
      <c r="AG487" s="5">
        <v>0</v>
      </c>
      <c r="AH487">
        <v>0</v>
      </c>
      <c r="AI487">
        <v>7</v>
      </c>
      <c r="AJ487" s="1" t="s">
        <v>1563</v>
      </c>
      <c r="AK487">
        <v>871</v>
      </c>
      <c r="AL487">
        <v>1</v>
      </c>
      <c r="AM487">
        <v>5</v>
      </c>
      <c r="AN487">
        <v>2</v>
      </c>
      <c r="AO487">
        <v>23</v>
      </c>
      <c r="AP487">
        <v>1</v>
      </c>
      <c r="AQ487">
        <v>2</v>
      </c>
      <c r="AR487">
        <v>2</v>
      </c>
      <c r="AS487">
        <v>3</v>
      </c>
      <c r="AT487">
        <v>1</v>
      </c>
      <c r="AU487">
        <v>10</v>
      </c>
      <c r="AV487">
        <v>2</v>
      </c>
      <c r="AW487">
        <v>144</v>
      </c>
      <c r="AX487">
        <v>162.4</v>
      </c>
      <c r="AY487">
        <v>83.1</v>
      </c>
      <c r="AZ487">
        <v>81</v>
      </c>
      <c r="BA487">
        <v>32.6</v>
      </c>
      <c r="BB487">
        <v>10</v>
      </c>
      <c r="BC487">
        <v>0.36</v>
      </c>
      <c r="BD487">
        <v>0.33</v>
      </c>
      <c r="BE487">
        <v>0.69</v>
      </c>
      <c r="BF487">
        <v>17.059999999999999</v>
      </c>
      <c r="BG487">
        <v>263</v>
      </c>
      <c r="BH487">
        <v>115</v>
      </c>
      <c r="BI487">
        <v>254</v>
      </c>
      <c r="BJ487">
        <v>137</v>
      </c>
      <c r="BK487">
        <v>242</v>
      </c>
      <c r="BL487">
        <v>126</v>
      </c>
      <c r="BM487">
        <v>281</v>
      </c>
      <c r="BN487">
        <v>130</v>
      </c>
      <c r="BO487">
        <v>1</v>
      </c>
      <c r="BP487" s="1" t="s">
        <v>88</v>
      </c>
      <c r="BQ487">
        <v>1</v>
      </c>
      <c r="BR487" s="1" t="s">
        <v>88</v>
      </c>
      <c r="BS487">
        <v>2</v>
      </c>
      <c r="BT487" s="1" t="s">
        <v>88</v>
      </c>
      <c r="BU487">
        <v>0.04</v>
      </c>
      <c r="BV487">
        <v>3.32</v>
      </c>
      <c r="BW487">
        <v>0.03</v>
      </c>
      <c r="BX487">
        <v>7.0000000000000007E-2</v>
      </c>
      <c r="BY487">
        <v>1.76</v>
      </c>
      <c r="BZ487">
        <v>2.38</v>
      </c>
      <c r="CA487">
        <v>158</v>
      </c>
      <c r="CB487">
        <v>100</v>
      </c>
      <c r="CC487">
        <v>330</v>
      </c>
      <c r="CD487">
        <v>75</v>
      </c>
      <c r="CE487">
        <v>296</v>
      </c>
      <c r="CF487">
        <v>126</v>
      </c>
      <c r="CG487">
        <v>582</v>
      </c>
      <c r="CH487">
        <v>234</v>
      </c>
      <c r="CI487">
        <v>1.03</v>
      </c>
      <c r="CJ487">
        <v>0.21</v>
      </c>
      <c r="CK487" t="str">
        <f>IF(O487=" "," ",VLOOKUP(AA487,Mapping!$A:$C,2,FALSE))</f>
        <v>NFO</v>
      </c>
      <c r="CL487" t="str">
        <f>IF(O487=" "," ",VLOOKUP(AA487,Mapping!$A:$C,3,FALSE))</f>
        <v>Nott'm Forest</v>
      </c>
      <c r="CM487" s="5">
        <f t="shared" si="35"/>
        <v>0</v>
      </c>
      <c r="CN487" s="5">
        <f t="shared" si="36"/>
        <v>0</v>
      </c>
      <c r="CO487">
        <f t="shared" si="37"/>
        <v>5</v>
      </c>
      <c r="CP487" s="4">
        <f t="shared" si="38"/>
        <v>7</v>
      </c>
      <c r="CQ487">
        <f t="shared" si="39"/>
        <v>0</v>
      </c>
    </row>
    <row r="488" spans="1:95" x14ac:dyDescent="0.35">
      <c r="A488">
        <v>25</v>
      </c>
      <c r="B488" s="1" t="s">
        <v>88</v>
      </c>
      <c r="C488">
        <v>221403</v>
      </c>
      <c r="D488" s="1" t="s">
        <v>88</v>
      </c>
      <c r="E488" s="1" t="s">
        <v>88</v>
      </c>
      <c r="F488" s="1">
        <v>0</v>
      </c>
      <c r="G488" s="1" t="s">
        <v>88</v>
      </c>
      <c r="H488" s="1" t="s">
        <v>88</v>
      </c>
      <c r="I488">
        <v>2</v>
      </c>
      <c r="J488">
        <v>0</v>
      </c>
      <c r="K488" s="1" t="s">
        <v>88</v>
      </c>
      <c r="L488" s="1" t="s">
        <v>88</v>
      </c>
      <c r="M488" s="1" t="s">
        <v>1564</v>
      </c>
      <c r="N488">
        <v>0</v>
      </c>
      <c r="O488">
        <v>452</v>
      </c>
      <c r="P488" s="1" t="s">
        <v>88</v>
      </c>
      <c r="Q488" s="1" t="s">
        <v>1565</v>
      </c>
      <c r="R488" s="2">
        <v>45142.442502291669</v>
      </c>
      <c r="S488" s="4">
        <v>45</v>
      </c>
      <c r="T488" s="1" t="s">
        <v>1566</v>
      </c>
      <c r="U488">
        <v>0</v>
      </c>
      <c r="V488" s="1" t="s">
        <v>1567</v>
      </c>
      <c r="W488">
        <v>0</v>
      </c>
      <c r="X488" s="1" t="s">
        <v>88</v>
      </c>
      <c r="Y488" s="1" t="s">
        <v>88</v>
      </c>
      <c r="Z488" s="1" t="s">
        <v>189</v>
      </c>
      <c r="AA488">
        <v>16</v>
      </c>
      <c r="AB488">
        <v>17</v>
      </c>
      <c r="AC488">
        <v>35</v>
      </c>
      <c r="AD488" s="5">
        <v>0</v>
      </c>
      <c r="AE488" s="5">
        <v>0</v>
      </c>
      <c r="AF488" s="5">
        <v>0</v>
      </c>
      <c r="AG488" s="5">
        <v>0</v>
      </c>
      <c r="AH488">
        <v>0</v>
      </c>
      <c r="AI488">
        <v>0</v>
      </c>
      <c r="AJ488" s="1" t="s">
        <v>1567</v>
      </c>
      <c r="AK488">
        <v>871</v>
      </c>
      <c r="AL488">
        <v>1</v>
      </c>
      <c r="AM488">
        <v>5</v>
      </c>
      <c r="AN488">
        <v>2</v>
      </c>
      <c r="AO488">
        <v>23</v>
      </c>
      <c r="AP488">
        <v>1</v>
      </c>
      <c r="AQ488">
        <v>2</v>
      </c>
      <c r="AR488">
        <v>2</v>
      </c>
      <c r="AS488">
        <v>3</v>
      </c>
      <c r="AT488">
        <v>1</v>
      </c>
      <c r="AU488">
        <v>10</v>
      </c>
      <c r="AV488">
        <v>2</v>
      </c>
      <c r="AW488">
        <v>144</v>
      </c>
      <c r="AX488">
        <v>0</v>
      </c>
      <c r="AY488">
        <v>0</v>
      </c>
      <c r="AZ488">
        <v>0</v>
      </c>
      <c r="BA488">
        <v>0</v>
      </c>
      <c r="BB488">
        <v>10</v>
      </c>
      <c r="BC488">
        <v>0</v>
      </c>
      <c r="BD488">
        <v>0</v>
      </c>
      <c r="BE488">
        <v>0</v>
      </c>
      <c r="BF488">
        <v>0</v>
      </c>
      <c r="BG488">
        <v>495</v>
      </c>
      <c r="BH488">
        <v>192</v>
      </c>
      <c r="BI488">
        <v>494</v>
      </c>
      <c r="BJ488">
        <v>192</v>
      </c>
      <c r="BK488">
        <v>485</v>
      </c>
      <c r="BL488">
        <v>191</v>
      </c>
      <c r="BM488">
        <v>497</v>
      </c>
      <c r="BN488">
        <v>192</v>
      </c>
      <c r="BO488">
        <v>1</v>
      </c>
      <c r="BP488" s="1" t="s">
        <v>88</v>
      </c>
      <c r="BQ488">
        <v>1</v>
      </c>
      <c r="BR488" s="1" t="s">
        <v>88</v>
      </c>
      <c r="BS488">
        <v>2</v>
      </c>
      <c r="BT488" s="1" t="s">
        <v>88</v>
      </c>
      <c r="BU488">
        <v>0.04</v>
      </c>
      <c r="BV488">
        <v>3.32</v>
      </c>
      <c r="BW488">
        <v>0.03</v>
      </c>
      <c r="BX488">
        <v>7.0000000000000007E-2</v>
      </c>
      <c r="BY488">
        <v>1.76</v>
      </c>
      <c r="BZ488">
        <v>2.38</v>
      </c>
      <c r="CA488">
        <v>414</v>
      </c>
      <c r="CB488">
        <v>112</v>
      </c>
      <c r="CC488">
        <v>218</v>
      </c>
      <c r="CD488">
        <v>135</v>
      </c>
      <c r="CE488">
        <v>501</v>
      </c>
      <c r="CF488">
        <v>192</v>
      </c>
      <c r="CG488">
        <v>556</v>
      </c>
      <c r="CH488">
        <v>201</v>
      </c>
      <c r="CI488">
        <v>1.03</v>
      </c>
      <c r="CJ488">
        <v>0.21</v>
      </c>
      <c r="CK488" t="str">
        <f>IF(O488=" "," ",VLOOKUP(AA488,Mapping!$A:$C,2,FALSE))</f>
        <v>NFO</v>
      </c>
      <c r="CL488" t="str">
        <f>IF(O488=" "," ",VLOOKUP(AA488,Mapping!$A:$C,3,FALSE))</f>
        <v>Nott'm Forest</v>
      </c>
      <c r="CM488" s="5">
        <f t="shared" si="35"/>
        <v>0</v>
      </c>
      <c r="CN488" s="5">
        <f t="shared" si="36"/>
        <v>0</v>
      </c>
      <c r="CO488">
        <f t="shared" si="37"/>
        <v>4.5</v>
      </c>
      <c r="CP488" s="4">
        <f t="shared" si="38"/>
        <v>7.7777777777777777</v>
      </c>
      <c r="CQ488">
        <f t="shared" si="39"/>
        <v>0</v>
      </c>
    </row>
    <row r="489" spans="1:95" x14ac:dyDescent="0.35">
      <c r="A489">
        <v>25</v>
      </c>
      <c r="B489" s="1" t="s">
        <v>88</v>
      </c>
      <c r="C489">
        <v>179519</v>
      </c>
      <c r="D489" s="1" t="s">
        <v>88</v>
      </c>
      <c r="E489" s="1" t="s">
        <v>88</v>
      </c>
      <c r="F489" s="1">
        <v>0</v>
      </c>
      <c r="G489" s="1" t="s">
        <v>88</v>
      </c>
      <c r="H489" s="1" t="s">
        <v>88</v>
      </c>
      <c r="I489">
        <v>3</v>
      </c>
      <c r="J489">
        <v>1.1000000000000001</v>
      </c>
      <c r="K489" s="1" t="s">
        <v>88</v>
      </c>
      <c r="L489" s="1" t="s">
        <v>88</v>
      </c>
      <c r="M489" s="1" t="s">
        <v>1568</v>
      </c>
      <c r="N489">
        <v>0</v>
      </c>
      <c r="O489">
        <v>453</v>
      </c>
      <c r="P489" s="1" t="s">
        <v>88</v>
      </c>
      <c r="Q489" s="1" t="s">
        <v>1565</v>
      </c>
      <c r="R489" s="2">
        <v>45142.442502291669</v>
      </c>
      <c r="S489" s="4">
        <v>50</v>
      </c>
      <c r="T489" s="1" t="s">
        <v>1569</v>
      </c>
      <c r="U489">
        <v>1.9</v>
      </c>
      <c r="V489" s="1" t="s">
        <v>1570</v>
      </c>
      <c r="W489">
        <v>0</v>
      </c>
      <c r="X489" s="1" t="s">
        <v>88</v>
      </c>
      <c r="Y489" s="1" t="s">
        <v>88</v>
      </c>
      <c r="Z489" s="1" t="s">
        <v>97</v>
      </c>
      <c r="AA489">
        <v>16</v>
      </c>
      <c r="AB489">
        <v>17</v>
      </c>
      <c r="AC489">
        <v>50</v>
      </c>
      <c r="AD489" s="5">
        <v>0</v>
      </c>
      <c r="AE489" s="5">
        <v>0</v>
      </c>
      <c r="AF489" s="5">
        <v>0</v>
      </c>
      <c r="AG489" s="5">
        <v>0</v>
      </c>
      <c r="AH489">
        <v>0</v>
      </c>
      <c r="AI489">
        <v>10</v>
      </c>
      <c r="AJ489" s="1" t="s">
        <v>1570</v>
      </c>
      <c r="AK489">
        <v>1543</v>
      </c>
      <c r="AL489">
        <v>1</v>
      </c>
      <c r="AM489">
        <v>1</v>
      </c>
      <c r="AN489">
        <v>5</v>
      </c>
      <c r="AO489">
        <v>24</v>
      </c>
      <c r="AP489">
        <v>1</v>
      </c>
      <c r="AQ489">
        <v>2</v>
      </c>
      <c r="AR489">
        <v>2</v>
      </c>
      <c r="AS489">
        <v>3</v>
      </c>
      <c r="AT489">
        <v>1</v>
      </c>
      <c r="AU489">
        <v>10</v>
      </c>
      <c r="AV489">
        <v>2</v>
      </c>
      <c r="AW489">
        <v>190</v>
      </c>
      <c r="AX489">
        <v>199.4</v>
      </c>
      <c r="AY489">
        <v>62</v>
      </c>
      <c r="AZ489">
        <v>75</v>
      </c>
      <c r="BA489">
        <v>33.6</v>
      </c>
      <c r="BB489">
        <v>20</v>
      </c>
      <c r="BC489">
        <v>0.56999999999999995</v>
      </c>
      <c r="BD489">
        <v>0.7</v>
      </c>
      <c r="BE489">
        <v>1.27</v>
      </c>
      <c r="BF489">
        <v>29.46</v>
      </c>
      <c r="BG489">
        <v>248</v>
      </c>
      <c r="BH489">
        <v>109</v>
      </c>
      <c r="BI489">
        <v>274</v>
      </c>
      <c r="BJ489">
        <v>144</v>
      </c>
      <c r="BK489">
        <v>251</v>
      </c>
      <c r="BL489">
        <v>131</v>
      </c>
      <c r="BM489">
        <v>279</v>
      </c>
      <c r="BN489">
        <v>129</v>
      </c>
      <c r="BO489">
        <v>1</v>
      </c>
      <c r="BP489" s="1" t="s">
        <v>88</v>
      </c>
      <c r="BQ489">
        <v>1</v>
      </c>
      <c r="BR489" s="1" t="s">
        <v>88</v>
      </c>
      <c r="BS489">
        <v>2</v>
      </c>
      <c r="BT489" s="1" t="s">
        <v>88</v>
      </c>
      <c r="BU489">
        <v>0.03</v>
      </c>
      <c r="BV489">
        <v>3.32</v>
      </c>
      <c r="BW489">
        <v>0.04</v>
      </c>
      <c r="BX489">
        <v>7.0000000000000007E-2</v>
      </c>
      <c r="BY489">
        <v>1.72</v>
      </c>
      <c r="BZ489">
        <v>1.4</v>
      </c>
      <c r="CA489">
        <v>217</v>
      </c>
      <c r="CB489">
        <v>142</v>
      </c>
      <c r="CC489">
        <v>389</v>
      </c>
      <c r="CD489">
        <v>117</v>
      </c>
      <c r="CE489">
        <v>272</v>
      </c>
      <c r="CF489">
        <v>113</v>
      </c>
      <c r="CG489">
        <v>584</v>
      </c>
      <c r="CH489">
        <v>235</v>
      </c>
      <c r="CI489">
        <v>1.17</v>
      </c>
      <c r="CJ489">
        <v>0.28999999999999998</v>
      </c>
      <c r="CK489" t="str">
        <f>IF(O489=" "," ",VLOOKUP(AA489,Mapping!$A:$C,2,FALSE))</f>
        <v>NFO</v>
      </c>
      <c r="CL489" t="str">
        <f>IF(O489=" "," ",VLOOKUP(AA489,Mapping!$A:$C,3,FALSE))</f>
        <v>Nott'm Forest</v>
      </c>
      <c r="CM489" s="5">
        <f t="shared" si="35"/>
        <v>0</v>
      </c>
      <c r="CN489" s="5">
        <f t="shared" si="36"/>
        <v>0</v>
      </c>
      <c r="CO489">
        <f t="shared" si="37"/>
        <v>5</v>
      </c>
      <c r="CP489" s="4">
        <f t="shared" si="38"/>
        <v>10</v>
      </c>
      <c r="CQ489">
        <f t="shared" si="39"/>
        <v>0</v>
      </c>
    </row>
    <row r="490" spans="1:95" x14ac:dyDescent="0.35">
      <c r="A490">
        <v>25</v>
      </c>
      <c r="B490" s="1" t="s">
        <v>88</v>
      </c>
      <c r="C490">
        <v>242885</v>
      </c>
      <c r="D490" s="1" t="s">
        <v>88</v>
      </c>
      <c r="E490" s="1" t="s">
        <v>88</v>
      </c>
      <c r="F490" s="1">
        <v>0</v>
      </c>
      <c r="G490" s="1" t="s">
        <v>88</v>
      </c>
      <c r="H490" s="1" t="s">
        <v>88</v>
      </c>
      <c r="I490">
        <v>2</v>
      </c>
      <c r="J490">
        <v>0.5</v>
      </c>
      <c r="K490" s="1" t="s">
        <v>88</v>
      </c>
      <c r="L490" s="1" t="s">
        <v>88</v>
      </c>
      <c r="M490" s="1" t="s">
        <v>1571</v>
      </c>
      <c r="N490">
        <v>0</v>
      </c>
      <c r="O490">
        <v>454</v>
      </c>
      <c r="P490" s="1" t="s">
        <v>88</v>
      </c>
      <c r="Q490" s="1" t="s">
        <v>1565</v>
      </c>
      <c r="R490" s="2">
        <v>45142.442502291669</v>
      </c>
      <c r="S490" s="4">
        <v>40</v>
      </c>
      <c r="T490" s="1" t="s">
        <v>1572</v>
      </c>
      <c r="U490">
        <v>0</v>
      </c>
      <c r="V490" s="1" t="s">
        <v>1573</v>
      </c>
      <c r="W490">
        <v>0.1</v>
      </c>
      <c r="X490" s="1" t="s">
        <v>88</v>
      </c>
      <c r="Y490" s="1" t="s">
        <v>88</v>
      </c>
      <c r="Z490" s="1" t="s">
        <v>97</v>
      </c>
      <c r="AA490">
        <v>16</v>
      </c>
      <c r="AB490">
        <v>17</v>
      </c>
      <c r="AC490">
        <v>50</v>
      </c>
      <c r="AD490" s="5">
        <v>0</v>
      </c>
      <c r="AE490" s="5">
        <v>0</v>
      </c>
      <c r="AF490" s="5">
        <v>0</v>
      </c>
      <c r="AG490" s="5">
        <v>0</v>
      </c>
      <c r="AH490">
        <v>0</v>
      </c>
      <c r="AI490">
        <v>0</v>
      </c>
      <c r="AJ490" s="1" t="s">
        <v>1573</v>
      </c>
      <c r="AK490">
        <v>1543</v>
      </c>
      <c r="AL490">
        <v>1</v>
      </c>
      <c r="AM490">
        <v>1</v>
      </c>
      <c r="AN490">
        <v>5</v>
      </c>
      <c r="AO490">
        <v>24</v>
      </c>
      <c r="AP490">
        <v>1</v>
      </c>
      <c r="AQ490">
        <v>2</v>
      </c>
      <c r="AR490">
        <v>2</v>
      </c>
      <c r="AS490">
        <v>3</v>
      </c>
      <c r="AT490">
        <v>1</v>
      </c>
      <c r="AU490">
        <v>10</v>
      </c>
      <c r="AV490">
        <v>2</v>
      </c>
      <c r="AW490">
        <v>190</v>
      </c>
      <c r="AX490">
        <v>0</v>
      </c>
      <c r="AY490">
        <v>0</v>
      </c>
      <c r="AZ490">
        <v>0</v>
      </c>
      <c r="BA490">
        <v>0</v>
      </c>
      <c r="BB490">
        <v>20</v>
      </c>
      <c r="BC490">
        <v>0</v>
      </c>
      <c r="BD490">
        <v>0</v>
      </c>
      <c r="BE490">
        <v>0</v>
      </c>
      <c r="BF490">
        <v>0</v>
      </c>
      <c r="BG490">
        <v>437</v>
      </c>
      <c r="BH490">
        <v>159</v>
      </c>
      <c r="BI490">
        <v>428</v>
      </c>
      <c r="BJ490">
        <v>158</v>
      </c>
      <c r="BK490">
        <v>413</v>
      </c>
      <c r="BL490">
        <v>157</v>
      </c>
      <c r="BM490">
        <v>439</v>
      </c>
      <c r="BN490">
        <v>159</v>
      </c>
      <c r="BO490">
        <v>1</v>
      </c>
      <c r="BP490" s="1" t="s">
        <v>88</v>
      </c>
      <c r="BQ490">
        <v>1</v>
      </c>
      <c r="BR490" s="1" t="s">
        <v>88</v>
      </c>
      <c r="BS490">
        <v>2</v>
      </c>
      <c r="BT490" s="1" t="s">
        <v>88</v>
      </c>
      <c r="BU490">
        <v>0.03</v>
      </c>
      <c r="BV490">
        <v>3.32</v>
      </c>
      <c r="BW490">
        <v>0.04</v>
      </c>
      <c r="BX490">
        <v>7.0000000000000007E-2</v>
      </c>
      <c r="BY490">
        <v>1.72</v>
      </c>
      <c r="BZ490">
        <v>1.4</v>
      </c>
      <c r="CA490">
        <v>587</v>
      </c>
      <c r="CB490">
        <v>183</v>
      </c>
      <c r="CC490">
        <v>72</v>
      </c>
      <c r="CD490">
        <v>35</v>
      </c>
      <c r="CE490">
        <v>444</v>
      </c>
      <c r="CF490">
        <v>160</v>
      </c>
      <c r="CG490">
        <v>429</v>
      </c>
      <c r="CH490">
        <v>163</v>
      </c>
      <c r="CI490">
        <v>1.17</v>
      </c>
      <c r="CJ490">
        <v>0.28999999999999998</v>
      </c>
      <c r="CK490" t="str">
        <f>IF(O490=" "," ",VLOOKUP(AA490,Mapping!$A:$C,2,FALSE))</f>
        <v>NFO</v>
      </c>
      <c r="CL490" t="str">
        <f>IF(O490=" "," ",VLOOKUP(AA490,Mapping!$A:$C,3,FALSE))</f>
        <v>Nott'm Forest</v>
      </c>
      <c r="CM490" s="5">
        <f t="shared" si="35"/>
        <v>0</v>
      </c>
      <c r="CN490" s="5">
        <f t="shared" si="36"/>
        <v>0</v>
      </c>
      <c r="CO490">
        <f t="shared" si="37"/>
        <v>4</v>
      </c>
      <c r="CP490" s="4">
        <f t="shared" si="38"/>
        <v>12.5</v>
      </c>
      <c r="CQ490">
        <f t="shared" si="39"/>
        <v>0</v>
      </c>
    </row>
    <row r="491" spans="1:95" x14ac:dyDescent="0.35">
      <c r="A491">
        <v>25</v>
      </c>
      <c r="B491" s="1" t="s">
        <v>88</v>
      </c>
      <c r="C491">
        <v>168281</v>
      </c>
      <c r="D491" s="1" t="s">
        <v>88</v>
      </c>
      <c r="E491" s="1" t="s">
        <v>88</v>
      </c>
      <c r="F491" s="1">
        <v>0</v>
      </c>
      <c r="G491" s="1" t="s">
        <v>88</v>
      </c>
      <c r="H491" s="1" t="s">
        <v>88</v>
      </c>
      <c r="I491">
        <v>2</v>
      </c>
      <c r="J491">
        <v>1.5</v>
      </c>
      <c r="K491" s="1" t="s">
        <v>88</v>
      </c>
      <c r="L491" s="1" t="s">
        <v>88</v>
      </c>
      <c r="M491" s="1" t="s">
        <v>688</v>
      </c>
      <c r="N491">
        <v>0</v>
      </c>
      <c r="O491">
        <v>455</v>
      </c>
      <c r="P491" s="1" t="s">
        <v>88</v>
      </c>
      <c r="Q491" s="1" t="s">
        <v>1565</v>
      </c>
      <c r="R491" s="2">
        <v>45142.442502291669</v>
      </c>
      <c r="S491" s="4">
        <v>45</v>
      </c>
      <c r="T491" s="1" t="s">
        <v>1574</v>
      </c>
      <c r="U491">
        <v>2</v>
      </c>
      <c r="V491" s="1" t="s">
        <v>1575</v>
      </c>
      <c r="W491">
        <v>0.1</v>
      </c>
      <c r="X491" s="1" t="s">
        <v>88</v>
      </c>
      <c r="Y491" s="1" t="s">
        <v>88</v>
      </c>
      <c r="Z491" s="1" t="s">
        <v>97</v>
      </c>
      <c r="AA491">
        <v>16</v>
      </c>
      <c r="AB491">
        <v>17</v>
      </c>
      <c r="AC491">
        <v>40</v>
      </c>
      <c r="AD491" s="5">
        <v>0</v>
      </c>
      <c r="AE491" s="5">
        <v>0</v>
      </c>
      <c r="AF491" s="5">
        <v>0</v>
      </c>
      <c r="AG491" s="5">
        <v>0</v>
      </c>
      <c r="AH491">
        <v>0</v>
      </c>
      <c r="AI491">
        <v>8.9</v>
      </c>
      <c r="AJ491" s="1" t="s">
        <v>1575</v>
      </c>
      <c r="AK491">
        <v>1570</v>
      </c>
      <c r="AL491">
        <v>1</v>
      </c>
      <c r="AM491">
        <v>1</v>
      </c>
      <c r="AN491">
        <v>5</v>
      </c>
      <c r="AO491">
        <v>32</v>
      </c>
      <c r="AP491">
        <v>1</v>
      </c>
      <c r="AQ491">
        <v>2</v>
      </c>
      <c r="AR491">
        <v>2</v>
      </c>
      <c r="AS491">
        <v>4</v>
      </c>
      <c r="AT491">
        <v>1</v>
      </c>
      <c r="AU491">
        <v>10</v>
      </c>
      <c r="AV491">
        <v>2</v>
      </c>
      <c r="AW491">
        <v>275</v>
      </c>
      <c r="AX491">
        <v>278.8</v>
      </c>
      <c r="AY491">
        <v>93.9</v>
      </c>
      <c r="AZ491">
        <v>46</v>
      </c>
      <c r="BA491">
        <v>41.8</v>
      </c>
      <c r="BB491">
        <v>19</v>
      </c>
      <c r="BC491">
        <v>7.0000000000000007E-2</v>
      </c>
      <c r="BD491">
        <v>0.42</v>
      </c>
      <c r="BE491">
        <v>0.49</v>
      </c>
      <c r="BF491">
        <v>28.95</v>
      </c>
      <c r="BG491">
        <v>206</v>
      </c>
      <c r="BH491">
        <v>76</v>
      </c>
      <c r="BI491">
        <v>243</v>
      </c>
      <c r="BJ491">
        <v>78</v>
      </c>
      <c r="BK491">
        <v>286</v>
      </c>
      <c r="BL491">
        <v>104</v>
      </c>
      <c r="BM491">
        <v>258</v>
      </c>
      <c r="BN491">
        <v>89</v>
      </c>
      <c r="BO491">
        <v>1</v>
      </c>
      <c r="BP491" s="1" t="s">
        <v>88</v>
      </c>
      <c r="BQ491">
        <v>1</v>
      </c>
      <c r="BR491" s="1" t="s">
        <v>88</v>
      </c>
      <c r="BS491">
        <v>2</v>
      </c>
      <c r="BT491" s="1" t="s">
        <v>88</v>
      </c>
      <c r="BU491">
        <v>0.03</v>
      </c>
      <c r="BV491">
        <v>3.32</v>
      </c>
      <c r="BW491">
        <v>0.02</v>
      </c>
      <c r="BX491">
        <v>0.02</v>
      </c>
      <c r="BY491">
        <v>1.66</v>
      </c>
      <c r="BZ491">
        <v>1.83</v>
      </c>
      <c r="CA491">
        <v>365</v>
      </c>
      <c r="CB491">
        <v>79</v>
      </c>
      <c r="CC491">
        <v>169</v>
      </c>
      <c r="CD491">
        <v>102</v>
      </c>
      <c r="CE491">
        <v>254</v>
      </c>
      <c r="CF491">
        <v>97</v>
      </c>
      <c r="CG491">
        <v>457</v>
      </c>
      <c r="CH491">
        <v>176</v>
      </c>
      <c r="CI491">
        <v>1.0900000000000001</v>
      </c>
      <c r="CJ491">
        <v>0.28999999999999998</v>
      </c>
      <c r="CK491" t="str">
        <f>IF(O491=" "," ",VLOOKUP(AA491,Mapping!$A:$C,2,FALSE))</f>
        <v>NFO</v>
      </c>
      <c r="CL491" t="str">
        <f>IF(O491=" "," ",VLOOKUP(AA491,Mapping!$A:$C,3,FALSE))</f>
        <v>Nott'm Forest</v>
      </c>
      <c r="CM491" s="5">
        <f t="shared" si="35"/>
        <v>0</v>
      </c>
      <c r="CN491" s="5">
        <f t="shared" si="36"/>
        <v>0</v>
      </c>
      <c r="CO491">
        <f t="shared" si="37"/>
        <v>4.5</v>
      </c>
      <c r="CP491" s="4">
        <f t="shared" si="38"/>
        <v>8.8888888888888893</v>
      </c>
      <c r="CQ491">
        <f t="shared" si="39"/>
        <v>0</v>
      </c>
    </row>
    <row r="492" spans="1:95" x14ac:dyDescent="0.35">
      <c r="A492">
        <v>25</v>
      </c>
      <c r="B492" s="1" t="s">
        <v>88</v>
      </c>
      <c r="C492">
        <v>244930</v>
      </c>
      <c r="D492" s="1" t="s">
        <v>88</v>
      </c>
      <c r="E492" s="1" t="s">
        <v>88</v>
      </c>
      <c r="F492" s="1">
        <v>0</v>
      </c>
      <c r="G492" s="1" t="s">
        <v>88</v>
      </c>
      <c r="H492" s="1" t="s">
        <v>88</v>
      </c>
      <c r="I492">
        <v>3</v>
      </c>
      <c r="J492">
        <v>0.5</v>
      </c>
      <c r="K492" s="1" t="s">
        <v>88</v>
      </c>
      <c r="L492" s="1" t="s">
        <v>88</v>
      </c>
      <c r="M492" s="1" t="s">
        <v>954</v>
      </c>
      <c r="N492">
        <v>0</v>
      </c>
      <c r="O492">
        <v>456</v>
      </c>
      <c r="P492" s="1" t="s">
        <v>88</v>
      </c>
      <c r="Q492" s="1" t="s">
        <v>1565</v>
      </c>
      <c r="R492" s="2">
        <v>45142.442502291669</v>
      </c>
      <c r="S492" s="4">
        <v>45</v>
      </c>
      <c r="T492" s="1" t="s">
        <v>1576</v>
      </c>
      <c r="U492">
        <v>1</v>
      </c>
      <c r="V492" s="1" t="s">
        <v>1577</v>
      </c>
      <c r="W492">
        <v>0</v>
      </c>
      <c r="X492" s="1" t="s">
        <v>88</v>
      </c>
      <c r="Y492" s="1" t="s">
        <v>88</v>
      </c>
      <c r="Z492" s="1" t="s">
        <v>97</v>
      </c>
      <c r="AA492">
        <v>16</v>
      </c>
      <c r="AB492">
        <v>17</v>
      </c>
      <c r="AC492">
        <v>1</v>
      </c>
      <c r="AD492" s="5">
        <v>0</v>
      </c>
      <c r="AE492" s="5">
        <v>0</v>
      </c>
      <c r="AF492" s="5">
        <v>0</v>
      </c>
      <c r="AG492" s="5">
        <v>0</v>
      </c>
      <c r="AH492">
        <v>0</v>
      </c>
      <c r="AI492">
        <v>0.2</v>
      </c>
      <c r="AJ492" s="1" t="s">
        <v>1577</v>
      </c>
      <c r="AK492">
        <v>7</v>
      </c>
      <c r="AL492">
        <v>1</v>
      </c>
      <c r="AM492">
        <v>1</v>
      </c>
      <c r="AN492">
        <v>5</v>
      </c>
      <c r="AO492">
        <v>32</v>
      </c>
      <c r="AP492">
        <v>1</v>
      </c>
      <c r="AQ492">
        <v>2</v>
      </c>
      <c r="AR492">
        <v>2</v>
      </c>
      <c r="AS492">
        <v>4</v>
      </c>
      <c r="AT492">
        <v>1</v>
      </c>
      <c r="AU492">
        <v>10</v>
      </c>
      <c r="AV492">
        <v>2</v>
      </c>
      <c r="AW492">
        <v>1</v>
      </c>
      <c r="AX492">
        <v>0</v>
      </c>
      <c r="AY492">
        <v>0.3</v>
      </c>
      <c r="AZ492">
        <v>0</v>
      </c>
      <c r="BA492">
        <v>0</v>
      </c>
      <c r="BB492">
        <v>19</v>
      </c>
      <c r="BC492">
        <v>0</v>
      </c>
      <c r="BD492">
        <v>0</v>
      </c>
      <c r="BE492">
        <v>0</v>
      </c>
      <c r="BF492">
        <v>0.23</v>
      </c>
      <c r="BG492">
        <v>514</v>
      </c>
      <c r="BH492">
        <v>199</v>
      </c>
      <c r="BI492">
        <v>363</v>
      </c>
      <c r="BJ492">
        <v>179</v>
      </c>
      <c r="BK492">
        <v>504</v>
      </c>
      <c r="BL492">
        <v>196</v>
      </c>
      <c r="BM492">
        <v>516</v>
      </c>
      <c r="BN492">
        <v>199</v>
      </c>
      <c r="BO492">
        <v>1</v>
      </c>
      <c r="BP492" s="1" t="s">
        <v>88</v>
      </c>
      <c r="BQ492">
        <v>1</v>
      </c>
      <c r="BR492" s="1" t="s">
        <v>88</v>
      </c>
      <c r="BS492">
        <v>2</v>
      </c>
      <c r="BT492" s="1" t="s">
        <v>88</v>
      </c>
      <c r="BU492">
        <v>0.03</v>
      </c>
      <c r="BV492">
        <v>3.32</v>
      </c>
      <c r="BW492">
        <v>0.02</v>
      </c>
      <c r="BX492">
        <v>0.02</v>
      </c>
      <c r="BY492">
        <v>2.96</v>
      </c>
      <c r="BZ492">
        <v>1.83</v>
      </c>
      <c r="CA492">
        <v>449</v>
      </c>
      <c r="CB492">
        <v>222</v>
      </c>
      <c r="CC492">
        <v>253</v>
      </c>
      <c r="CD492">
        <v>29</v>
      </c>
      <c r="CE492">
        <v>371</v>
      </c>
      <c r="CF492">
        <v>168</v>
      </c>
      <c r="CG492">
        <v>568</v>
      </c>
      <c r="CH492">
        <v>220</v>
      </c>
      <c r="CI492">
        <v>1.0900000000000001</v>
      </c>
      <c r="CJ492">
        <v>0.28999999999999998</v>
      </c>
      <c r="CK492" t="str">
        <f>IF(O492=" "," ",VLOOKUP(AA492,Mapping!$A:$C,2,FALSE))</f>
        <v>NFO</v>
      </c>
      <c r="CL492" t="str">
        <f>IF(O492=" "," ",VLOOKUP(AA492,Mapping!$A:$C,3,FALSE))</f>
        <v>Nott'm Forest</v>
      </c>
      <c r="CM492" s="5">
        <f t="shared" si="35"/>
        <v>0</v>
      </c>
      <c r="CN492" s="5">
        <f t="shared" si="36"/>
        <v>0</v>
      </c>
      <c r="CO492">
        <f t="shared" si="37"/>
        <v>4.5</v>
      </c>
      <c r="CP492" s="4">
        <f t="shared" si="38"/>
        <v>0.22222222222222221</v>
      </c>
      <c r="CQ492">
        <f t="shared" si="39"/>
        <v>0</v>
      </c>
    </row>
    <row r="493" spans="1:95" x14ac:dyDescent="0.35">
      <c r="A493">
        <v>25</v>
      </c>
      <c r="B493" s="1" t="s">
        <v>88</v>
      </c>
      <c r="C493">
        <v>199170</v>
      </c>
      <c r="D493" s="1" t="s">
        <v>88</v>
      </c>
      <c r="E493" s="1" t="s">
        <v>88</v>
      </c>
      <c r="F493" s="1">
        <v>0</v>
      </c>
      <c r="G493" s="1" t="s">
        <v>88</v>
      </c>
      <c r="H493" s="1" t="s">
        <v>88</v>
      </c>
      <c r="I493">
        <v>2</v>
      </c>
      <c r="J493">
        <v>0.4</v>
      </c>
      <c r="K493" s="1" t="s">
        <v>88</v>
      </c>
      <c r="L493" s="1" t="s">
        <v>88</v>
      </c>
      <c r="M493" s="1" t="s">
        <v>307</v>
      </c>
      <c r="N493">
        <v>0</v>
      </c>
      <c r="O493">
        <v>457</v>
      </c>
      <c r="P493" s="1" t="s">
        <v>88</v>
      </c>
      <c r="Q493" s="1" t="s">
        <v>1578</v>
      </c>
      <c r="R493" s="2">
        <v>45145.020903483797</v>
      </c>
      <c r="S493" s="4">
        <v>45</v>
      </c>
      <c r="T493" s="1" t="s">
        <v>1579</v>
      </c>
      <c r="U493">
        <v>1.8</v>
      </c>
      <c r="V493" s="1" t="s">
        <v>1580</v>
      </c>
      <c r="W493">
        <v>0.1</v>
      </c>
      <c r="X493" s="1" t="s">
        <v>88</v>
      </c>
      <c r="Y493" s="1" t="s">
        <v>88</v>
      </c>
      <c r="Z493" s="1" t="s">
        <v>93</v>
      </c>
      <c r="AA493">
        <v>16</v>
      </c>
      <c r="AB493">
        <v>17</v>
      </c>
      <c r="AC493">
        <v>25</v>
      </c>
      <c r="AD493" s="5">
        <v>0</v>
      </c>
      <c r="AE493" s="5">
        <v>0</v>
      </c>
      <c r="AF493" s="5">
        <v>0</v>
      </c>
      <c r="AG493" s="5">
        <v>0</v>
      </c>
      <c r="AH493">
        <v>0</v>
      </c>
      <c r="AI493">
        <v>5.6</v>
      </c>
      <c r="AJ493" s="1" t="s">
        <v>1580</v>
      </c>
      <c r="AK493">
        <v>1163</v>
      </c>
      <c r="AL493">
        <v>1</v>
      </c>
      <c r="AM493">
        <v>1</v>
      </c>
      <c r="AN493">
        <v>2</v>
      </c>
      <c r="AO493">
        <v>22</v>
      </c>
      <c r="AP493">
        <v>1</v>
      </c>
      <c r="AQ493">
        <v>2</v>
      </c>
      <c r="AR493">
        <v>2</v>
      </c>
      <c r="AS493">
        <v>1</v>
      </c>
      <c r="AT493">
        <v>1</v>
      </c>
      <c r="AU493">
        <v>10</v>
      </c>
      <c r="AV493">
        <v>2</v>
      </c>
      <c r="AW493">
        <v>141</v>
      </c>
      <c r="AX493">
        <v>183.4</v>
      </c>
      <c r="AY493">
        <v>15.6</v>
      </c>
      <c r="AZ493">
        <v>61</v>
      </c>
      <c r="BA493">
        <v>26</v>
      </c>
      <c r="BB493">
        <v>14</v>
      </c>
      <c r="BC493">
        <v>0.66</v>
      </c>
      <c r="BD493">
        <v>0.15</v>
      </c>
      <c r="BE493">
        <v>0.81</v>
      </c>
      <c r="BF493">
        <v>23.87</v>
      </c>
      <c r="BG493">
        <v>254</v>
      </c>
      <c r="BH493">
        <v>99</v>
      </c>
      <c r="BI493">
        <v>331</v>
      </c>
      <c r="BJ493">
        <v>122</v>
      </c>
      <c r="BK493">
        <v>266</v>
      </c>
      <c r="BL493">
        <v>93</v>
      </c>
      <c r="BM493">
        <v>302</v>
      </c>
      <c r="BN493">
        <v>110</v>
      </c>
      <c r="BO493">
        <v>1</v>
      </c>
      <c r="BP493" s="1" t="s">
        <v>88</v>
      </c>
      <c r="BQ493">
        <v>1</v>
      </c>
      <c r="BR493" s="1" t="s">
        <v>88</v>
      </c>
      <c r="BS493">
        <v>2</v>
      </c>
      <c r="BT493" s="1" t="s">
        <v>88</v>
      </c>
      <c r="BU493">
        <v>0.05</v>
      </c>
      <c r="BV493">
        <v>3.32</v>
      </c>
      <c r="BW493">
        <v>0.01</v>
      </c>
      <c r="BX493">
        <v>0.06</v>
      </c>
      <c r="BY493">
        <v>1.85</v>
      </c>
      <c r="BZ493">
        <v>1.7</v>
      </c>
      <c r="CA493">
        <v>387</v>
      </c>
      <c r="CB493">
        <v>94</v>
      </c>
      <c r="CC493">
        <v>191</v>
      </c>
      <c r="CD493">
        <v>117</v>
      </c>
      <c r="CE493">
        <v>282</v>
      </c>
      <c r="CF493">
        <v>107</v>
      </c>
      <c r="CG493">
        <v>496</v>
      </c>
      <c r="CH493">
        <v>193</v>
      </c>
      <c r="CI493">
        <v>1.08</v>
      </c>
      <c r="CJ493">
        <v>0.15</v>
      </c>
      <c r="CK493" t="str">
        <f>IF(O493=" "," ",VLOOKUP(AA493,Mapping!$A:$C,2,FALSE))</f>
        <v>NFO</v>
      </c>
      <c r="CL493" t="str">
        <f>IF(O493=" "," ",VLOOKUP(AA493,Mapping!$A:$C,3,FALSE))</f>
        <v>Nott'm Forest</v>
      </c>
      <c r="CM493" s="5">
        <f t="shared" si="35"/>
        <v>0</v>
      </c>
      <c r="CN493" s="5">
        <f t="shared" si="36"/>
        <v>0</v>
      </c>
      <c r="CO493">
        <f t="shared" si="37"/>
        <v>4.5</v>
      </c>
      <c r="CP493" s="4">
        <f t="shared" si="38"/>
        <v>5.5555555555555554</v>
      </c>
      <c r="CQ493">
        <f t="shared" si="39"/>
        <v>0</v>
      </c>
    </row>
    <row r="494" spans="1:95" x14ac:dyDescent="0.35">
      <c r="A494">
        <v>25</v>
      </c>
      <c r="B494" s="1" t="s">
        <v>88</v>
      </c>
      <c r="C494">
        <v>243345</v>
      </c>
      <c r="D494" s="1" t="s">
        <v>88</v>
      </c>
      <c r="E494" s="1" t="s">
        <v>88</v>
      </c>
      <c r="F494" s="1">
        <v>0</v>
      </c>
      <c r="G494" s="1" t="s">
        <v>88</v>
      </c>
      <c r="H494" s="1" t="s">
        <v>88</v>
      </c>
      <c r="I494">
        <v>3</v>
      </c>
      <c r="J494">
        <v>1.1000000000000001</v>
      </c>
      <c r="K494" s="1" t="s">
        <v>88</v>
      </c>
      <c r="L494" s="1" t="s">
        <v>88</v>
      </c>
      <c r="M494" s="1" t="s">
        <v>322</v>
      </c>
      <c r="N494">
        <v>0</v>
      </c>
      <c r="O494">
        <v>458</v>
      </c>
      <c r="P494" s="1" t="s">
        <v>88</v>
      </c>
      <c r="Q494" s="1" t="s">
        <v>1578</v>
      </c>
      <c r="R494" s="2">
        <v>45145.020903483797</v>
      </c>
      <c r="S494" s="4">
        <v>50</v>
      </c>
      <c r="T494" s="1" t="s">
        <v>1581</v>
      </c>
      <c r="U494">
        <v>1.7</v>
      </c>
      <c r="V494" s="1" t="s">
        <v>891</v>
      </c>
      <c r="W494">
        <v>0</v>
      </c>
      <c r="X494" s="1" t="s">
        <v>88</v>
      </c>
      <c r="Y494" s="1" t="s">
        <v>88</v>
      </c>
      <c r="Z494" s="1" t="s">
        <v>97</v>
      </c>
      <c r="AA494">
        <v>16</v>
      </c>
      <c r="AB494">
        <v>17</v>
      </c>
      <c r="AC494">
        <v>22</v>
      </c>
      <c r="AD494" s="5">
        <v>0</v>
      </c>
      <c r="AE494" s="5">
        <v>0</v>
      </c>
      <c r="AF494" s="5">
        <v>0</v>
      </c>
      <c r="AG494" s="5">
        <v>0</v>
      </c>
      <c r="AH494">
        <v>0</v>
      </c>
      <c r="AI494">
        <v>4.4000000000000004</v>
      </c>
      <c r="AJ494" s="1" t="s">
        <v>891</v>
      </c>
      <c r="AK494">
        <v>578</v>
      </c>
      <c r="AL494">
        <v>1</v>
      </c>
      <c r="AM494">
        <v>1</v>
      </c>
      <c r="AN494">
        <v>1</v>
      </c>
      <c r="AO494">
        <v>14</v>
      </c>
      <c r="AP494">
        <v>1</v>
      </c>
      <c r="AQ494">
        <v>2</v>
      </c>
      <c r="AR494">
        <v>2</v>
      </c>
      <c r="AS494">
        <v>2</v>
      </c>
      <c r="AT494">
        <v>1</v>
      </c>
      <c r="AU494">
        <v>10</v>
      </c>
      <c r="AV494">
        <v>2</v>
      </c>
      <c r="AW494">
        <v>88</v>
      </c>
      <c r="AX494">
        <v>107.8</v>
      </c>
      <c r="AY494">
        <v>56.4</v>
      </c>
      <c r="AZ494">
        <v>47</v>
      </c>
      <c r="BA494">
        <v>21.1</v>
      </c>
      <c r="BB494">
        <v>6</v>
      </c>
      <c r="BC494">
        <v>0.34</v>
      </c>
      <c r="BD494">
        <v>0.19</v>
      </c>
      <c r="BE494">
        <v>0.53</v>
      </c>
      <c r="BF494">
        <v>14.13</v>
      </c>
      <c r="BG494">
        <v>297</v>
      </c>
      <c r="BH494">
        <v>131</v>
      </c>
      <c r="BI494">
        <v>282</v>
      </c>
      <c r="BJ494">
        <v>149</v>
      </c>
      <c r="BK494">
        <v>285</v>
      </c>
      <c r="BL494">
        <v>144</v>
      </c>
      <c r="BM494">
        <v>312</v>
      </c>
      <c r="BN494">
        <v>144</v>
      </c>
      <c r="BO494">
        <v>1</v>
      </c>
      <c r="BP494" s="1" t="s">
        <v>88</v>
      </c>
      <c r="BQ494">
        <v>1</v>
      </c>
      <c r="BR494" s="1" t="s">
        <v>88</v>
      </c>
      <c r="BS494">
        <v>2</v>
      </c>
      <c r="BT494" s="1" t="s">
        <v>88</v>
      </c>
      <c r="BU494">
        <v>0.05</v>
      </c>
      <c r="BV494">
        <v>3.32</v>
      </c>
      <c r="BW494">
        <v>0.03</v>
      </c>
      <c r="BX494">
        <v>0.08</v>
      </c>
      <c r="BY494">
        <v>2.2000000000000002</v>
      </c>
      <c r="BZ494">
        <v>2.1800000000000002</v>
      </c>
      <c r="CA494">
        <v>259</v>
      </c>
      <c r="CB494">
        <v>166</v>
      </c>
      <c r="CC494">
        <v>431</v>
      </c>
      <c r="CD494">
        <v>141</v>
      </c>
      <c r="CE494">
        <v>298</v>
      </c>
      <c r="CF494">
        <v>128</v>
      </c>
      <c r="CG494">
        <v>595</v>
      </c>
      <c r="CH494">
        <v>246</v>
      </c>
      <c r="CI494">
        <v>0.93</v>
      </c>
      <c r="CJ494">
        <v>0.16</v>
      </c>
      <c r="CK494" t="str">
        <f>IF(O494=" "," ",VLOOKUP(AA494,Mapping!$A:$C,2,FALSE))</f>
        <v>NFO</v>
      </c>
      <c r="CL494" t="str">
        <f>IF(O494=" "," ",VLOOKUP(AA494,Mapping!$A:$C,3,FALSE))</f>
        <v>Nott'm Forest</v>
      </c>
      <c r="CM494" s="5">
        <f t="shared" si="35"/>
        <v>0</v>
      </c>
      <c r="CN494" s="5">
        <f t="shared" si="36"/>
        <v>0</v>
      </c>
      <c r="CO494">
        <f t="shared" si="37"/>
        <v>5</v>
      </c>
      <c r="CP494" s="4">
        <f t="shared" si="38"/>
        <v>4.4000000000000004</v>
      </c>
      <c r="CQ494">
        <f t="shared" si="39"/>
        <v>0</v>
      </c>
    </row>
    <row r="495" spans="1:95" x14ac:dyDescent="0.35">
      <c r="A495">
        <v>25</v>
      </c>
      <c r="B495" s="1" t="s">
        <v>88</v>
      </c>
      <c r="C495">
        <v>437476</v>
      </c>
      <c r="D495" s="1" t="s">
        <v>88</v>
      </c>
      <c r="E495" s="1" t="s">
        <v>88</v>
      </c>
      <c r="F495" s="1">
        <v>0</v>
      </c>
      <c r="G495" s="1" t="s">
        <v>88</v>
      </c>
      <c r="H495" s="1" t="s">
        <v>88</v>
      </c>
      <c r="I495">
        <v>3</v>
      </c>
      <c r="J495">
        <v>0</v>
      </c>
      <c r="K495" s="1" t="s">
        <v>88</v>
      </c>
      <c r="L495" s="1" t="s">
        <v>88</v>
      </c>
      <c r="M495" s="1" t="s">
        <v>1582</v>
      </c>
      <c r="N495">
        <v>0</v>
      </c>
      <c r="O495">
        <v>459</v>
      </c>
      <c r="P495" s="1" t="s">
        <v>88</v>
      </c>
      <c r="Q495" s="1" t="s">
        <v>1583</v>
      </c>
      <c r="R495" s="2">
        <v>45142.443802222224</v>
      </c>
      <c r="S495" s="4">
        <v>45</v>
      </c>
      <c r="T495" s="1" t="s">
        <v>1584</v>
      </c>
      <c r="U495">
        <v>0</v>
      </c>
      <c r="V495" s="1" t="s">
        <v>1585</v>
      </c>
      <c r="W495">
        <v>0</v>
      </c>
      <c r="X495" s="1" t="s">
        <v>88</v>
      </c>
      <c r="Y495" s="1" t="s">
        <v>88</v>
      </c>
      <c r="Z495" s="1" t="s">
        <v>189</v>
      </c>
      <c r="AA495">
        <v>16</v>
      </c>
      <c r="AB495">
        <v>17</v>
      </c>
      <c r="AC495">
        <v>22</v>
      </c>
      <c r="AD495" s="5">
        <v>0</v>
      </c>
      <c r="AE495" s="5">
        <v>0</v>
      </c>
      <c r="AF495" s="5">
        <v>0</v>
      </c>
      <c r="AG495" s="5">
        <v>0</v>
      </c>
      <c r="AH495">
        <v>0</v>
      </c>
      <c r="AI495">
        <v>0</v>
      </c>
      <c r="AJ495" s="1" t="s">
        <v>1586</v>
      </c>
      <c r="AK495">
        <v>578</v>
      </c>
      <c r="AL495">
        <v>1</v>
      </c>
      <c r="AM495">
        <v>1</v>
      </c>
      <c r="AN495">
        <v>1</v>
      </c>
      <c r="AO495">
        <v>14</v>
      </c>
      <c r="AP495">
        <v>1</v>
      </c>
      <c r="AQ495">
        <v>2</v>
      </c>
      <c r="AR495">
        <v>2</v>
      </c>
      <c r="AS495">
        <v>2</v>
      </c>
      <c r="AT495">
        <v>1</v>
      </c>
      <c r="AU495">
        <v>10</v>
      </c>
      <c r="AV495">
        <v>2</v>
      </c>
      <c r="AW495">
        <v>88</v>
      </c>
      <c r="AX495">
        <v>0</v>
      </c>
      <c r="AY495">
        <v>0</v>
      </c>
      <c r="AZ495">
        <v>0</v>
      </c>
      <c r="BA495">
        <v>0</v>
      </c>
      <c r="BB495">
        <v>6</v>
      </c>
      <c r="BC495">
        <v>0</v>
      </c>
      <c r="BD495">
        <v>0</v>
      </c>
      <c r="BE495">
        <v>0</v>
      </c>
      <c r="BF495">
        <v>0</v>
      </c>
      <c r="BG495">
        <v>525</v>
      </c>
      <c r="BH495">
        <v>205</v>
      </c>
      <c r="BI495">
        <v>523</v>
      </c>
      <c r="BJ495">
        <v>206</v>
      </c>
      <c r="BK495">
        <v>515</v>
      </c>
      <c r="BL495">
        <v>203</v>
      </c>
      <c r="BM495">
        <v>526</v>
      </c>
      <c r="BN495">
        <v>205</v>
      </c>
      <c r="BO495">
        <v>1</v>
      </c>
      <c r="BP495" s="1" t="s">
        <v>88</v>
      </c>
      <c r="BQ495">
        <v>1</v>
      </c>
      <c r="BR495" s="1" t="s">
        <v>88</v>
      </c>
      <c r="BS495">
        <v>2</v>
      </c>
      <c r="BT495" s="1" t="s">
        <v>88</v>
      </c>
      <c r="BU495">
        <v>0.05</v>
      </c>
      <c r="BV495">
        <v>3.32</v>
      </c>
      <c r="BW495">
        <v>0.03</v>
      </c>
      <c r="BX495">
        <v>0.08</v>
      </c>
      <c r="BY495">
        <v>2.2000000000000002</v>
      </c>
      <c r="BZ495">
        <v>2.1800000000000002</v>
      </c>
      <c r="CA495">
        <v>464</v>
      </c>
      <c r="CB495">
        <v>230</v>
      </c>
      <c r="CC495">
        <v>268</v>
      </c>
      <c r="CD495">
        <v>37</v>
      </c>
      <c r="CE495">
        <v>528</v>
      </c>
      <c r="CF495">
        <v>207</v>
      </c>
      <c r="CG495">
        <v>602</v>
      </c>
      <c r="CH495">
        <v>250</v>
      </c>
      <c r="CI495">
        <v>0.93</v>
      </c>
      <c r="CJ495">
        <v>0.16</v>
      </c>
      <c r="CK495" t="str">
        <f>IF(O495=" "," ",VLOOKUP(AA495,Mapping!$A:$C,2,FALSE))</f>
        <v>NFO</v>
      </c>
      <c r="CL495" t="str">
        <f>IF(O495=" "," ",VLOOKUP(AA495,Mapping!$A:$C,3,FALSE))</f>
        <v>Nott'm Forest</v>
      </c>
      <c r="CM495" s="5">
        <f t="shared" si="35"/>
        <v>0</v>
      </c>
      <c r="CN495" s="5">
        <f t="shared" si="36"/>
        <v>0</v>
      </c>
      <c r="CO495">
        <f t="shared" si="37"/>
        <v>4.5</v>
      </c>
      <c r="CP495" s="4">
        <f t="shared" si="38"/>
        <v>4.8888888888888893</v>
      </c>
      <c r="CQ495">
        <f t="shared" si="39"/>
        <v>0</v>
      </c>
    </row>
    <row r="496" spans="1:95" x14ac:dyDescent="0.35">
      <c r="A496">
        <v>25</v>
      </c>
      <c r="B496" s="1" t="s">
        <v>88</v>
      </c>
      <c r="C496">
        <v>209035</v>
      </c>
      <c r="D496" s="1" t="s">
        <v>88</v>
      </c>
      <c r="E496" s="1" t="s">
        <v>88</v>
      </c>
      <c r="F496" s="1">
        <v>0</v>
      </c>
      <c r="G496" s="1" t="s">
        <v>88</v>
      </c>
      <c r="H496" s="1" t="s">
        <v>88</v>
      </c>
      <c r="I496">
        <v>2</v>
      </c>
      <c r="J496">
        <v>0.5</v>
      </c>
      <c r="K496" s="1" t="s">
        <v>88</v>
      </c>
      <c r="L496" s="1" t="s">
        <v>88</v>
      </c>
      <c r="M496" s="1" t="s">
        <v>1587</v>
      </c>
      <c r="N496">
        <v>0</v>
      </c>
      <c r="O496">
        <v>460</v>
      </c>
      <c r="P496" s="1" t="s">
        <v>88</v>
      </c>
      <c r="Q496" s="1" t="s">
        <v>1583</v>
      </c>
      <c r="R496" s="2">
        <v>45142.443802222224</v>
      </c>
      <c r="S496" s="4">
        <v>40</v>
      </c>
      <c r="T496" s="1" t="s">
        <v>1588</v>
      </c>
      <c r="U496">
        <v>0</v>
      </c>
      <c r="V496" s="1" t="s">
        <v>1589</v>
      </c>
      <c r="W496">
        <v>0.2</v>
      </c>
      <c r="X496" s="1" t="s">
        <v>88</v>
      </c>
      <c r="Y496" s="1" t="s">
        <v>88</v>
      </c>
      <c r="Z496" s="1" t="s">
        <v>97</v>
      </c>
      <c r="AA496">
        <v>16</v>
      </c>
      <c r="AB496">
        <v>17</v>
      </c>
      <c r="AC496">
        <v>22</v>
      </c>
      <c r="AD496" s="5">
        <v>0</v>
      </c>
      <c r="AE496" s="5">
        <v>0</v>
      </c>
      <c r="AF496" s="5">
        <v>0</v>
      </c>
      <c r="AG496" s="5">
        <v>0</v>
      </c>
      <c r="AH496">
        <v>0</v>
      </c>
      <c r="AI496">
        <v>0</v>
      </c>
      <c r="AJ496" s="1" t="s">
        <v>1589</v>
      </c>
      <c r="AK496">
        <v>578</v>
      </c>
      <c r="AL496">
        <v>1</v>
      </c>
      <c r="AM496">
        <v>1</v>
      </c>
      <c r="AN496">
        <v>1</v>
      </c>
      <c r="AO496">
        <v>14</v>
      </c>
      <c r="AP496">
        <v>1</v>
      </c>
      <c r="AQ496">
        <v>2</v>
      </c>
      <c r="AR496">
        <v>2</v>
      </c>
      <c r="AS496">
        <v>2</v>
      </c>
      <c r="AT496">
        <v>1</v>
      </c>
      <c r="AU496">
        <v>10</v>
      </c>
      <c r="AV496">
        <v>2</v>
      </c>
      <c r="AW496">
        <v>88</v>
      </c>
      <c r="AX496">
        <v>0</v>
      </c>
      <c r="AY496">
        <v>0</v>
      </c>
      <c r="AZ496">
        <v>0</v>
      </c>
      <c r="BA496">
        <v>0</v>
      </c>
      <c r="BB496">
        <v>6</v>
      </c>
      <c r="BC496">
        <v>0</v>
      </c>
      <c r="BD496">
        <v>0</v>
      </c>
      <c r="BE496">
        <v>0</v>
      </c>
      <c r="BF496">
        <v>0</v>
      </c>
      <c r="BG496">
        <v>423</v>
      </c>
      <c r="BH496">
        <v>153</v>
      </c>
      <c r="BI496">
        <v>413</v>
      </c>
      <c r="BJ496">
        <v>152</v>
      </c>
      <c r="BK496">
        <v>397</v>
      </c>
      <c r="BL496">
        <v>150</v>
      </c>
      <c r="BM496">
        <v>425</v>
      </c>
      <c r="BN496">
        <v>153</v>
      </c>
      <c r="BO496">
        <v>1</v>
      </c>
      <c r="BP496" s="1" t="s">
        <v>88</v>
      </c>
      <c r="BQ496">
        <v>1</v>
      </c>
      <c r="BR496" s="1" t="s">
        <v>88</v>
      </c>
      <c r="BS496">
        <v>2</v>
      </c>
      <c r="BT496" s="1" t="s">
        <v>88</v>
      </c>
      <c r="BU496">
        <v>0.05</v>
      </c>
      <c r="BV496">
        <v>3.32</v>
      </c>
      <c r="BW496">
        <v>0.03</v>
      </c>
      <c r="BX496">
        <v>0.08</v>
      </c>
      <c r="BY496">
        <v>2.2000000000000002</v>
      </c>
      <c r="BZ496">
        <v>2.1800000000000002</v>
      </c>
      <c r="CA496">
        <v>569</v>
      </c>
      <c r="CB496">
        <v>174</v>
      </c>
      <c r="CC496">
        <v>54</v>
      </c>
      <c r="CD496">
        <v>26</v>
      </c>
      <c r="CE496">
        <v>430</v>
      </c>
      <c r="CF496">
        <v>154</v>
      </c>
      <c r="CG496">
        <v>388</v>
      </c>
      <c r="CH496">
        <v>148</v>
      </c>
      <c r="CI496">
        <v>0.93</v>
      </c>
      <c r="CJ496">
        <v>0.16</v>
      </c>
      <c r="CK496" t="str">
        <f>IF(O496=" "," ",VLOOKUP(AA496,Mapping!$A:$C,2,FALSE))</f>
        <v>NFO</v>
      </c>
      <c r="CL496" t="str">
        <f>IF(O496=" "," ",VLOOKUP(AA496,Mapping!$A:$C,3,FALSE))</f>
        <v>Nott'm Forest</v>
      </c>
      <c r="CM496" s="5">
        <f t="shared" si="35"/>
        <v>0</v>
      </c>
      <c r="CN496" s="5">
        <f t="shared" si="36"/>
        <v>0</v>
      </c>
      <c r="CO496">
        <f t="shared" si="37"/>
        <v>4</v>
      </c>
      <c r="CP496" s="4">
        <f t="shared" si="38"/>
        <v>5.5</v>
      </c>
      <c r="CQ496">
        <f t="shared" si="39"/>
        <v>0</v>
      </c>
    </row>
    <row r="497" spans="1:95" x14ac:dyDescent="0.35">
      <c r="A497">
        <v>25</v>
      </c>
      <c r="B497" s="1" t="s">
        <v>88</v>
      </c>
      <c r="C497">
        <v>204822</v>
      </c>
      <c r="D497" s="1" t="s">
        <v>88</v>
      </c>
      <c r="E497" s="1" t="s">
        <v>88</v>
      </c>
      <c r="F497" s="1">
        <v>0</v>
      </c>
      <c r="G497" s="1" t="s">
        <v>88</v>
      </c>
      <c r="H497" s="1" t="s">
        <v>88</v>
      </c>
      <c r="I497">
        <v>2</v>
      </c>
      <c r="J497">
        <v>1.5</v>
      </c>
      <c r="K497" s="1" t="s">
        <v>88</v>
      </c>
      <c r="L497" s="1" t="s">
        <v>88</v>
      </c>
      <c r="M497" s="1" t="s">
        <v>1590</v>
      </c>
      <c r="N497">
        <v>0</v>
      </c>
      <c r="O497">
        <v>461</v>
      </c>
      <c r="P497" s="1" t="s">
        <v>88</v>
      </c>
      <c r="Q497" s="1" t="s">
        <v>1583</v>
      </c>
      <c r="R497" s="2">
        <v>45142.443802222224</v>
      </c>
      <c r="S497" s="4">
        <v>45</v>
      </c>
      <c r="T497" s="1" t="s">
        <v>1591</v>
      </c>
      <c r="U497">
        <v>0</v>
      </c>
      <c r="V497" s="1" t="s">
        <v>899</v>
      </c>
      <c r="W497">
        <v>0.1</v>
      </c>
      <c r="X497" s="1" t="s">
        <v>88</v>
      </c>
      <c r="Y497" s="1" t="s">
        <v>88</v>
      </c>
      <c r="Z497" s="1" t="s">
        <v>97</v>
      </c>
      <c r="AA497">
        <v>16</v>
      </c>
      <c r="AB497">
        <v>17</v>
      </c>
      <c r="AC497">
        <v>22</v>
      </c>
      <c r="AD497" s="5">
        <v>0</v>
      </c>
      <c r="AE497" s="5">
        <v>0</v>
      </c>
      <c r="AF497" s="5">
        <v>0</v>
      </c>
      <c r="AG497" s="5">
        <v>0</v>
      </c>
      <c r="AH497">
        <v>0</v>
      </c>
      <c r="AI497">
        <v>0</v>
      </c>
      <c r="AJ497" s="1" t="s">
        <v>1592</v>
      </c>
      <c r="AK497">
        <v>578</v>
      </c>
      <c r="AL497">
        <v>1</v>
      </c>
      <c r="AM497">
        <v>1</v>
      </c>
      <c r="AN497">
        <v>1</v>
      </c>
      <c r="AO497">
        <v>14</v>
      </c>
      <c r="AP497">
        <v>1</v>
      </c>
      <c r="AQ497">
        <v>2</v>
      </c>
      <c r="AR497">
        <v>2</v>
      </c>
      <c r="AS497">
        <v>2</v>
      </c>
      <c r="AT497">
        <v>1</v>
      </c>
      <c r="AU497">
        <v>10</v>
      </c>
      <c r="AV497">
        <v>2</v>
      </c>
      <c r="AW497">
        <v>88</v>
      </c>
      <c r="AX497">
        <v>0</v>
      </c>
      <c r="AY497">
        <v>0</v>
      </c>
      <c r="AZ497">
        <v>0</v>
      </c>
      <c r="BA497">
        <v>0</v>
      </c>
      <c r="BB497">
        <v>6</v>
      </c>
      <c r="BC497">
        <v>0</v>
      </c>
      <c r="BD497">
        <v>0</v>
      </c>
      <c r="BE497">
        <v>0</v>
      </c>
      <c r="BF497">
        <v>0</v>
      </c>
      <c r="BG497">
        <v>491</v>
      </c>
      <c r="BH497">
        <v>190</v>
      </c>
      <c r="BI497">
        <v>490</v>
      </c>
      <c r="BJ497">
        <v>190</v>
      </c>
      <c r="BK497">
        <v>480</v>
      </c>
      <c r="BL497">
        <v>189</v>
      </c>
      <c r="BM497">
        <v>493</v>
      </c>
      <c r="BN497">
        <v>190</v>
      </c>
      <c r="BO497">
        <v>1</v>
      </c>
      <c r="BP497" s="1" t="s">
        <v>88</v>
      </c>
      <c r="BQ497">
        <v>1</v>
      </c>
      <c r="BR497" s="1" t="s">
        <v>88</v>
      </c>
      <c r="BS497">
        <v>2</v>
      </c>
      <c r="BT497" s="1" t="s">
        <v>88</v>
      </c>
      <c r="BU497">
        <v>0.05</v>
      </c>
      <c r="BV497">
        <v>3.32</v>
      </c>
      <c r="BW497">
        <v>0.03</v>
      </c>
      <c r="BX497">
        <v>0.08</v>
      </c>
      <c r="BY497">
        <v>2.2000000000000002</v>
      </c>
      <c r="BZ497">
        <v>2.1800000000000002</v>
      </c>
      <c r="CA497">
        <v>396</v>
      </c>
      <c r="CB497">
        <v>101</v>
      </c>
      <c r="CC497">
        <v>200</v>
      </c>
      <c r="CD497">
        <v>124</v>
      </c>
      <c r="CE497">
        <v>497</v>
      </c>
      <c r="CF497">
        <v>190</v>
      </c>
      <c r="CG497">
        <v>484</v>
      </c>
      <c r="CH497">
        <v>191</v>
      </c>
      <c r="CI497">
        <v>0.93</v>
      </c>
      <c r="CJ497">
        <v>0.16</v>
      </c>
      <c r="CK497" t="str">
        <f>IF(O497=" "," ",VLOOKUP(AA497,Mapping!$A:$C,2,FALSE))</f>
        <v>NFO</v>
      </c>
      <c r="CL497" t="str">
        <f>IF(O497=" "," ",VLOOKUP(AA497,Mapping!$A:$C,3,FALSE))</f>
        <v>Nott'm Forest</v>
      </c>
      <c r="CM497" s="5">
        <f t="shared" si="35"/>
        <v>0</v>
      </c>
      <c r="CN497" s="5">
        <f t="shared" si="36"/>
        <v>0</v>
      </c>
      <c r="CO497">
        <f t="shared" si="37"/>
        <v>4.5</v>
      </c>
      <c r="CP497" s="4">
        <f t="shared" si="38"/>
        <v>4.8888888888888893</v>
      </c>
      <c r="CQ497">
        <f t="shared" si="39"/>
        <v>0</v>
      </c>
    </row>
    <row r="498" spans="1:95" x14ac:dyDescent="0.35">
      <c r="A498">
        <v>25</v>
      </c>
      <c r="B498" s="1" t="s">
        <v>88</v>
      </c>
      <c r="C498">
        <v>185253</v>
      </c>
      <c r="D498" s="1" t="s">
        <v>88</v>
      </c>
      <c r="E498" s="1" t="s">
        <v>88</v>
      </c>
      <c r="F498" s="1">
        <v>0</v>
      </c>
      <c r="G498" s="1" t="s">
        <v>88</v>
      </c>
      <c r="H498" s="1" t="s">
        <v>88</v>
      </c>
      <c r="I498">
        <v>3</v>
      </c>
      <c r="J498">
        <v>0.5</v>
      </c>
      <c r="K498" s="1" t="s">
        <v>88</v>
      </c>
      <c r="L498" s="1" t="s">
        <v>88</v>
      </c>
      <c r="M498" s="1" t="s">
        <v>1593</v>
      </c>
      <c r="N498">
        <v>0</v>
      </c>
      <c r="O498">
        <v>462</v>
      </c>
      <c r="P498" s="1" t="s">
        <v>88</v>
      </c>
      <c r="Q498" s="1" t="s">
        <v>1583</v>
      </c>
      <c r="R498" s="2">
        <v>45142.443802222224</v>
      </c>
      <c r="S498" s="4">
        <v>45</v>
      </c>
      <c r="T498" s="1" t="s">
        <v>1594</v>
      </c>
      <c r="U498">
        <v>0.8</v>
      </c>
      <c r="V498" s="1" t="s">
        <v>1595</v>
      </c>
      <c r="W498">
        <v>0.1</v>
      </c>
      <c r="X498" s="1" t="s">
        <v>88</v>
      </c>
      <c r="Y498" s="1" t="s">
        <v>88</v>
      </c>
      <c r="Z498" s="1" t="s">
        <v>97</v>
      </c>
      <c r="AA498">
        <v>16</v>
      </c>
      <c r="AB498">
        <v>17</v>
      </c>
      <c r="AC498">
        <v>5</v>
      </c>
      <c r="AD498" s="5">
        <v>0</v>
      </c>
      <c r="AE498" s="5">
        <v>0</v>
      </c>
      <c r="AF498" s="5">
        <v>0</v>
      </c>
      <c r="AG498" s="5">
        <v>0</v>
      </c>
      <c r="AH498">
        <v>0</v>
      </c>
      <c r="AI498">
        <v>1.1000000000000001</v>
      </c>
      <c r="AJ498" s="1" t="s">
        <v>1596</v>
      </c>
      <c r="AK498">
        <v>177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2</v>
      </c>
      <c r="AR498">
        <v>2</v>
      </c>
      <c r="AS498">
        <v>1</v>
      </c>
      <c r="AT498">
        <v>1</v>
      </c>
      <c r="AU498">
        <v>10</v>
      </c>
      <c r="AV498">
        <v>2</v>
      </c>
      <c r="AW498">
        <v>16</v>
      </c>
      <c r="AX498">
        <v>15</v>
      </c>
      <c r="AY498">
        <v>17.3</v>
      </c>
      <c r="AZ498">
        <v>25</v>
      </c>
      <c r="BA498">
        <v>5.7</v>
      </c>
      <c r="BB498">
        <v>2</v>
      </c>
      <c r="BC498">
        <v>0.23</v>
      </c>
      <c r="BD498">
        <v>0.04</v>
      </c>
      <c r="BE498">
        <v>0.27</v>
      </c>
      <c r="BF498">
        <v>2.87</v>
      </c>
      <c r="BG498">
        <v>363</v>
      </c>
      <c r="BH498">
        <v>163</v>
      </c>
      <c r="BI498">
        <v>327</v>
      </c>
      <c r="BJ498">
        <v>164</v>
      </c>
      <c r="BK498">
        <v>314</v>
      </c>
      <c r="BL498">
        <v>157</v>
      </c>
      <c r="BM498">
        <v>358</v>
      </c>
      <c r="BN498">
        <v>164</v>
      </c>
      <c r="BO498">
        <v>1</v>
      </c>
      <c r="BP498" s="1" t="s">
        <v>88</v>
      </c>
      <c r="BQ498">
        <v>1</v>
      </c>
      <c r="BR498" s="1" t="s">
        <v>88</v>
      </c>
      <c r="BS498">
        <v>2</v>
      </c>
      <c r="BT498" s="1" t="s">
        <v>88</v>
      </c>
      <c r="BU498">
        <v>0.12</v>
      </c>
      <c r="BV498">
        <v>3.32</v>
      </c>
      <c r="BW498">
        <v>0.02</v>
      </c>
      <c r="BX498">
        <v>0.14000000000000001</v>
      </c>
      <c r="BY498">
        <v>1.46</v>
      </c>
      <c r="BZ498">
        <v>0.51</v>
      </c>
      <c r="CA498">
        <v>380</v>
      </c>
      <c r="CB498">
        <v>209</v>
      </c>
      <c r="CC498">
        <v>184</v>
      </c>
      <c r="CD498">
        <v>16</v>
      </c>
      <c r="CE498">
        <v>392</v>
      </c>
      <c r="CF498">
        <v>183</v>
      </c>
      <c r="CG498">
        <v>486</v>
      </c>
      <c r="CH498">
        <v>161</v>
      </c>
      <c r="CI498">
        <v>1.02</v>
      </c>
      <c r="CJ498">
        <v>0.16</v>
      </c>
      <c r="CK498" t="str">
        <f>IF(O498=" "," ",VLOOKUP(AA498,Mapping!$A:$C,2,FALSE))</f>
        <v>NFO</v>
      </c>
      <c r="CL498" t="str">
        <f>IF(O498=" "," ",VLOOKUP(AA498,Mapping!$A:$C,3,FALSE))</f>
        <v>Nott'm Forest</v>
      </c>
      <c r="CM498" s="5">
        <f t="shared" si="35"/>
        <v>0</v>
      </c>
      <c r="CN498" s="5">
        <f t="shared" si="36"/>
        <v>0</v>
      </c>
      <c r="CO498">
        <f t="shared" si="37"/>
        <v>4.5</v>
      </c>
      <c r="CP498" s="4">
        <f t="shared" si="38"/>
        <v>1.1111111111111112</v>
      </c>
      <c r="CQ498">
        <f t="shared" si="39"/>
        <v>0</v>
      </c>
    </row>
    <row r="499" spans="1:95" x14ac:dyDescent="0.35">
      <c r="A499">
        <v>25</v>
      </c>
      <c r="B499" s="1" t="s">
        <v>88</v>
      </c>
      <c r="C499">
        <v>50232</v>
      </c>
      <c r="D499" s="1" t="s">
        <v>88</v>
      </c>
      <c r="E499" s="1" t="s">
        <v>88</v>
      </c>
      <c r="F499" s="1">
        <v>0</v>
      </c>
      <c r="G499" s="1" t="s">
        <v>88</v>
      </c>
      <c r="H499" s="1" t="s">
        <v>88</v>
      </c>
      <c r="I499">
        <v>3</v>
      </c>
      <c r="J499">
        <v>1.1000000000000001</v>
      </c>
      <c r="K499" s="1" t="s">
        <v>88</v>
      </c>
      <c r="L499" s="1" t="s">
        <v>88</v>
      </c>
      <c r="M499" s="1" t="s">
        <v>1597</v>
      </c>
      <c r="N499">
        <v>0</v>
      </c>
      <c r="O499">
        <v>463</v>
      </c>
      <c r="P499" s="1" t="s">
        <v>88</v>
      </c>
      <c r="Q499" s="1" t="s">
        <v>1583</v>
      </c>
      <c r="R499" s="2">
        <v>45142.443802222224</v>
      </c>
      <c r="S499" s="4">
        <v>50</v>
      </c>
      <c r="T499" s="1" t="s">
        <v>1598</v>
      </c>
      <c r="U499">
        <v>1.5</v>
      </c>
      <c r="V499" s="1" t="s">
        <v>1599</v>
      </c>
      <c r="W499">
        <v>0</v>
      </c>
      <c r="X499" s="1" t="s">
        <v>88</v>
      </c>
      <c r="Y499" s="1" t="s">
        <v>88</v>
      </c>
      <c r="Z499" s="1" t="s">
        <v>97</v>
      </c>
      <c r="AA499">
        <v>16</v>
      </c>
      <c r="AB499">
        <v>17</v>
      </c>
      <c r="AC499">
        <v>16</v>
      </c>
      <c r="AD499" s="5">
        <v>0</v>
      </c>
      <c r="AE499" s="5">
        <v>0</v>
      </c>
      <c r="AF499" s="5">
        <v>0</v>
      </c>
      <c r="AG499" s="5">
        <v>0</v>
      </c>
      <c r="AH499">
        <v>0</v>
      </c>
      <c r="AI499">
        <v>3.2</v>
      </c>
      <c r="AJ499" s="1" t="s">
        <v>1599</v>
      </c>
      <c r="AK499">
        <v>573</v>
      </c>
      <c r="AL499">
        <v>1</v>
      </c>
      <c r="AM499">
        <v>1</v>
      </c>
      <c r="AN499">
        <v>1</v>
      </c>
      <c r="AO499">
        <v>11</v>
      </c>
      <c r="AP499">
        <v>1</v>
      </c>
      <c r="AQ499">
        <v>2</v>
      </c>
      <c r="AR499">
        <v>2</v>
      </c>
      <c r="AS499">
        <v>2</v>
      </c>
      <c r="AT499">
        <v>1</v>
      </c>
      <c r="AU499">
        <v>10</v>
      </c>
      <c r="AV499">
        <v>2</v>
      </c>
      <c r="AW499">
        <v>67</v>
      </c>
      <c r="AX499">
        <v>55.6</v>
      </c>
      <c r="AY499">
        <v>102.1</v>
      </c>
      <c r="AZ499">
        <v>11</v>
      </c>
      <c r="BA499">
        <v>16.3</v>
      </c>
      <c r="BB499">
        <v>6</v>
      </c>
      <c r="BC499">
        <v>0.19</v>
      </c>
      <c r="BD499">
        <v>0.66</v>
      </c>
      <c r="BE499">
        <v>0.85</v>
      </c>
      <c r="BF499">
        <v>11.62</v>
      </c>
      <c r="BG499">
        <v>334</v>
      </c>
      <c r="BH499">
        <v>147</v>
      </c>
      <c r="BI499">
        <v>233</v>
      </c>
      <c r="BJ499">
        <v>131</v>
      </c>
      <c r="BK499">
        <v>328</v>
      </c>
      <c r="BL499">
        <v>163</v>
      </c>
      <c r="BM499">
        <v>322</v>
      </c>
      <c r="BN499">
        <v>149</v>
      </c>
      <c r="BO499">
        <v>2</v>
      </c>
      <c r="BP499" s="1" t="s">
        <v>88</v>
      </c>
      <c r="BQ499">
        <v>1</v>
      </c>
      <c r="BR499" s="1" t="s">
        <v>88</v>
      </c>
      <c r="BS499">
        <v>2</v>
      </c>
      <c r="BT499" s="1" t="s">
        <v>88</v>
      </c>
      <c r="BU499">
        <v>0.03</v>
      </c>
      <c r="BV499">
        <v>3.32</v>
      </c>
      <c r="BW499">
        <v>0.1</v>
      </c>
      <c r="BX499">
        <v>0.13</v>
      </c>
      <c r="BY499">
        <v>1.83</v>
      </c>
      <c r="BZ499">
        <v>1.73</v>
      </c>
      <c r="CA499">
        <v>155</v>
      </c>
      <c r="CB499">
        <v>99</v>
      </c>
      <c r="CC499">
        <v>327</v>
      </c>
      <c r="CD499">
        <v>74</v>
      </c>
      <c r="CE499">
        <v>318</v>
      </c>
      <c r="CF499">
        <v>137</v>
      </c>
      <c r="CG499">
        <v>557</v>
      </c>
      <c r="CH499">
        <v>212</v>
      </c>
      <c r="CI499">
        <v>0.94</v>
      </c>
      <c r="CJ499">
        <v>0.16</v>
      </c>
      <c r="CK499" t="str">
        <f>IF(O499=" "," ",VLOOKUP(AA499,Mapping!$A:$C,2,FALSE))</f>
        <v>NFO</v>
      </c>
      <c r="CL499" t="str">
        <f>IF(O499=" "," ",VLOOKUP(AA499,Mapping!$A:$C,3,FALSE))</f>
        <v>Nott'm Forest</v>
      </c>
      <c r="CM499" s="5">
        <f t="shared" si="35"/>
        <v>0</v>
      </c>
      <c r="CN499" s="5">
        <f t="shared" si="36"/>
        <v>0</v>
      </c>
      <c r="CO499">
        <f t="shared" si="37"/>
        <v>5</v>
      </c>
      <c r="CP499" s="4">
        <f t="shared" si="38"/>
        <v>3.2</v>
      </c>
      <c r="CQ499">
        <f t="shared" si="39"/>
        <v>0</v>
      </c>
    </row>
    <row r="500" spans="1:95" x14ac:dyDescent="0.35">
      <c r="A500">
        <v>25</v>
      </c>
      <c r="B500" s="1" t="s">
        <v>88</v>
      </c>
      <c r="C500">
        <v>217331</v>
      </c>
      <c r="D500" s="1" t="s">
        <v>88</v>
      </c>
      <c r="E500" s="1" t="s">
        <v>88</v>
      </c>
      <c r="F500" s="1">
        <v>0</v>
      </c>
      <c r="G500" s="1" t="s">
        <v>88</v>
      </c>
      <c r="H500" s="1" t="s">
        <v>88</v>
      </c>
      <c r="I500">
        <v>4</v>
      </c>
      <c r="J500">
        <v>0</v>
      </c>
      <c r="K500" s="1" t="s">
        <v>88</v>
      </c>
      <c r="L500" s="1" t="s">
        <v>88</v>
      </c>
      <c r="M500" s="1" t="s">
        <v>872</v>
      </c>
      <c r="N500">
        <v>0</v>
      </c>
      <c r="O500">
        <v>464</v>
      </c>
      <c r="P500" s="1" t="s">
        <v>88</v>
      </c>
      <c r="Q500" s="1" t="s">
        <v>1600</v>
      </c>
      <c r="R500" s="2">
        <v>45133.521219918985</v>
      </c>
      <c r="S500" s="4">
        <v>45</v>
      </c>
      <c r="T500" s="1" t="s">
        <v>1601</v>
      </c>
      <c r="U500">
        <v>1.3</v>
      </c>
      <c r="V500" s="1" t="s">
        <v>1602</v>
      </c>
      <c r="W500">
        <v>1.5</v>
      </c>
      <c r="X500" s="1" t="s">
        <v>88</v>
      </c>
      <c r="Y500" s="1" t="s">
        <v>88</v>
      </c>
      <c r="Z500" s="1" t="s">
        <v>189</v>
      </c>
      <c r="AA500">
        <v>16</v>
      </c>
      <c r="AB500">
        <v>17</v>
      </c>
      <c r="AC500">
        <v>26</v>
      </c>
      <c r="AD500" s="5">
        <v>0</v>
      </c>
      <c r="AE500" s="5">
        <v>0</v>
      </c>
      <c r="AF500" s="5">
        <v>0</v>
      </c>
      <c r="AG500" s="5">
        <v>0</v>
      </c>
      <c r="AH500">
        <v>0</v>
      </c>
      <c r="AI500">
        <v>5.8</v>
      </c>
      <c r="AJ500" s="1" t="s">
        <v>1602</v>
      </c>
      <c r="AK500">
        <v>306</v>
      </c>
      <c r="AL500">
        <v>1</v>
      </c>
      <c r="AM500">
        <v>1</v>
      </c>
      <c r="AN500">
        <v>1</v>
      </c>
      <c r="AO500">
        <v>5</v>
      </c>
      <c r="AP500">
        <v>1</v>
      </c>
      <c r="AQ500">
        <v>2</v>
      </c>
      <c r="AR500">
        <v>2</v>
      </c>
      <c r="AS500">
        <v>2</v>
      </c>
      <c r="AT500">
        <v>1</v>
      </c>
      <c r="AU500">
        <v>10</v>
      </c>
      <c r="AV500">
        <v>3</v>
      </c>
      <c r="AW500">
        <v>61</v>
      </c>
      <c r="AX500">
        <v>61.4</v>
      </c>
      <c r="AY500">
        <v>16.2</v>
      </c>
      <c r="AZ500">
        <v>92</v>
      </c>
      <c r="BA500">
        <v>15.9</v>
      </c>
      <c r="BB500">
        <v>1</v>
      </c>
      <c r="BC500">
        <v>1.71</v>
      </c>
      <c r="BD500">
        <v>0.02</v>
      </c>
      <c r="BE500">
        <v>1.73</v>
      </c>
      <c r="BF500">
        <v>8.6</v>
      </c>
      <c r="BG500">
        <v>331</v>
      </c>
      <c r="BH500">
        <v>35</v>
      </c>
      <c r="BI500">
        <v>330</v>
      </c>
      <c r="BJ500">
        <v>39</v>
      </c>
      <c r="BK500">
        <v>229</v>
      </c>
      <c r="BL500">
        <v>36</v>
      </c>
      <c r="BM500">
        <v>324</v>
      </c>
      <c r="BN500">
        <v>36</v>
      </c>
      <c r="BO500">
        <v>2</v>
      </c>
      <c r="BP500" s="1" t="s">
        <v>88</v>
      </c>
      <c r="BQ500">
        <v>1</v>
      </c>
      <c r="BR500" s="1" t="s">
        <v>88</v>
      </c>
      <c r="BS500">
        <v>2</v>
      </c>
      <c r="BT500" s="1" t="s">
        <v>88</v>
      </c>
      <c r="BU500">
        <v>0.5</v>
      </c>
      <c r="BV500">
        <v>3.32</v>
      </c>
      <c r="BW500">
        <v>0.01</v>
      </c>
      <c r="BX500">
        <v>0.51</v>
      </c>
      <c r="BY500">
        <v>2.5299999999999998</v>
      </c>
      <c r="BZ500">
        <v>1.47</v>
      </c>
      <c r="CA500">
        <v>409</v>
      </c>
      <c r="CB500">
        <v>63</v>
      </c>
      <c r="CC500">
        <v>213</v>
      </c>
      <c r="CD500">
        <v>5</v>
      </c>
      <c r="CE500">
        <v>343</v>
      </c>
      <c r="CF500">
        <v>39</v>
      </c>
      <c r="CG500">
        <v>143</v>
      </c>
      <c r="CH500">
        <v>29</v>
      </c>
      <c r="CI500">
        <v>0.28999999999999998</v>
      </c>
      <c r="CJ500">
        <v>0.16</v>
      </c>
      <c r="CK500" t="str">
        <f>IF(O500=" "," ",VLOOKUP(AA500,Mapping!$A:$C,2,FALSE))</f>
        <v>NFO</v>
      </c>
      <c r="CL500" t="str">
        <f>IF(O500=" "," ",VLOOKUP(AA500,Mapping!$A:$C,3,FALSE))</f>
        <v>Nott'm Forest</v>
      </c>
      <c r="CM500" s="5">
        <f t="shared" si="35"/>
        <v>0</v>
      </c>
      <c r="CN500" s="5">
        <f t="shared" si="36"/>
        <v>0</v>
      </c>
      <c r="CO500">
        <f t="shared" si="37"/>
        <v>4.5</v>
      </c>
      <c r="CP500" s="4">
        <f t="shared" si="38"/>
        <v>5.7777777777777777</v>
      </c>
      <c r="CQ500">
        <f t="shared" si="39"/>
        <v>0</v>
      </c>
    </row>
    <row r="501" spans="1:95" x14ac:dyDescent="0.35">
      <c r="A501">
        <v>25</v>
      </c>
      <c r="B501" s="1" t="s">
        <v>88</v>
      </c>
      <c r="C501">
        <v>114241</v>
      </c>
      <c r="D501" s="1" t="s">
        <v>88</v>
      </c>
      <c r="E501" s="1" t="s">
        <v>88</v>
      </c>
      <c r="F501" s="1">
        <v>0</v>
      </c>
      <c r="G501" s="1" t="s">
        <v>88</v>
      </c>
      <c r="H501" s="1" t="s">
        <v>88</v>
      </c>
      <c r="I501">
        <v>2</v>
      </c>
      <c r="J501">
        <v>1.5</v>
      </c>
      <c r="K501" s="1" t="s">
        <v>88</v>
      </c>
      <c r="L501" s="1" t="s">
        <v>88</v>
      </c>
      <c r="M501" s="1" t="s">
        <v>1056</v>
      </c>
      <c r="N501">
        <v>0</v>
      </c>
      <c r="O501">
        <v>465</v>
      </c>
      <c r="P501" s="1" t="s">
        <v>88</v>
      </c>
      <c r="Q501" s="1" t="s">
        <v>1600</v>
      </c>
      <c r="R501" s="2">
        <v>45133.521219918985</v>
      </c>
      <c r="S501" s="4">
        <v>45</v>
      </c>
      <c r="T501" s="1" t="s">
        <v>1603</v>
      </c>
      <c r="U501">
        <v>1.6</v>
      </c>
      <c r="V501" s="1" t="s">
        <v>1604</v>
      </c>
      <c r="W501">
        <v>0.1</v>
      </c>
      <c r="X501" s="1" t="s">
        <v>88</v>
      </c>
      <c r="Y501" s="1" t="s">
        <v>88</v>
      </c>
      <c r="Z501" s="1" t="s">
        <v>97</v>
      </c>
      <c r="AA501">
        <v>16</v>
      </c>
      <c r="AB501">
        <v>17</v>
      </c>
      <c r="AC501">
        <v>30</v>
      </c>
      <c r="AD501" s="5">
        <v>0</v>
      </c>
      <c r="AE501" s="5">
        <v>0</v>
      </c>
      <c r="AF501" s="5">
        <v>0</v>
      </c>
      <c r="AG501" s="5">
        <v>0</v>
      </c>
      <c r="AH501">
        <v>0</v>
      </c>
      <c r="AI501">
        <v>6.7</v>
      </c>
      <c r="AJ501" s="1" t="s">
        <v>1604</v>
      </c>
      <c r="AK501">
        <v>933</v>
      </c>
      <c r="AL501">
        <v>1</v>
      </c>
      <c r="AM501">
        <v>1</v>
      </c>
      <c r="AN501">
        <v>2</v>
      </c>
      <c r="AO501">
        <v>17</v>
      </c>
      <c r="AP501">
        <v>1</v>
      </c>
      <c r="AQ501">
        <v>2</v>
      </c>
      <c r="AR501">
        <v>2</v>
      </c>
      <c r="AS501">
        <v>2</v>
      </c>
      <c r="AT501">
        <v>1</v>
      </c>
      <c r="AU501">
        <v>10</v>
      </c>
      <c r="AV501">
        <v>1</v>
      </c>
      <c r="AW501">
        <v>134</v>
      </c>
      <c r="AX501">
        <v>153</v>
      </c>
      <c r="AY501">
        <v>93.6</v>
      </c>
      <c r="AZ501">
        <v>67</v>
      </c>
      <c r="BA501">
        <v>31.2</v>
      </c>
      <c r="BB501">
        <v>9</v>
      </c>
      <c r="BC501">
        <v>0.28000000000000003</v>
      </c>
      <c r="BD501">
        <v>0.93</v>
      </c>
      <c r="BE501">
        <v>1.21</v>
      </c>
      <c r="BF501">
        <v>19.73</v>
      </c>
      <c r="BG501">
        <v>269</v>
      </c>
      <c r="BH501">
        <v>106</v>
      </c>
      <c r="BI501">
        <v>245</v>
      </c>
      <c r="BJ501">
        <v>79</v>
      </c>
      <c r="BK501">
        <v>260</v>
      </c>
      <c r="BL501">
        <v>89</v>
      </c>
      <c r="BM501">
        <v>284</v>
      </c>
      <c r="BN501">
        <v>102</v>
      </c>
      <c r="BO501">
        <v>2</v>
      </c>
      <c r="BP501" s="1" t="s">
        <v>88</v>
      </c>
      <c r="BQ501">
        <v>1</v>
      </c>
      <c r="BR501" s="1" t="s">
        <v>88</v>
      </c>
      <c r="BS501">
        <v>2</v>
      </c>
      <c r="BT501" s="1" t="s">
        <v>88</v>
      </c>
      <c r="BU501">
        <v>0.03</v>
      </c>
      <c r="BV501">
        <v>3.32</v>
      </c>
      <c r="BW501">
        <v>0.09</v>
      </c>
      <c r="BX501">
        <v>0.12</v>
      </c>
      <c r="BY501">
        <v>1.9</v>
      </c>
      <c r="BZ501">
        <v>1.64</v>
      </c>
      <c r="CA501">
        <v>345</v>
      </c>
      <c r="CB501">
        <v>68</v>
      </c>
      <c r="CC501">
        <v>149</v>
      </c>
      <c r="CD501">
        <v>91</v>
      </c>
      <c r="CE501">
        <v>302</v>
      </c>
      <c r="CF501">
        <v>112</v>
      </c>
      <c r="CG501">
        <v>490</v>
      </c>
      <c r="CH501">
        <v>192</v>
      </c>
      <c r="CI501">
        <v>0.87</v>
      </c>
      <c r="CJ501">
        <v>0.19</v>
      </c>
      <c r="CK501" t="str">
        <f>IF(O501=" "," ",VLOOKUP(AA501,Mapping!$A:$C,2,FALSE))</f>
        <v>NFO</v>
      </c>
      <c r="CL501" t="str">
        <f>IF(O501=" "," ",VLOOKUP(AA501,Mapping!$A:$C,3,FALSE))</f>
        <v>Nott'm Forest</v>
      </c>
      <c r="CM501" s="5">
        <f t="shared" si="35"/>
        <v>0</v>
      </c>
      <c r="CN501" s="5">
        <f t="shared" si="36"/>
        <v>0</v>
      </c>
      <c r="CO501">
        <f t="shared" si="37"/>
        <v>4.5</v>
      </c>
      <c r="CP501" s="4">
        <f t="shared" si="38"/>
        <v>6.666666666666667</v>
      </c>
      <c r="CQ501">
        <f t="shared" si="39"/>
        <v>0</v>
      </c>
    </row>
    <row r="502" spans="1:95" x14ac:dyDescent="0.35">
      <c r="A502">
        <v>25</v>
      </c>
      <c r="B502" s="1" t="s">
        <v>88</v>
      </c>
      <c r="C502">
        <v>201440</v>
      </c>
      <c r="D502" s="1" t="s">
        <v>88</v>
      </c>
      <c r="E502" s="1" t="s">
        <v>88</v>
      </c>
      <c r="F502" s="1">
        <v>0</v>
      </c>
      <c r="G502" s="1" t="s">
        <v>88</v>
      </c>
      <c r="H502" s="1" t="s">
        <v>88</v>
      </c>
      <c r="I502">
        <v>4</v>
      </c>
      <c r="J502">
        <v>0.5</v>
      </c>
      <c r="K502" s="1" t="s">
        <v>88</v>
      </c>
      <c r="L502" s="1" t="s">
        <v>88</v>
      </c>
      <c r="M502" s="1" t="s">
        <v>1605</v>
      </c>
      <c r="N502">
        <v>0</v>
      </c>
      <c r="O502">
        <v>466</v>
      </c>
      <c r="P502" s="1" t="s">
        <v>88</v>
      </c>
      <c r="Q502" s="1" t="s">
        <v>1600</v>
      </c>
      <c r="R502" s="2">
        <v>45133.521219918985</v>
      </c>
      <c r="S502" s="4">
        <v>45</v>
      </c>
      <c r="T502" s="1" t="s">
        <v>1606</v>
      </c>
      <c r="U502">
        <v>0</v>
      </c>
      <c r="V502" s="1" t="s">
        <v>1607</v>
      </c>
      <c r="W502">
        <v>0.5</v>
      </c>
      <c r="X502" s="1" t="s">
        <v>88</v>
      </c>
      <c r="Y502" s="1" t="s">
        <v>88</v>
      </c>
      <c r="Z502" s="1" t="s">
        <v>97</v>
      </c>
      <c r="AA502">
        <v>16</v>
      </c>
      <c r="AB502">
        <v>17</v>
      </c>
      <c r="AC502">
        <v>30</v>
      </c>
      <c r="AD502" s="5">
        <v>0</v>
      </c>
      <c r="AE502" s="5">
        <v>0</v>
      </c>
      <c r="AF502" s="5">
        <v>0</v>
      </c>
      <c r="AG502" s="5">
        <v>0</v>
      </c>
      <c r="AH502">
        <v>0</v>
      </c>
      <c r="AI502">
        <v>0</v>
      </c>
      <c r="AJ502" s="1" t="s">
        <v>1607</v>
      </c>
      <c r="AK502">
        <v>933</v>
      </c>
      <c r="AL502">
        <v>1</v>
      </c>
      <c r="AM502">
        <v>1</v>
      </c>
      <c r="AN502">
        <v>2</v>
      </c>
      <c r="AO502">
        <v>17</v>
      </c>
      <c r="AP502">
        <v>1</v>
      </c>
      <c r="AQ502">
        <v>2</v>
      </c>
      <c r="AR502">
        <v>2</v>
      </c>
      <c r="AS502">
        <v>2</v>
      </c>
      <c r="AT502">
        <v>1</v>
      </c>
      <c r="AU502">
        <v>10</v>
      </c>
      <c r="AV502">
        <v>1</v>
      </c>
      <c r="AW502">
        <v>134</v>
      </c>
      <c r="AX502">
        <v>0</v>
      </c>
      <c r="AY502">
        <v>0</v>
      </c>
      <c r="AZ502">
        <v>0</v>
      </c>
      <c r="BA502">
        <v>0</v>
      </c>
      <c r="BB502">
        <v>9</v>
      </c>
      <c r="BC502">
        <v>0</v>
      </c>
      <c r="BD502">
        <v>0</v>
      </c>
      <c r="BE502">
        <v>0</v>
      </c>
      <c r="BF502">
        <v>0</v>
      </c>
      <c r="BG502">
        <v>488</v>
      </c>
      <c r="BH502">
        <v>44</v>
      </c>
      <c r="BI502">
        <v>487</v>
      </c>
      <c r="BJ502">
        <v>44</v>
      </c>
      <c r="BK502">
        <v>477</v>
      </c>
      <c r="BL502">
        <v>46</v>
      </c>
      <c r="BM502">
        <v>490</v>
      </c>
      <c r="BN502">
        <v>46</v>
      </c>
      <c r="BO502">
        <v>2</v>
      </c>
      <c r="BP502" s="1" t="s">
        <v>88</v>
      </c>
      <c r="BQ502">
        <v>1</v>
      </c>
      <c r="BR502" s="1" t="s">
        <v>88</v>
      </c>
      <c r="BS502">
        <v>2</v>
      </c>
      <c r="BT502" s="1" t="s">
        <v>88</v>
      </c>
      <c r="BU502">
        <v>0.03</v>
      </c>
      <c r="BV502">
        <v>3.32</v>
      </c>
      <c r="BW502">
        <v>0.09</v>
      </c>
      <c r="BX502">
        <v>0.12</v>
      </c>
      <c r="BY502">
        <v>1.9</v>
      </c>
      <c r="BZ502">
        <v>1.64</v>
      </c>
      <c r="CA502">
        <v>393</v>
      </c>
      <c r="CB502">
        <v>61</v>
      </c>
      <c r="CC502">
        <v>197</v>
      </c>
      <c r="CD502">
        <v>3</v>
      </c>
      <c r="CE502">
        <v>494</v>
      </c>
      <c r="CF502">
        <v>46</v>
      </c>
      <c r="CG502">
        <v>230</v>
      </c>
      <c r="CH502">
        <v>44</v>
      </c>
      <c r="CI502">
        <v>0.87</v>
      </c>
      <c r="CJ502">
        <v>0.19</v>
      </c>
      <c r="CK502" t="str">
        <f>IF(O502=" "," ",VLOOKUP(AA502,Mapping!$A:$C,2,FALSE))</f>
        <v>NFO</v>
      </c>
      <c r="CL502" t="str">
        <f>IF(O502=" "," ",VLOOKUP(AA502,Mapping!$A:$C,3,FALSE))</f>
        <v>Nott'm Forest</v>
      </c>
      <c r="CM502" s="5">
        <f t="shared" si="35"/>
        <v>0</v>
      </c>
      <c r="CN502" s="5">
        <f t="shared" si="36"/>
        <v>0</v>
      </c>
      <c r="CO502">
        <f t="shared" si="37"/>
        <v>4.5</v>
      </c>
      <c r="CP502" s="4">
        <f t="shared" si="38"/>
        <v>6.666666666666667</v>
      </c>
      <c r="CQ502">
        <f t="shared" si="39"/>
        <v>0</v>
      </c>
    </row>
    <row r="503" spans="1:95" x14ac:dyDescent="0.35">
      <c r="A503">
        <v>25</v>
      </c>
      <c r="B503" s="1" t="s">
        <v>88</v>
      </c>
      <c r="C503">
        <v>215136</v>
      </c>
      <c r="D503" s="1" t="s">
        <v>88</v>
      </c>
      <c r="E503" s="1" t="s">
        <v>88</v>
      </c>
      <c r="F503" s="1">
        <v>0</v>
      </c>
      <c r="G503" s="1" t="s">
        <v>88</v>
      </c>
      <c r="H503" s="1" t="s">
        <v>88</v>
      </c>
      <c r="I503">
        <v>2</v>
      </c>
      <c r="J503">
        <v>1.5</v>
      </c>
      <c r="K503" s="1" t="s">
        <v>88</v>
      </c>
      <c r="L503" s="1" t="s">
        <v>88</v>
      </c>
      <c r="M503" s="1" t="s">
        <v>1608</v>
      </c>
      <c r="N503">
        <v>0</v>
      </c>
      <c r="O503">
        <v>467</v>
      </c>
      <c r="P503" s="1" t="s">
        <v>88</v>
      </c>
      <c r="Q503" s="1" t="s">
        <v>1600</v>
      </c>
      <c r="R503" s="2">
        <v>45133.521219918985</v>
      </c>
      <c r="S503" s="4">
        <v>45</v>
      </c>
      <c r="T503" s="1" t="s">
        <v>1609</v>
      </c>
      <c r="U503">
        <v>1.7</v>
      </c>
      <c r="V503" s="1" t="s">
        <v>1335</v>
      </c>
      <c r="W503">
        <v>0.3</v>
      </c>
      <c r="X503" s="1" t="s">
        <v>88</v>
      </c>
      <c r="Y503" s="1" t="s">
        <v>88</v>
      </c>
      <c r="Z503" s="1" t="s">
        <v>97</v>
      </c>
      <c r="AA503">
        <v>16</v>
      </c>
      <c r="AB503">
        <v>17</v>
      </c>
      <c r="AC503">
        <v>54</v>
      </c>
      <c r="AD503" s="5">
        <v>0</v>
      </c>
      <c r="AE503" s="5">
        <v>0</v>
      </c>
      <c r="AF503" s="5">
        <v>0</v>
      </c>
      <c r="AG503" s="5">
        <v>0</v>
      </c>
      <c r="AH503">
        <v>0</v>
      </c>
      <c r="AI503">
        <v>12</v>
      </c>
      <c r="AJ503" s="1" t="s">
        <v>1335</v>
      </c>
      <c r="AK503">
        <v>1872</v>
      </c>
      <c r="AL503">
        <v>1</v>
      </c>
      <c r="AM503">
        <v>1</v>
      </c>
      <c r="AN503">
        <v>4</v>
      </c>
      <c r="AO503">
        <v>41</v>
      </c>
      <c r="AP503">
        <v>1</v>
      </c>
      <c r="AQ503">
        <v>2</v>
      </c>
      <c r="AR503">
        <v>2</v>
      </c>
      <c r="AS503">
        <v>7</v>
      </c>
      <c r="AT503">
        <v>1</v>
      </c>
      <c r="AU503">
        <v>10</v>
      </c>
      <c r="AV503">
        <v>1</v>
      </c>
      <c r="AW503">
        <v>284</v>
      </c>
      <c r="AX503">
        <v>372.2</v>
      </c>
      <c r="AY503">
        <v>257.3</v>
      </c>
      <c r="AZ503">
        <v>209</v>
      </c>
      <c r="BA503">
        <v>84</v>
      </c>
      <c r="BB503">
        <v>20</v>
      </c>
      <c r="BC503">
        <v>1.24</v>
      </c>
      <c r="BD503">
        <v>1.22</v>
      </c>
      <c r="BE503">
        <v>2.46</v>
      </c>
      <c r="BF503">
        <v>39.549999999999997</v>
      </c>
      <c r="BG503">
        <v>166</v>
      </c>
      <c r="BH503">
        <v>61</v>
      </c>
      <c r="BI503">
        <v>126</v>
      </c>
      <c r="BJ503">
        <v>28</v>
      </c>
      <c r="BK503">
        <v>147</v>
      </c>
      <c r="BL503">
        <v>21</v>
      </c>
      <c r="BM503">
        <v>145</v>
      </c>
      <c r="BN503">
        <v>34</v>
      </c>
      <c r="BO503">
        <v>2</v>
      </c>
      <c r="BP503" s="1" t="s">
        <v>88</v>
      </c>
      <c r="BQ503">
        <v>3</v>
      </c>
      <c r="BR503" s="1" t="s">
        <v>88</v>
      </c>
      <c r="BS503">
        <v>2</v>
      </c>
      <c r="BT503" s="1" t="s">
        <v>88</v>
      </c>
      <c r="BU503">
        <v>0.06</v>
      </c>
      <c r="BV503">
        <v>3.32</v>
      </c>
      <c r="BW503">
        <v>0.06</v>
      </c>
      <c r="BX503">
        <v>0.12</v>
      </c>
      <c r="BY503">
        <v>1.9</v>
      </c>
      <c r="BZ503">
        <v>1.97</v>
      </c>
      <c r="CA503">
        <v>405</v>
      </c>
      <c r="CB503">
        <v>108</v>
      </c>
      <c r="CC503">
        <v>209</v>
      </c>
      <c r="CD503">
        <v>131</v>
      </c>
      <c r="CE503">
        <v>293</v>
      </c>
      <c r="CF503">
        <v>109</v>
      </c>
      <c r="CG503">
        <v>278</v>
      </c>
      <c r="CH503">
        <v>99</v>
      </c>
      <c r="CI503">
        <v>0.96</v>
      </c>
      <c r="CJ503">
        <v>0.19</v>
      </c>
      <c r="CK503" t="str">
        <f>IF(O503=" "," ",VLOOKUP(AA503,Mapping!$A:$C,2,FALSE))</f>
        <v>NFO</v>
      </c>
      <c r="CL503" t="str">
        <f>IF(O503=" "," ",VLOOKUP(AA503,Mapping!$A:$C,3,FALSE))</f>
        <v>Nott'm Forest</v>
      </c>
      <c r="CM503" s="5">
        <f t="shared" si="35"/>
        <v>0</v>
      </c>
      <c r="CN503" s="5">
        <f t="shared" si="36"/>
        <v>0</v>
      </c>
      <c r="CO503">
        <f t="shared" si="37"/>
        <v>4.5</v>
      </c>
      <c r="CP503" s="4">
        <f t="shared" si="38"/>
        <v>12</v>
      </c>
      <c r="CQ503">
        <f t="shared" si="39"/>
        <v>0</v>
      </c>
    </row>
    <row r="504" spans="1:95" x14ac:dyDescent="0.35">
      <c r="A504">
        <v>25</v>
      </c>
      <c r="B504" s="1" t="s">
        <v>88</v>
      </c>
      <c r="C504">
        <v>60689</v>
      </c>
      <c r="D504" s="1" t="s">
        <v>88</v>
      </c>
      <c r="E504" s="1" t="s">
        <v>88</v>
      </c>
      <c r="F504" s="1">
        <v>0</v>
      </c>
      <c r="G504" s="1" t="s">
        <v>88</v>
      </c>
      <c r="H504" s="1" t="s">
        <v>88</v>
      </c>
      <c r="I504">
        <v>4</v>
      </c>
      <c r="J504">
        <v>0.9</v>
      </c>
      <c r="K504" s="1" t="s">
        <v>88</v>
      </c>
      <c r="L504" s="1" t="s">
        <v>88</v>
      </c>
      <c r="M504" s="1" t="s">
        <v>351</v>
      </c>
      <c r="N504">
        <v>0</v>
      </c>
      <c r="O504">
        <v>468</v>
      </c>
      <c r="P504" s="1" t="s">
        <v>88</v>
      </c>
      <c r="Q504" s="1" t="s">
        <v>1600</v>
      </c>
      <c r="R504" s="2">
        <v>45133.521219918985</v>
      </c>
      <c r="S504" s="4">
        <v>50</v>
      </c>
      <c r="T504" s="1" t="s">
        <v>1610</v>
      </c>
      <c r="U504">
        <v>2.1</v>
      </c>
      <c r="V504" s="1" t="s">
        <v>1611</v>
      </c>
      <c r="W504">
        <v>0.6</v>
      </c>
      <c r="X504" s="1" t="s">
        <v>88</v>
      </c>
      <c r="Y504" s="1" t="s">
        <v>88</v>
      </c>
      <c r="Z504" s="1" t="s">
        <v>97</v>
      </c>
      <c r="AA504">
        <v>16</v>
      </c>
      <c r="AB504">
        <v>17</v>
      </c>
      <c r="AC504">
        <v>53</v>
      </c>
      <c r="AD504" s="5">
        <v>0</v>
      </c>
      <c r="AE504" s="5">
        <v>0</v>
      </c>
      <c r="AF504" s="5">
        <v>0</v>
      </c>
      <c r="AG504" s="5">
        <v>0</v>
      </c>
      <c r="AH504">
        <v>0</v>
      </c>
      <c r="AI504">
        <v>10.6</v>
      </c>
      <c r="AJ504" s="1" t="s">
        <v>1611</v>
      </c>
      <c r="AK504">
        <v>807</v>
      </c>
      <c r="AL504">
        <v>3</v>
      </c>
      <c r="AM504">
        <v>1</v>
      </c>
      <c r="AN504">
        <v>4</v>
      </c>
      <c r="AO504">
        <v>9</v>
      </c>
      <c r="AP504">
        <v>1</v>
      </c>
      <c r="AQ504">
        <v>2</v>
      </c>
      <c r="AR504">
        <v>2</v>
      </c>
      <c r="AS504">
        <v>7</v>
      </c>
      <c r="AT504">
        <v>1</v>
      </c>
      <c r="AU504">
        <v>10</v>
      </c>
      <c r="AV504">
        <v>7</v>
      </c>
      <c r="AW504">
        <v>163</v>
      </c>
      <c r="AX504">
        <v>145.19999999999999</v>
      </c>
      <c r="AY504">
        <v>82.1</v>
      </c>
      <c r="AZ504">
        <v>169</v>
      </c>
      <c r="BA504">
        <v>39.299999999999997</v>
      </c>
      <c r="BB504">
        <v>9</v>
      </c>
      <c r="BC504">
        <v>2.71</v>
      </c>
      <c r="BD504">
        <v>0.37</v>
      </c>
      <c r="BE504">
        <v>3.08</v>
      </c>
      <c r="BF504">
        <v>11.8</v>
      </c>
      <c r="BG504">
        <v>275</v>
      </c>
      <c r="BH504">
        <v>27</v>
      </c>
      <c r="BI504">
        <v>255</v>
      </c>
      <c r="BJ504">
        <v>32</v>
      </c>
      <c r="BK504">
        <v>166</v>
      </c>
      <c r="BL504">
        <v>33</v>
      </c>
      <c r="BM504">
        <v>266</v>
      </c>
      <c r="BN504">
        <v>33</v>
      </c>
      <c r="BO504">
        <v>2</v>
      </c>
      <c r="BP504" s="1" t="s">
        <v>88</v>
      </c>
      <c r="BQ504">
        <v>3</v>
      </c>
      <c r="BR504" s="1" t="s">
        <v>88</v>
      </c>
      <c r="BS504">
        <v>2</v>
      </c>
      <c r="BT504" s="1" t="s">
        <v>88</v>
      </c>
      <c r="BU504">
        <v>0.3</v>
      </c>
      <c r="BV504">
        <v>3.32</v>
      </c>
      <c r="BW504">
        <v>0.04</v>
      </c>
      <c r="BX504">
        <v>0.34</v>
      </c>
      <c r="BY504">
        <v>1.32</v>
      </c>
      <c r="BZ504">
        <v>1</v>
      </c>
      <c r="CA504">
        <v>162</v>
      </c>
      <c r="CB504">
        <v>41</v>
      </c>
      <c r="CC504">
        <v>334</v>
      </c>
      <c r="CD504">
        <v>20</v>
      </c>
      <c r="CE504">
        <v>239</v>
      </c>
      <c r="CF504">
        <v>27</v>
      </c>
      <c r="CG504">
        <v>227</v>
      </c>
      <c r="CH504">
        <v>43</v>
      </c>
      <c r="CI504">
        <v>1</v>
      </c>
      <c r="CJ504">
        <v>0.45</v>
      </c>
      <c r="CK504" t="str">
        <f>IF(O504=" "," ",VLOOKUP(AA504,Mapping!$A:$C,2,FALSE))</f>
        <v>NFO</v>
      </c>
      <c r="CL504" t="str">
        <f>IF(O504=" "," ",VLOOKUP(AA504,Mapping!$A:$C,3,FALSE))</f>
        <v>Nott'm Forest</v>
      </c>
      <c r="CM504" s="5">
        <f t="shared" si="35"/>
        <v>0</v>
      </c>
      <c r="CN504" s="5">
        <f t="shared" si="36"/>
        <v>0</v>
      </c>
      <c r="CO504">
        <f t="shared" si="37"/>
        <v>5</v>
      </c>
      <c r="CP504" s="4">
        <f t="shared" si="38"/>
        <v>10.6</v>
      </c>
      <c r="CQ504">
        <f t="shared" si="39"/>
        <v>0</v>
      </c>
    </row>
    <row r="505" spans="1:95" x14ac:dyDescent="0.35">
      <c r="A505">
        <v>25</v>
      </c>
      <c r="B505" s="1" t="s">
        <v>88</v>
      </c>
      <c r="C505">
        <v>208912</v>
      </c>
      <c r="D505" s="1" t="s">
        <v>88</v>
      </c>
      <c r="E505" s="1" t="s">
        <v>88</v>
      </c>
      <c r="F505" s="1">
        <v>0</v>
      </c>
      <c r="G505" s="1" t="s">
        <v>88</v>
      </c>
      <c r="H505" s="1" t="s">
        <v>88</v>
      </c>
      <c r="I505">
        <v>2</v>
      </c>
      <c r="J505">
        <v>1.5</v>
      </c>
      <c r="K505" s="1" t="s">
        <v>88</v>
      </c>
      <c r="L505" s="1" t="s">
        <v>88</v>
      </c>
      <c r="M505" s="1" t="s">
        <v>372</v>
      </c>
      <c r="N505">
        <v>0</v>
      </c>
      <c r="O505">
        <v>469</v>
      </c>
      <c r="P505" s="1" t="s">
        <v>88</v>
      </c>
      <c r="Q505" s="1" t="s">
        <v>1600</v>
      </c>
      <c r="R505" s="2">
        <v>45133.521219918985</v>
      </c>
      <c r="S505" s="4">
        <v>45</v>
      </c>
      <c r="T505" s="1" t="s">
        <v>1612</v>
      </c>
      <c r="U505">
        <v>2</v>
      </c>
      <c r="V505" s="1" t="s">
        <v>1613</v>
      </c>
      <c r="W505">
        <v>0.1</v>
      </c>
      <c r="X505" s="1" t="s">
        <v>88</v>
      </c>
      <c r="Y505" s="1" t="s">
        <v>88</v>
      </c>
      <c r="Z505" s="1" t="s">
        <v>97</v>
      </c>
      <c r="AA505">
        <v>16</v>
      </c>
      <c r="AB505">
        <v>17</v>
      </c>
      <c r="AC505">
        <v>61</v>
      </c>
      <c r="AD505" s="5">
        <v>0</v>
      </c>
      <c r="AE505" s="5">
        <v>0</v>
      </c>
      <c r="AF505" s="5">
        <v>0</v>
      </c>
      <c r="AG505" s="5">
        <v>0</v>
      </c>
      <c r="AH505">
        <v>0</v>
      </c>
      <c r="AI505">
        <v>13.6</v>
      </c>
      <c r="AJ505" s="1" t="s">
        <v>1613</v>
      </c>
      <c r="AK505">
        <v>2215</v>
      </c>
      <c r="AL505">
        <v>1</v>
      </c>
      <c r="AM505">
        <v>1</v>
      </c>
      <c r="AN505">
        <v>5</v>
      </c>
      <c r="AO505">
        <v>44</v>
      </c>
      <c r="AP505">
        <v>1</v>
      </c>
      <c r="AQ505">
        <v>2</v>
      </c>
      <c r="AR505">
        <v>2</v>
      </c>
      <c r="AS505">
        <v>6</v>
      </c>
      <c r="AT505">
        <v>1</v>
      </c>
      <c r="AU505">
        <v>10</v>
      </c>
      <c r="AV505">
        <v>2</v>
      </c>
      <c r="AW505">
        <v>366</v>
      </c>
      <c r="AX505">
        <v>502.2</v>
      </c>
      <c r="AY505">
        <v>66.599999999999994</v>
      </c>
      <c r="AZ505">
        <v>111</v>
      </c>
      <c r="BA505">
        <v>67.5</v>
      </c>
      <c r="BB505">
        <v>21</v>
      </c>
      <c r="BC505">
        <v>0.85</v>
      </c>
      <c r="BD505">
        <v>0.55000000000000004</v>
      </c>
      <c r="BE505">
        <v>1.4</v>
      </c>
      <c r="BF505">
        <v>44.46</v>
      </c>
      <c r="BG505">
        <v>102</v>
      </c>
      <c r="BH505">
        <v>34</v>
      </c>
      <c r="BI505">
        <v>270</v>
      </c>
      <c r="BJ505">
        <v>96</v>
      </c>
      <c r="BK505">
        <v>216</v>
      </c>
      <c r="BL505">
        <v>63</v>
      </c>
      <c r="BM505">
        <v>190</v>
      </c>
      <c r="BN505">
        <v>58</v>
      </c>
      <c r="BO505">
        <v>2</v>
      </c>
      <c r="BP505" s="1" t="s">
        <v>88</v>
      </c>
      <c r="BQ505">
        <v>3</v>
      </c>
      <c r="BR505" s="1" t="s">
        <v>88</v>
      </c>
      <c r="BS505">
        <v>2</v>
      </c>
      <c r="BT505" s="1" t="s">
        <v>88</v>
      </c>
      <c r="BU505">
        <v>0.03</v>
      </c>
      <c r="BV505">
        <v>3.32</v>
      </c>
      <c r="BW505">
        <v>0.02</v>
      </c>
      <c r="BX505">
        <v>0.05</v>
      </c>
      <c r="BY505">
        <v>1.81</v>
      </c>
      <c r="BZ505">
        <v>1.79</v>
      </c>
      <c r="CA505">
        <v>397</v>
      </c>
      <c r="CB505">
        <v>102</v>
      </c>
      <c r="CC505">
        <v>201</v>
      </c>
      <c r="CD505">
        <v>125</v>
      </c>
      <c r="CE505">
        <v>256</v>
      </c>
      <c r="CF505">
        <v>99</v>
      </c>
      <c r="CG505">
        <v>465</v>
      </c>
      <c r="CH505">
        <v>181</v>
      </c>
      <c r="CI505">
        <v>0.85</v>
      </c>
      <c r="CJ505">
        <v>0.2</v>
      </c>
      <c r="CK505" t="str">
        <f>IF(O505=" "," ",VLOOKUP(AA505,Mapping!$A:$C,2,FALSE))</f>
        <v>NFO</v>
      </c>
      <c r="CL505" t="str">
        <f>IF(O505=" "," ",VLOOKUP(AA505,Mapping!$A:$C,3,FALSE))</f>
        <v>Nott'm Forest</v>
      </c>
      <c r="CM505" s="5">
        <f t="shared" si="35"/>
        <v>0</v>
      </c>
      <c r="CN505" s="5">
        <f t="shared" si="36"/>
        <v>0</v>
      </c>
      <c r="CO505">
        <f t="shared" si="37"/>
        <v>4.5</v>
      </c>
      <c r="CP505" s="4">
        <f t="shared" si="38"/>
        <v>13.555555555555555</v>
      </c>
      <c r="CQ505">
        <f t="shared" si="39"/>
        <v>0</v>
      </c>
    </row>
    <row r="506" spans="1:95" x14ac:dyDescent="0.35">
      <c r="A506">
        <v>25</v>
      </c>
      <c r="B506" s="1" t="s">
        <v>88</v>
      </c>
      <c r="C506">
        <v>204968</v>
      </c>
      <c r="D506" s="1" t="s">
        <v>88</v>
      </c>
      <c r="E506" s="1" t="s">
        <v>88</v>
      </c>
      <c r="F506" s="1">
        <v>0</v>
      </c>
      <c r="G506" s="1" t="s">
        <v>88</v>
      </c>
      <c r="H506" s="1" t="s">
        <v>88</v>
      </c>
      <c r="I506">
        <v>3</v>
      </c>
      <c r="J506">
        <v>1.1000000000000001</v>
      </c>
      <c r="K506" s="1" t="s">
        <v>88</v>
      </c>
      <c r="L506" s="1" t="s">
        <v>88</v>
      </c>
      <c r="M506" s="1" t="s">
        <v>319</v>
      </c>
      <c r="N506">
        <v>0</v>
      </c>
      <c r="O506">
        <v>470</v>
      </c>
      <c r="P506" s="1" t="s">
        <v>88</v>
      </c>
      <c r="Q506" s="1" t="s">
        <v>1600</v>
      </c>
      <c r="R506" s="2">
        <v>45133.521219918985</v>
      </c>
      <c r="S506" s="4">
        <v>50</v>
      </c>
      <c r="T506" s="1" t="s">
        <v>1614</v>
      </c>
      <c r="U506">
        <v>2</v>
      </c>
      <c r="V506" s="1" t="s">
        <v>1615</v>
      </c>
      <c r="W506">
        <v>0</v>
      </c>
      <c r="X506" s="1" t="s">
        <v>88</v>
      </c>
      <c r="Y506" s="1" t="s">
        <v>88</v>
      </c>
      <c r="Z506" s="1" t="s">
        <v>97</v>
      </c>
      <c r="AA506">
        <v>16</v>
      </c>
      <c r="AB506">
        <v>17</v>
      </c>
      <c r="AC506">
        <v>53</v>
      </c>
      <c r="AD506" s="5">
        <v>0</v>
      </c>
      <c r="AE506" s="5">
        <v>0</v>
      </c>
      <c r="AF506" s="5">
        <v>0</v>
      </c>
      <c r="AG506" s="5">
        <v>0</v>
      </c>
      <c r="AH506">
        <v>0</v>
      </c>
      <c r="AI506">
        <v>10.6</v>
      </c>
      <c r="AJ506" s="1" t="s">
        <v>1615</v>
      </c>
      <c r="AK506">
        <v>1833</v>
      </c>
      <c r="AL506">
        <v>1</v>
      </c>
      <c r="AM506">
        <v>3</v>
      </c>
      <c r="AN506">
        <v>5</v>
      </c>
      <c r="AO506">
        <v>36</v>
      </c>
      <c r="AP506">
        <v>1</v>
      </c>
      <c r="AQ506">
        <v>2</v>
      </c>
      <c r="AR506">
        <v>2</v>
      </c>
      <c r="AS506">
        <v>5</v>
      </c>
      <c r="AT506">
        <v>1</v>
      </c>
      <c r="AU506">
        <v>10</v>
      </c>
      <c r="AV506">
        <v>2</v>
      </c>
      <c r="AW506">
        <v>177</v>
      </c>
      <c r="AX506">
        <v>215</v>
      </c>
      <c r="AY506">
        <v>103.3</v>
      </c>
      <c r="AZ506">
        <v>233</v>
      </c>
      <c r="BA506">
        <v>54.5</v>
      </c>
      <c r="BB506">
        <v>21</v>
      </c>
      <c r="BC506">
        <v>1.99</v>
      </c>
      <c r="BD506">
        <v>0.43</v>
      </c>
      <c r="BE506">
        <v>2.42</v>
      </c>
      <c r="BF506">
        <v>29.34</v>
      </c>
      <c r="BG506">
        <v>240</v>
      </c>
      <c r="BH506">
        <v>107</v>
      </c>
      <c r="BI506">
        <v>230</v>
      </c>
      <c r="BJ506">
        <v>130</v>
      </c>
      <c r="BK506">
        <v>134</v>
      </c>
      <c r="BL506">
        <v>86</v>
      </c>
      <c r="BM506">
        <v>220</v>
      </c>
      <c r="BN506">
        <v>105</v>
      </c>
      <c r="BO506">
        <v>2</v>
      </c>
      <c r="BP506" s="1" t="s">
        <v>88</v>
      </c>
      <c r="BQ506">
        <v>3</v>
      </c>
      <c r="BR506" s="1" t="s">
        <v>88</v>
      </c>
      <c r="BS506">
        <v>2</v>
      </c>
      <c r="BT506" s="1" t="s">
        <v>88</v>
      </c>
      <c r="BU506">
        <v>0.1</v>
      </c>
      <c r="BV506">
        <v>3.32</v>
      </c>
      <c r="BW506">
        <v>0.02</v>
      </c>
      <c r="BX506">
        <v>0.12</v>
      </c>
      <c r="BY506">
        <v>1.44</v>
      </c>
      <c r="BZ506">
        <v>1.77</v>
      </c>
      <c r="CA506">
        <v>232</v>
      </c>
      <c r="CB506">
        <v>152</v>
      </c>
      <c r="CC506">
        <v>404</v>
      </c>
      <c r="CD506">
        <v>127</v>
      </c>
      <c r="CE506">
        <v>263</v>
      </c>
      <c r="CF506">
        <v>105</v>
      </c>
      <c r="CG506">
        <v>552</v>
      </c>
      <c r="CH506">
        <v>209</v>
      </c>
      <c r="CI506">
        <v>1.03</v>
      </c>
      <c r="CJ506">
        <v>0.25</v>
      </c>
      <c r="CK506" t="str">
        <f>IF(O506=" "," ",VLOOKUP(AA506,Mapping!$A:$C,2,FALSE))</f>
        <v>NFO</v>
      </c>
      <c r="CL506" t="str">
        <f>IF(O506=" "," ",VLOOKUP(AA506,Mapping!$A:$C,3,FALSE))</f>
        <v>Nott'm Forest</v>
      </c>
      <c r="CM506" s="5">
        <f t="shared" si="35"/>
        <v>0</v>
      </c>
      <c r="CN506" s="5">
        <f t="shared" si="36"/>
        <v>0</v>
      </c>
      <c r="CO506">
        <f t="shared" si="37"/>
        <v>5</v>
      </c>
      <c r="CP506" s="4">
        <f t="shared" si="38"/>
        <v>10.6</v>
      </c>
      <c r="CQ506">
        <f t="shared" si="39"/>
        <v>0</v>
      </c>
    </row>
    <row r="507" spans="1:95" x14ac:dyDescent="0.35">
      <c r="A507">
        <v>25</v>
      </c>
      <c r="B507" s="1" t="s">
        <v>88</v>
      </c>
      <c r="C507">
        <v>159506</v>
      </c>
      <c r="D507" s="1" t="s">
        <v>88</v>
      </c>
      <c r="E507" s="1" t="s">
        <v>88</v>
      </c>
      <c r="F507" s="1">
        <v>0</v>
      </c>
      <c r="G507" s="1" t="s">
        <v>88</v>
      </c>
      <c r="H507" s="1" t="s">
        <v>88</v>
      </c>
      <c r="I507">
        <v>2</v>
      </c>
      <c r="J507">
        <v>1.5</v>
      </c>
      <c r="K507" s="1" t="s">
        <v>88</v>
      </c>
      <c r="L507" s="1" t="s">
        <v>88</v>
      </c>
      <c r="M507" s="1" t="s">
        <v>1616</v>
      </c>
      <c r="N507">
        <v>0</v>
      </c>
      <c r="O507">
        <v>604</v>
      </c>
      <c r="P507" s="1" t="s">
        <v>88</v>
      </c>
      <c r="Q507" s="1" t="s">
        <v>1600</v>
      </c>
      <c r="R507" s="2">
        <v>45133.521219918985</v>
      </c>
      <c r="S507" s="4">
        <v>45</v>
      </c>
      <c r="T507" s="1" t="s">
        <v>1617</v>
      </c>
      <c r="U507">
        <v>0</v>
      </c>
      <c r="V507" s="1" t="s">
        <v>1618</v>
      </c>
      <c r="W507">
        <v>0.1</v>
      </c>
      <c r="X507" s="1" t="s">
        <v>88</v>
      </c>
      <c r="Y507" s="1" t="s">
        <v>88</v>
      </c>
      <c r="Z507" s="1" t="s">
        <v>97</v>
      </c>
      <c r="AA507">
        <v>16</v>
      </c>
      <c r="AB507">
        <v>17</v>
      </c>
      <c r="AC507">
        <v>53</v>
      </c>
      <c r="AD507" s="5">
        <v>0</v>
      </c>
      <c r="AE507" s="5">
        <v>0</v>
      </c>
      <c r="AF507" s="5">
        <v>0</v>
      </c>
      <c r="AG507" s="5">
        <v>0</v>
      </c>
      <c r="AH507">
        <v>0</v>
      </c>
      <c r="AI507">
        <v>0</v>
      </c>
      <c r="AJ507" s="1" t="s">
        <v>1618</v>
      </c>
      <c r="AK507">
        <v>1833</v>
      </c>
      <c r="AL507">
        <v>1</v>
      </c>
      <c r="AM507">
        <v>3</v>
      </c>
      <c r="AN507">
        <v>5</v>
      </c>
      <c r="AO507">
        <v>36</v>
      </c>
      <c r="AP507">
        <v>1</v>
      </c>
      <c r="AQ507">
        <v>2</v>
      </c>
      <c r="AR507">
        <v>2</v>
      </c>
      <c r="AS507">
        <v>5</v>
      </c>
      <c r="AT507">
        <v>1</v>
      </c>
      <c r="AU507">
        <v>10</v>
      </c>
      <c r="AV507">
        <v>2</v>
      </c>
      <c r="AW507">
        <v>177</v>
      </c>
      <c r="AX507">
        <v>0</v>
      </c>
      <c r="AY507">
        <v>0</v>
      </c>
      <c r="AZ507">
        <v>0</v>
      </c>
      <c r="BA507">
        <v>0</v>
      </c>
      <c r="BB507">
        <v>21</v>
      </c>
      <c r="BC507">
        <v>0</v>
      </c>
      <c r="BD507">
        <v>0</v>
      </c>
      <c r="BE507">
        <v>0</v>
      </c>
      <c r="BF507">
        <v>0</v>
      </c>
      <c r="BG507">
        <v>478</v>
      </c>
      <c r="BH507">
        <v>185</v>
      </c>
      <c r="BI507">
        <v>476</v>
      </c>
      <c r="BJ507">
        <v>185</v>
      </c>
      <c r="BK507">
        <v>466</v>
      </c>
      <c r="BL507">
        <v>184</v>
      </c>
      <c r="BM507">
        <v>480</v>
      </c>
      <c r="BN507">
        <v>185</v>
      </c>
      <c r="BO507">
        <v>2</v>
      </c>
      <c r="BP507" s="1" t="s">
        <v>88</v>
      </c>
      <c r="BQ507">
        <v>3</v>
      </c>
      <c r="BR507" s="1" t="s">
        <v>88</v>
      </c>
      <c r="BS507">
        <v>2</v>
      </c>
      <c r="BT507" s="1" t="s">
        <v>88</v>
      </c>
      <c r="BU507">
        <v>0.1</v>
      </c>
      <c r="BV507">
        <v>3.32</v>
      </c>
      <c r="BW507">
        <v>0.02</v>
      </c>
      <c r="BX507">
        <v>0.12</v>
      </c>
      <c r="BY507">
        <v>1.44</v>
      </c>
      <c r="BZ507">
        <v>1.77</v>
      </c>
      <c r="CA507">
        <v>359</v>
      </c>
      <c r="CB507">
        <v>75</v>
      </c>
      <c r="CC507">
        <v>163</v>
      </c>
      <c r="CD507">
        <v>98</v>
      </c>
      <c r="CE507">
        <v>484</v>
      </c>
      <c r="CF507">
        <v>185</v>
      </c>
      <c r="CG507">
        <v>455</v>
      </c>
      <c r="CH507">
        <v>175</v>
      </c>
      <c r="CI507">
        <v>1.03</v>
      </c>
      <c r="CJ507">
        <v>0.25</v>
      </c>
      <c r="CK507" t="str">
        <f>IF(O507=" "," ",VLOOKUP(AA507,Mapping!$A:$C,2,FALSE))</f>
        <v>NFO</v>
      </c>
      <c r="CL507" t="str">
        <f>IF(O507=" "," ",VLOOKUP(AA507,Mapping!$A:$C,3,FALSE))</f>
        <v>Nott'm Forest</v>
      </c>
      <c r="CM507" s="5">
        <f t="shared" si="35"/>
        <v>0</v>
      </c>
      <c r="CN507" s="5">
        <f t="shared" si="36"/>
        <v>0</v>
      </c>
      <c r="CO507">
        <f t="shared" si="37"/>
        <v>4.5</v>
      </c>
      <c r="CP507" s="4">
        <f t="shared" si="38"/>
        <v>11.777777777777779</v>
      </c>
      <c r="CQ507">
        <f t="shared" si="39"/>
        <v>0</v>
      </c>
    </row>
    <row r="508" spans="1:95" x14ac:dyDescent="0.35">
      <c r="A508">
        <v>25</v>
      </c>
      <c r="B508" s="1" t="s">
        <v>88</v>
      </c>
      <c r="C508">
        <v>201410</v>
      </c>
      <c r="D508" s="1" t="s">
        <v>88</v>
      </c>
      <c r="E508" s="1" t="s">
        <v>88</v>
      </c>
      <c r="F508" s="1">
        <v>0</v>
      </c>
      <c r="G508" s="1" t="s">
        <v>88</v>
      </c>
      <c r="H508" s="1" t="s">
        <v>88</v>
      </c>
      <c r="I508">
        <v>2</v>
      </c>
      <c r="J508">
        <v>0.5</v>
      </c>
      <c r="K508" s="1" t="s">
        <v>88</v>
      </c>
      <c r="L508" s="1" t="s">
        <v>88</v>
      </c>
      <c r="M508" s="1" t="s">
        <v>1619</v>
      </c>
      <c r="N508">
        <v>0</v>
      </c>
      <c r="O508">
        <v>27</v>
      </c>
      <c r="P508" s="1" t="s">
        <v>88</v>
      </c>
      <c r="Q508" s="1" t="s">
        <v>1600</v>
      </c>
      <c r="R508" s="2">
        <v>45133.521219918985</v>
      </c>
      <c r="S508" s="4">
        <v>40</v>
      </c>
      <c r="T508" s="1" t="s">
        <v>1620</v>
      </c>
      <c r="U508">
        <v>0</v>
      </c>
      <c r="V508" s="1" t="s">
        <v>1621</v>
      </c>
      <c r="W508">
        <v>0.8</v>
      </c>
      <c r="X508" s="1" t="s">
        <v>88</v>
      </c>
      <c r="Y508" s="1" t="s">
        <v>88</v>
      </c>
      <c r="Z508" s="1" t="s">
        <v>97</v>
      </c>
      <c r="AA508">
        <v>17</v>
      </c>
      <c r="AB508">
        <v>49</v>
      </c>
      <c r="AC508">
        <v>53</v>
      </c>
      <c r="AD508" s="5">
        <v>0</v>
      </c>
      <c r="AE508" s="5">
        <v>0</v>
      </c>
      <c r="AF508" s="5">
        <v>0</v>
      </c>
      <c r="AG508" s="5">
        <v>0</v>
      </c>
      <c r="AH508">
        <v>0</v>
      </c>
      <c r="AI508">
        <v>0</v>
      </c>
      <c r="AJ508" s="1" t="s">
        <v>1621</v>
      </c>
      <c r="AK508">
        <v>1833</v>
      </c>
      <c r="AL508">
        <v>1</v>
      </c>
      <c r="AM508">
        <v>3</v>
      </c>
      <c r="AN508">
        <v>5</v>
      </c>
      <c r="AO508">
        <v>36</v>
      </c>
      <c r="AP508">
        <v>1</v>
      </c>
      <c r="AQ508">
        <v>2</v>
      </c>
      <c r="AR508">
        <v>2</v>
      </c>
      <c r="AS508">
        <v>5</v>
      </c>
      <c r="AT508">
        <v>1</v>
      </c>
      <c r="AU508">
        <v>10</v>
      </c>
      <c r="AV508">
        <v>2</v>
      </c>
      <c r="AW508">
        <v>177</v>
      </c>
      <c r="AX508">
        <v>0</v>
      </c>
      <c r="AY508">
        <v>0</v>
      </c>
      <c r="AZ508">
        <v>0</v>
      </c>
      <c r="BA508">
        <v>0</v>
      </c>
      <c r="BB508">
        <v>21</v>
      </c>
      <c r="BC508">
        <v>0</v>
      </c>
      <c r="BD508">
        <v>0</v>
      </c>
      <c r="BE508">
        <v>0</v>
      </c>
      <c r="BF508">
        <v>0</v>
      </c>
      <c r="BG508">
        <v>420</v>
      </c>
      <c r="BH508">
        <v>151</v>
      </c>
      <c r="BI508">
        <v>410</v>
      </c>
      <c r="BJ508">
        <v>150</v>
      </c>
      <c r="BK508">
        <v>394</v>
      </c>
      <c r="BL508">
        <v>148</v>
      </c>
      <c r="BM508">
        <v>422</v>
      </c>
      <c r="BN508">
        <v>151</v>
      </c>
      <c r="BO508">
        <v>2</v>
      </c>
      <c r="BP508" s="1" t="s">
        <v>88</v>
      </c>
      <c r="BQ508">
        <v>3</v>
      </c>
      <c r="BR508" s="1" t="s">
        <v>88</v>
      </c>
      <c r="BS508">
        <v>2</v>
      </c>
      <c r="BT508" s="1" t="s">
        <v>88</v>
      </c>
      <c r="BU508">
        <v>0.1</v>
      </c>
      <c r="BV508">
        <v>3.32</v>
      </c>
      <c r="BW508">
        <v>0.02</v>
      </c>
      <c r="BX508">
        <v>0.12</v>
      </c>
      <c r="BY508">
        <v>1.44</v>
      </c>
      <c r="BZ508">
        <v>1.77</v>
      </c>
      <c r="CA508">
        <v>566</v>
      </c>
      <c r="CB508">
        <v>172</v>
      </c>
      <c r="CC508">
        <v>51</v>
      </c>
      <c r="CD508">
        <v>24</v>
      </c>
      <c r="CE508">
        <v>427</v>
      </c>
      <c r="CF508">
        <v>152</v>
      </c>
      <c r="CG508">
        <v>192</v>
      </c>
      <c r="CH508">
        <v>66</v>
      </c>
      <c r="CI508">
        <v>1.03</v>
      </c>
      <c r="CJ508">
        <v>0.25</v>
      </c>
      <c r="CK508" t="str">
        <f>IF(O508=" "," ",VLOOKUP(AA508,Mapping!$A:$C,2,FALSE))</f>
        <v>SHU</v>
      </c>
      <c r="CL508" t="str">
        <f>IF(O508=" "," ",VLOOKUP(AA508,Mapping!$A:$C,3,FALSE))</f>
        <v>Sheffield Utd</v>
      </c>
      <c r="CM508" s="5">
        <f t="shared" si="35"/>
        <v>0</v>
      </c>
      <c r="CN508" s="5">
        <f t="shared" si="36"/>
        <v>0</v>
      </c>
      <c r="CO508">
        <f t="shared" si="37"/>
        <v>4</v>
      </c>
      <c r="CP508" s="4">
        <f t="shared" si="38"/>
        <v>13.25</v>
      </c>
      <c r="CQ508">
        <f t="shared" si="39"/>
        <v>0</v>
      </c>
    </row>
    <row r="509" spans="1:95" x14ac:dyDescent="0.35">
      <c r="A509">
        <v>25</v>
      </c>
      <c r="B509" s="1" t="s">
        <v>88</v>
      </c>
      <c r="C509">
        <v>233821</v>
      </c>
      <c r="D509" s="1" t="s">
        <v>88</v>
      </c>
      <c r="E509" s="1" t="s">
        <v>88</v>
      </c>
      <c r="F509" s="1">
        <v>0</v>
      </c>
      <c r="G509" s="1" t="s">
        <v>88</v>
      </c>
      <c r="H509" s="1" t="s">
        <v>88</v>
      </c>
      <c r="I509">
        <v>2</v>
      </c>
      <c r="J509">
        <v>1.5</v>
      </c>
      <c r="K509" s="1" t="s">
        <v>88</v>
      </c>
      <c r="L509" s="1" t="s">
        <v>88</v>
      </c>
      <c r="M509" s="1" t="s">
        <v>1622</v>
      </c>
      <c r="N509">
        <v>0</v>
      </c>
      <c r="O509">
        <v>471</v>
      </c>
      <c r="P509" s="1" t="s">
        <v>88</v>
      </c>
      <c r="Q509" s="1" t="s">
        <v>1600</v>
      </c>
      <c r="R509" s="2">
        <v>45133.521219918985</v>
      </c>
      <c r="S509" s="4">
        <v>45</v>
      </c>
      <c r="T509" s="1" t="s">
        <v>1623</v>
      </c>
      <c r="U509">
        <v>0</v>
      </c>
      <c r="V509" s="1" t="s">
        <v>1624</v>
      </c>
      <c r="W509">
        <v>0.6</v>
      </c>
      <c r="X509" s="1" t="s">
        <v>88</v>
      </c>
      <c r="Y509" s="1" t="s">
        <v>88</v>
      </c>
      <c r="Z509" s="1" t="s">
        <v>97</v>
      </c>
      <c r="AA509">
        <v>17</v>
      </c>
      <c r="AB509">
        <v>49</v>
      </c>
      <c r="AC509">
        <v>53</v>
      </c>
      <c r="AD509" s="5">
        <v>0</v>
      </c>
      <c r="AE509" s="5">
        <v>0</v>
      </c>
      <c r="AF509" s="5">
        <v>0</v>
      </c>
      <c r="AG509" s="5">
        <v>0</v>
      </c>
      <c r="AH509">
        <v>0</v>
      </c>
      <c r="AI509">
        <v>0</v>
      </c>
      <c r="AJ509" s="1" t="s">
        <v>1624</v>
      </c>
      <c r="AK509">
        <v>1833</v>
      </c>
      <c r="AL509">
        <v>1</v>
      </c>
      <c r="AM509">
        <v>3</v>
      </c>
      <c r="AN509">
        <v>5</v>
      </c>
      <c r="AO509">
        <v>36</v>
      </c>
      <c r="AP509">
        <v>1</v>
      </c>
      <c r="AQ509">
        <v>2</v>
      </c>
      <c r="AR509">
        <v>2</v>
      </c>
      <c r="AS509">
        <v>5</v>
      </c>
      <c r="AT509">
        <v>1</v>
      </c>
      <c r="AU509">
        <v>10</v>
      </c>
      <c r="AV509">
        <v>2</v>
      </c>
      <c r="AW509">
        <v>177</v>
      </c>
      <c r="AX509">
        <v>0</v>
      </c>
      <c r="AY509">
        <v>0</v>
      </c>
      <c r="AZ509">
        <v>0</v>
      </c>
      <c r="BA509">
        <v>0</v>
      </c>
      <c r="BB509">
        <v>21</v>
      </c>
      <c r="BC509">
        <v>0</v>
      </c>
      <c r="BD509">
        <v>0</v>
      </c>
      <c r="BE509">
        <v>0</v>
      </c>
      <c r="BF509">
        <v>0</v>
      </c>
      <c r="BG509">
        <v>507</v>
      </c>
      <c r="BH509">
        <v>197</v>
      </c>
      <c r="BI509">
        <v>506</v>
      </c>
      <c r="BJ509">
        <v>197</v>
      </c>
      <c r="BK509">
        <v>497</v>
      </c>
      <c r="BL509">
        <v>196</v>
      </c>
      <c r="BM509">
        <v>509</v>
      </c>
      <c r="BN509">
        <v>197</v>
      </c>
      <c r="BO509">
        <v>2</v>
      </c>
      <c r="BP509" s="1" t="s">
        <v>88</v>
      </c>
      <c r="BQ509">
        <v>3</v>
      </c>
      <c r="BR509" s="1" t="s">
        <v>88</v>
      </c>
      <c r="BS509">
        <v>2</v>
      </c>
      <c r="BT509" s="1" t="s">
        <v>88</v>
      </c>
      <c r="BU509">
        <v>0.1</v>
      </c>
      <c r="BV509">
        <v>3.32</v>
      </c>
      <c r="BW509">
        <v>0.02</v>
      </c>
      <c r="BX509">
        <v>0.12</v>
      </c>
      <c r="BY509">
        <v>1.44</v>
      </c>
      <c r="BZ509">
        <v>1.77</v>
      </c>
      <c r="CA509">
        <v>435</v>
      </c>
      <c r="CB509">
        <v>126</v>
      </c>
      <c r="CC509">
        <v>239</v>
      </c>
      <c r="CD509">
        <v>149</v>
      </c>
      <c r="CE509">
        <v>512</v>
      </c>
      <c r="CF509">
        <v>197</v>
      </c>
      <c r="CG509">
        <v>219</v>
      </c>
      <c r="CH509">
        <v>75</v>
      </c>
      <c r="CI509">
        <v>1.03</v>
      </c>
      <c r="CJ509">
        <v>0.25</v>
      </c>
      <c r="CK509" t="str">
        <f>IF(O509=" "," ",VLOOKUP(AA509,Mapping!$A:$C,2,FALSE))</f>
        <v>SHU</v>
      </c>
      <c r="CL509" t="str">
        <f>IF(O509=" "," ",VLOOKUP(AA509,Mapping!$A:$C,3,FALSE))</f>
        <v>Sheffield Utd</v>
      </c>
      <c r="CM509" s="5">
        <f t="shared" si="35"/>
        <v>0</v>
      </c>
      <c r="CN509" s="5">
        <f t="shared" si="36"/>
        <v>0</v>
      </c>
      <c r="CO509">
        <f t="shared" si="37"/>
        <v>4.5</v>
      </c>
      <c r="CP509" s="4">
        <f t="shared" si="38"/>
        <v>11.777777777777779</v>
      </c>
      <c r="CQ509">
        <f t="shared" si="39"/>
        <v>0</v>
      </c>
    </row>
    <row r="510" spans="1:95" x14ac:dyDescent="0.35">
      <c r="A510">
        <v>25</v>
      </c>
      <c r="B510" s="1" t="s">
        <v>88</v>
      </c>
      <c r="C510">
        <v>538206</v>
      </c>
      <c r="D510" s="1" t="s">
        <v>88</v>
      </c>
      <c r="E510" s="1" t="s">
        <v>88</v>
      </c>
      <c r="F510" s="1">
        <v>0</v>
      </c>
      <c r="G510" s="1" t="s">
        <v>88</v>
      </c>
      <c r="H510" s="1" t="s">
        <v>88</v>
      </c>
      <c r="I510">
        <v>1</v>
      </c>
      <c r="J510">
        <v>0.5</v>
      </c>
      <c r="K510" s="1" t="s">
        <v>88</v>
      </c>
      <c r="L510" s="1" t="s">
        <v>88</v>
      </c>
      <c r="M510" s="1" t="s">
        <v>630</v>
      </c>
      <c r="N510">
        <v>0</v>
      </c>
      <c r="O510">
        <v>472</v>
      </c>
      <c r="P510" s="1" t="s">
        <v>88</v>
      </c>
      <c r="Q510" s="1" t="s">
        <v>1600</v>
      </c>
      <c r="R510" s="2">
        <v>45133.521219918985</v>
      </c>
      <c r="S510" s="4">
        <v>40</v>
      </c>
      <c r="T510" s="1" t="s">
        <v>1625</v>
      </c>
      <c r="U510">
        <v>0</v>
      </c>
      <c r="V510" s="1" t="s">
        <v>1626</v>
      </c>
      <c r="W510">
        <v>0.4</v>
      </c>
      <c r="X510" s="1" t="s">
        <v>88</v>
      </c>
      <c r="Y510" s="1" t="s">
        <v>88</v>
      </c>
      <c r="Z510" s="1" t="s">
        <v>97</v>
      </c>
      <c r="AA510">
        <v>17</v>
      </c>
      <c r="AB510">
        <v>49</v>
      </c>
      <c r="AC510">
        <v>53</v>
      </c>
      <c r="AD510" s="5">
        <v>0</v>
      </c>
      <c r="AE510" s="5">
        <v>0</v>
      </c>
      <c r="AF510" s="5">
        <v>0</v>
      </c>
      <c r="AG510" s="5">
        <v>0</v>
      </c>
      <c r="AH510">
        <v>0</v>
      </c>
      <c r="AI510">
        <v>0</v>
      </c>
      <c r="AJ510" s="1" t="s">
        <v>1626</v>
      </c>
      <c r="AK510">
        <v>1833</v>
      </c>
      <c r="AL510">
        <v>1</v>
      </c>
      <c r="AM510">
        <v>3</v>
      </c>
      <c r="AN510">
        <v>5</v>
      </c>
      <c r="AO510">
        <v>36</v>
      </c>
      <c r="AP510">
        <v>1</v>
      </c>
      <c r="AQ510">
        <v>2</v>
      </c>
      <c r="AR510">
        <v>2</v>
      </c>
      <c r="AS510">
        <v>5</v>
      </c>
      <c r="AT510">
        <v>1</v>
      </c>
      <c r="AU510">
        <v>10</v>
      </c>
      <c r="AV510">
        <v>2</v>
      </c>
      <c r="AW510">
        <v>177</v>
      </c>
      <c r="AX510">
        <v>0</v>
      </c>
      <c r="AY510">
        <v>0</v>
      </c>
      <c r="AZ510">
        <v>0</v>
      </c>
      <c r="BA510">
        <v>0</v>
      </c>
      <c r="BB510">
        <v>21</v>
      </c>
      <c r="BC510">
        <v>0</v>
      </c>
      <c r="BD510">
        <v>0</v>
      </c>
      <c r="BE510">
        <v>0</v>
      </c>
      <c r="BF510">
        <v>0</v>
      </c>
      <c r="BG510">
        <v>461</v>
      </c>
      <c r="BH510">
        <v>61</v>
      </c>
      <c r="BI510">
        <v>454</v>
      </c>
      <c r="BJ510">
        <v>53</v>
      </c>
      <c r="BK510">
        <v>439</v>
      </c>
      <c r="BL510">
        <v>44</v>
      </c>
      <c r="BM510">
        <v>463</v>
      </c>
      <c r="BN510">
        <v>61</v>
      </c>
      <c r="BO510">
        <v>2</v>
      </c>
      <c r="BP510" s="1" t="s">
        <v>88</v>
      </c>
      <c r="BQ510">
        <v>3</v>
      </c>
      <c r="BR510" s="1" t="s">
        <v>88</v>
      </c>
      <c r="BS510">
        <v>2</v>
      </c>
      <c r="BT510" s="1" t="s">
        <v>88</v>
      </c>
      <c r="BU510">
        <v>0.1</v>
      </c>
      <c r="BV510">
        <v>3.32</v>
      </c>
      <c r="BW510">
        <v>0.02</v>
      </c>
      <c r="BX510">
        <v>0.12</v>
      </c>
      <c r="BY510">
        <v>1.44</v>
      </c>
      <c r="BZ510">
        <v>1.77</v>
      </c>
      <c r="CA510">
        <v>616</v>
      </c>
      <c r="CB510">
        <v>72</v>
      </c>
      <c r="CC510">
        <v>101</v>
      </c>
      <c r="CD510">
        <v>43</v>
      </c>
      <c r="CE510">
        <v>468</v>
      </c>
      <c r="CF510">
        <v>61</v>
      </c>
      <c r="CG510">
        <v>255</v>
      </c>
      <c r="CH510">
        <v>40</v>
      </c>
      <c r="CI510">
        <v>1.03</v>
      </c>
      <c r="CJ510">
        <v>0.25</v>
      </c>
      <c r="CK510" t="str">
        <f>IF(O510=" "," ",VLOOKUP(AA510,Mapping!$A:$C,2,FALSE))</f>
        <v>SHU</v>
      </c>
      <c r="CL510" t="str">
        <f>IF(O510=" "," ",VLOOKUP(AA510,Mapping!$A:$C,3,FALSE))</f>
        <v>Sheffield Utd</v>
      </c>
      <c r="CM510" s="5">
        <f t="shared" si="35"/>
        <v>0</v>
      </c>
      <c r="CN510" s="5">
        <f t="shared" si="36"/>
        <v>0</v>
      </c>
      <c r="CO510">
        <f t="shared" si="37"/>
        <v>4</v>
      </c>
      <c r="CP510" s="4">
        <f t="shared" si="38"/>
        <v>13.25</v>
      </c>
      <c r="CQ510">
        <f t="shared" si="39"/>
        <v>0</v>
      </c>
    </row>
    <row r="511" spans="1:95" x14ac:dyDescent="0.35">
      <c r="A511">
        <v>25</v>
      </c>
      <c r="B511" s="1" t="s">
        <v>88</v>
      </c>
      <c r="C511">
        <v>82691</v>
      </c>
      <c r="D511" s="1" t="s">
        <v>88</v>
      </c>
      <c r="E511" s="1" t="s">
        <v>88</v>
      </c>
      <c r="F511" s="1">
        <v>0</v>
      </c>
      <c r="G511" s="1" t="s">
        <v>88</v>
      </c>
      <c r="H511" s="1" t="s">
        <v>88</v>
      </c>
      <c r="I511">
        <v>2</v>
      </c>
      <c r="J511">
        <v>0.5</v>
      </c>
      <c r="K511" s="1" t="s">
        <v>88</v>
      </c>
      <c r="L511" s="1" t="s">
        <v>88</v>
      </c>
      <c r="M511" s="1" t="s">
        <v>1627</v>
      </c>
      <c r="N511">
        <v>0</v>
      </c>
      <c r="O511">
        <v>473</v>
      </c>
      <c r="P511" s="1" t="s">
        <v>88</v>
      </c>
      <c r="Q511" s="1" t="s">
        <v>1600</v>
      </c>
      <c r="R511" s="2">
        <v>45133.521219918985</v>
      </c>
      <c r="S511" s="4">
        <v>40</v>
      </c>
      <c r="T511" s="1" t="s">
        <v>1628</v>
      </c>
      <c r="U511">
        <v>0</v>
      </c>
      <c r="V511" s="1" t="s">
        <v>1629</v>
      </c>
      <c r="W511">
        <v>10.5</v>
      </c>
      <c r="X511" s="1" t="s">
        <v>88</v>
      </c>
      <c r="Y511" s="1" t="s">
        <v>88</v>
      </c>
      <c r="Z511" s="1" t="s">
        <v>97</v>
      </c>
      <c r="AA511">
        <v>17</v>
      </c>
      <c r="AB511">
        <v>49</v>
      </c>
      <c r="AC511">
        <v>53</v>
      </c>
      <c r="AD511" s="5">
        <v>0</v>
      </c>
      <c r="AE511" s="5">
        <v>0</v>
      </c>
      <c r="AF511" s="5">
        <v>0</v>
      </c>
      <c r="AG511" s="5">
        <v>0</v>
      </c>
      <c r="AH511">
        <v>0</v>
      </c>
      <c r="AI511">
        <v>0</v>
      </c>
      <c r="AJ511" s="1" t="s">
        <v>1629</v>
      </c>
      <c r="AK511">
        <v>1833</v>
      </c>
      <c r="AL511">
        <v>1</v>
      </c>
      <c r="AM511">
        <v>3</v>
      </c>
      <c r="AN511">
        <v>5</v>
      </c>
      <c r="AO511">
        <v>36</v>
      </c>
      <c r="AP511">
        <v>1</v>
      </c>
      <c r="AQ511">
        <v>2</v>
      </c>
      <c r="AR511">
        <v>2</v>
      </c>
      <c r="AS511">
        <v>5</v>
      </c>
      <c r="AT511">
        <v>1</v>
      </c>
      <c r="AU511">
        <v>10</v>
      </c>
      <c r="AV511">
        <v>2</v>
      </c>
      <c r="AW511">
        <v>177</v>
      </c>
      <c r="AX511">
        <v>0</v>
      </c>
      <c r="AY511">
        <v>0</v>
      </c>
      <c r="AZ511">
        <v>0</v>
      </c>
      <c r="BA511">
        <v>0</v>
      </c>
      <c r="BB511">
        <v>21</v>
      </c>
      <c r="BC511">
        <v>0</v>
      </c>
      <c r="BD511">
        <v>0</v>
      </c>
      <c r="BE511">
        <v>0</v>
      </c>
      <c r="BF511">
        <v>0</v>
      </c>
      <c r="BG511">
        <v>397</v>
      </c>
      <c r="BH511">
        <v>139</v>
      </c>
      <c r="BI511">
        <v>382</v>
      </c>
      <c r="BJ511">
        <v>138</v>
      </c>
      <c r="BK511">
        <v>364</v>
      </c>
      <c r="BL511">
        <v>134</v>
      </c>
      <c r="BM511">
        <v>399</v>
      </c>
      <c r="BN511">
        <v>139</v>
      </c>
      <c r="BO511">
        <v>2</v>
      </c>
      <c r="BP511" s="1" t="s">
        <v>88</v>
      </c>
      <c r="BQ511">
        <v>3</v>
      </c>
      <c r="BR511" s="1" t="s">
        <v>88</v>
      </c>
      <c r="BS511">
        <v>2</v>
      </c>
      <c r="BT511" s="1" t="s">
        <v>88</v>
      </c>
      <c r="BU511">
        <v>0.1</v>
      </c>
      <c r="BV511">
        <v>3.32</v>
      </c>
      <c r="BW511">
        <v>0.02</v>
      </c>
      <c r="BX511">
        <v>0.12</v>
      </c>
      <c r="BY511">
        <v>1.44</v>
      </c>
      <c r="BZ511">
        <v>1.77</v>
      </c>
      <c r="CA511">
        <v>530</v>
      </c>
      <c r="CB511">
        <v>152</v>
      </c>
      <c r="CC511">
        <v>15</v>
      </c>
      <c r="CD511">
        <v>4</v>
      </c>
      <c r="CE511">
        <v>404</v>
      </c>
      <c r="CF511">
        <v>140</v>
      </c>
      <c r="CG511">
        <v>38</v>
      </c>
      <c r="CH511">
        <v>13</v>
      </c>
      <c r="CI511">
        <v>1.03</v>
      </c>
      <c r="CJ511">
        <v>0.25</v>
      </c>
      <c r="CK511" t="str">
        <f>IF(O511=" "," ",VLOOKUP(AA511,Mapping!$A:$C,2,FALSE))</f>
        <v>SHU</v>
      </c>
      <c r="CL511" t="str">
        <f>IF(O511=" "," ",VLOOKUP(AA511,Mapping!$A:$C,3,FALSE))</f>
        <v>Sheffield Utd</v>
      </c>
      <c r="CM511" s="5">
        <f t="shared" si="35"/>
        <v>0</v>
      </c>
      <c r="CN511" s="5">
        <f t="shared" si="36"/>
        <v>0</v>
      </c>
      <c r="CO511">
        <f t="shared" si="37"/>
        <v>4</v>
      </c>
      <c r="CP511" s="4">
        <f t="shared" si="38"/>
        <v>13.25</v>
      </c>
      <c r="CQ511">
        <f t="shared" si="39"/>
        <v>0</v>
      </c>
    </row>
    <row r="512" spans="1:95" x14ac:dyDescent="0.35">
      <c r="A512">
        <v>25</v>
      </c>
      <c r="B512" s="1" t="s">
        <v>88</v>
      </c>
      <c r="C512">
        <v>40386</v>
      </c>
      <c r="D512" s="1" t="s">
        <v>88</v>
      </c>
      <c r="E512" s="1" t="s">
        <v>88</v>
      </c>
      <c r="F512" s="1">
        <v>0</v>
      </c>
      <c r="G512" s="1" t="s">
        <v>88</v>
      </c>
      <c r="H512" s="1" t="s">
        <v>88</v>
      </c>
      <c r="I512">
        <v>2</v>
      </c>
      <c r="J512">
        <v>0.5</v>
      </c>
      <c r="K512" s="1" t="s">
        <v>88</v>
      </c>
      <c r="L512" s="1" t="s">
        <v>88</v>
      </c>
      <c r="M512" s="1" t="s">
        <v>351</v>
      </c>
      <c r="N512">
        <v>0</v>
      </c>
      <c r="O512">
        <v>474</v>
      </c>
      <c r="P512" s="1" t="s">
        <v>88</v>
      </c>
      <c r="Q512" s="1" t="s">
        <v>1600</v>
      </c>
      <c r="R512" s="2">
        <v>45133.521219918985</v>
      </c>
      <c r="S512" s="4">
        <v>40</v>
      </c>
      <c r="T512" s="1" t="s">
        <v>1630</v>
      </c>
      <c r="U512">
        <v>0</v>
      </c>
      <c r="V512" s="1" t="s">
        <v>1631</v>
      </c>
      <c r="W512">
        <v>0.5</v>
      </c>
      <c r="X512" s="1" t="s">
        <v>88</v>
      </c>
      <c r="Y512" s="1" t="s">
        <v>88</v>
      </c>
      <c r="Z512" s="1" t="s">
        <v>97</v>
      </c>
      <c r="AA512">
        <v>17</v>
      </c>
      <c r="AB512">
        <v>49</v>
      </c>
      <c r="AC512">
        <v>53</v>
      </c>
      <c r="AD512" s="5">
        <v>0</v>
      </c>
      <c r="AE512" s="5">
        <v>0</v>
      </c>
      <c r="AF512" s="5">
        <v>0</v>
      </c>
      <c r="AG512" s="5">
        <v>0</v>
      </c>
      <c r="AH512">
        <v>0</v>
      </c>
      <c r="AI512">
        <v>0</v>
      </c>
      <c r="AJ512" s="1" t="s">
        <v>1631</v>
      </c>
      <c r="AK512">
        <v>1833</v>
      </c>
      <c r="AL512">
        <v>1</v>
      </c>
      <c r="AM512">
        <v>3</v>
      </c>
      <c r="AN512">
        <v>5</v>
      </c>
      <c r="AO512">
        <v>36</v>
      </c>
      <c r="AP512">
        <v>1</v>
      </c>
      <c r="AQ512">
        <v>2</v>
      </c>
      <c r="AR512">
        <v>2</v>
      </c>
      <c r="AS512">
        <v>5</v>
      </c>
      <c r="AT512">
        <v>1</v>
      </c>
      <c r="AU512">
        <v>10</v>
      </c>
      <c r="AV512">
        <v>2</v>
      </c>
      <c r="AW512">
        <v>177</v>
      </c>
      <c r="AX512">
        <v>0</v>
      </c>
      <c r="AY512">
        <v>0</v>
      </c>
      <c r="AZ512">
        <v>0</v>
      </c>
      <c r="BA512">
        <v>0</v>
      </c>
      <c r="BB512">
        <v>21</v>
      </c>
      <c r="BC512">
        <v>0</v>
      </c>
      <c r="BD512">
        <v>0</v>
      </c>
      <c r="BE512">
        <v>0</v>
      </c>
      <c r="BF512">
        <v>0</v>
      </c>
      <c r="BG512">
        <v>393</v>
      </c>
      <c r="BH512">
        <v>138</v>
      </c>
      <c r="BI512">
        <v>376</v>
      </c>
      <c r="BJ512">
        <v>137</v>
      </c>
      <c r="BK512">
        <v>358</v>
      </c>
      <c r="BL512">
        <v>133</v>
      </c>
      <c r="BM512">
        <v>395</v>
      </c>
      <c r="BN512">
        <v>138</v>
      </c>
      <c r="BO512">
        <v>2</v>
      </c>
      <c r="BP512" s="1" t="s">
        <v>88</v>
      </c>
      <c r="BQ512">
        <v>3</v>
      </c>
      <c r="BR512" s="1" t="s">
        <v>88</v>
      </c>
      <c r="BS512">
        <v>2</v>
      </c>
      <c r="BT512" s="1" t="s">
        <v>88</v>
      </c>
      <c r="BU512">
        <v>0.1</v>
      </c>
      <c r="BV512">
        <v>3.32</v>
      </c>
      <c r="BW512">
        <v>0.02</v>
      </c>
      <c r="BX512">
        <v>0.12</v>
      </c>
      <c r="BY512">
        <v>1.44</v>
      </c>
      <c r="BZ512">
        <v>1.77</v>
      </c>
      <c r="CA512">
        <v>522</v>
      </c>
      <c r="CB512">
        <v>149</v>
      </c>
      <c r="CC512">
        <v>7</v>
      </c>
      <c r="CD512">
        <v>1</v>
      </c>
      <c r="CE512">
        <v>400</v>
      </c>
      <c r="CF512">
        <v>139</v>
      </c>
      <c r="CG512">
        <v>244</v>
      </c>
      <c r="CH512">
        <v>83</v>
      </c>
      <c r="CI512">
        <v>1.03</v>
      </c>
      <c r="CJ512">
        <v>0.25</v>
      </c>
      <c r="CK512" t="str">
        <f>IF(O512=" "," ",VLOOKUP(AA512,Mapping!$A:$C,2,FALSE))</f>
        <v>SHU</v>
      </c>
      <c r="CL512" t="str">
        <f>IF(O512=" "," ",VLOOKUP(AA512,Mapping!$A:$C,3,FALSE))</f>
        <v>Sheffield Utd</v>
      </c>
      <c r="CM512" s="5">
        <f t="shared" si="35"/>
        <v>0</v>
      </c>
      <c r="CN512" s="5">
        <f t="shared" si="36"/>
        <v>0</v>
      </c>
      <c r="CO512">
        <f t="shared" si="37"/>
        <v>4</v>
      </c>
      <c r="CP512" s="4">
        <f t="shared" si="38"/>
        <v>13.25</v>
      </c>
      <c r="CQ512">
        <f t="shared" si="39"/>
        <v>0</v>
      </c>
    </row>
    <row r="513" spans="1:95" x14ac:dyDescent="0.35">
      <c r="A513">
        <v>25</v>
      </c>
      <c r="B513" s="1" t="s">
        <v>88</v>
      </c>
      <c r="C513">
        <v>207189</v>
      </c>
      <c r="D513" s="1" t="s">
        <v>88</v>
      </c>
      <c r="E513" s="1" t="s">
        <v>88</v>
      </c>
      <c r="F513" s="1">
        <v>0</v>
      </c>
      <c r="G513" s="1" t="s">
        <v>88</v>
      </c>
      <c r="H513" s="1" t="s">
        <v>88</v>
      </c>
      <c r="I513">
        <v>3</v>
      </c>
      <c r="J513">
        <v>1.1000000000000001</v>
      </c>
      <c r="K513" s="1" t="s">
        <v>88</v>
      </c>
      <c r="L513" s="1" t="s">
        <v>88</v>
      </c>
      <c r="M513" s="1" t="s">
        <v>1632</v>
      </c>
      <c r="N513">
        <v>0</v>
      </c>
      <c r="O513">
        <v>475</v>
      </c>
      <c r="P513" s="1" t="s">
        <v>88</v>
      </c>
      <c r="Q513" s="1" t="s">
        <v>1600</v>
      </c>
      <c r="R513" s="2">
        <v>45133.521219918985</v>
      </c>
      <c r="S513" s="4">
        <v>50</v>
      </c>
      <c r="T513" s="1" t="s">
        <v>1633</v>
      </c>
      <c r="U513">
        <v>0</v>
      </c>
      <c r="V513" s="1" t="s">
        <v>1634</v>
      </c>
      <c r="W513">
        <v>0.2</v>
      </c>
      <c r="X513" s="1" t="s">
        <v>88</v>
      </c>
      <c r="Y513" s="1" t="s">
        <v>88</v>
      </c>
      <c r="Z513" s="1" t="s">
        <v>97</v>
      </c>
      <c r="AA513">
        <v>17</v>
      </c>
      <c r="AB513">
        <v>49</v>
      </c>
      <c r="AC513">
        <v>53</v>
      </c>
      <c r="AD513" s="5">
        <v>0</v>
      </c>
      <c r="AE513" s="5">
        <v>0</v>
      </c>
      <c r="AF513" s="5">
        <v>0</v>
      </c>
      <c r="AG513" s="5">
        <v>0</v>
      </c>
      <c r="AH513">
        <v>0</v>
      </c>
      <c r="AI513">
        <v>0</v>
      </c>
      <c r="AJ513" s="1" t="s">
        <v>1634</v>
      </c>
      <c r="AK513">
        <v>1833</v>
      </c>
      <c r="AL513">
        <v>1</v>
      </c>
      <c r="AM513">
        <v>3</v>
      </c>
      <c r="AN513">
        <v>5</v>
      </c>
      <c r="AO513">
        <v>36</v>
      </c>
      <c r="AP513">
        <v>1</v>
      </c>
      <c r="AQ513">
        <v>2</v>
      </c>
      <c r="AR513">
        <v>2</v>
      </c>
      <c r="AS513">
        <v>5</v>
      </c>
      <c r="AT513">
        <v>1</v>
      </c>
      <c r="AU513">
        <v>10</v>
      </c>
      <c r="AV513">
        <v>2</v>
      </c>
      <c r="AW513">
        <v>177</v>
      </c>
      <c r="AX513">
        <v>0</v>
      </c>
      <c r="AY513">
        <v>0</v>
      </c>
      <c r="AZ513">
        <v>0</v>
      </c>
      <c r="BA513">
        <v>0</v>
      </c>
      <c r="BB513">
        <v>21</v>
      </c>
      <c r="BC513">
        <v>0</v>
      </c>
      <c r="BD513">
        <v>0</v>
      </c>
      <c r="BE513">
        <v>0</v>
      </c>
      <c r="BF513">
        <v>0</v>
      </c>
      <c r="BG513">
        <v>579</v>
      </c>
      <c r="BH513">
        <v>246</v>
      </c>
      <c r="BI513">
        <v>578</v>
      </c>
      <c r="BJ513">
        <v>246</v>
      </c>
      <c r="BK513">
        <v>576</v>
      </c>
      <c r="BL513">
        <v>246</v>
      </c>
      <c r="BM513">
        <v>580</v>
      </c>
      <c r="BN513">
        <v>246</v>
      </c>
      <c r="BO513">
        <v>2</v>
      </c>
      <c r="BP513" s="1" t="s">
        <v>88</v>
      </c>
      <c r="BQ513">
        <v>3</v>
      </c>
      <c r="BR513" s="1" t="s">
        <v>88</v>
      </c>
      <c r="BS513">
        <v>2</v>
      </c>
      <c r="BT513" s="1" t="s">
        <v>88</v>
      </c>
      <c r="BU513">
        <v>0.1</v>
      </c>
      <c r="BV513">
        <v>3.32</v>
      </c>
      <c r="BW513">
        <v>0.02</v>
      </c>
      <c r="BX513">
        <v>0.12</v>
      </c>
      <c r="BY513">
        <v>1.44</v>
      </c>
      <c r="BZ513">
        <v>1.77</v>
      </c>
      <c r="CA513">
        <v>235</v>
      </c>
      <c r="CB513">
        <v>154</v>
      </c>
      <c r="CC513">
        <v>407</v>
      </c>
      <c r="CD513">
        <v>129</v>
      </c>
      <c r="CE513">
        <v>580</v>
      </c>
      <c r="CF513">
        <v>246</v>
      </c>
      <c r="CG513">
        <v>350</v>
      </c>
      <c r="CH513">
        <v>112</v>
      </c>
      <c r="CI513">
        <v>1.03</v>
      </c>
      <c r="CJ513">
        <v>0.25</v>
      </c>
      <c r="CK513" t="str">
        <f>IF(O513=" "," ",VLOOKUP(AA513,Mapping!$A:$C,2,FALSE))</f>
        <v>SHU</v>
      </c>
      <c r="CL513" t="str">
        <f>IF(O513=" "," ",VLOOKUP(AA513,Mapping!$A:$C,3,FALSE))</f>
        <v>Sheffield Utd</v>
      </c>
      <c r="CM513" s="5">
        <f t="shared" si="35"/>
        <v>0</v>
      </c>
      <c r="CN513" s="5">
        <f t="shared" si="36"/>
        <v>0</v>
      </c>
      <c r="CO513">
        <f t="shared" si="37"/>
        <v>5</v>
      </c>
      <c r="CP513" s="4">
        <f t="shared" si="38"/>
        <v>10.6</v>
      </c>
      <c r="CQ513">
        <f t="shared" si="39"/>
        <v>0</v>
      </c>
    </row>
    <row r="514" spans="1:95" x14ac:dyDescent="0.35">
      <c r="A514">
        <v>25</v>
      </c>
      <c r="B514" s="1" t="s">
        <v>88</v>
      </c>
      <c r="C514">
        <v>226182</v>
      </c>
      <c r="D514" s="1" t="s">
        <v>88</v>
      </c>
      <c r="E514" s="1" t="s">
        <v>88</v>
      </c>
      <c r="F514" s="1">
        <v>0</v>
      </c>
      <c r="G514" s="1" t="s">
        <v>88</v>
      </c>
      <c r="H514" s="1" t="s">
        <v>88</v>
      </c>
      <c r="I514">
        <v>2</v>
      </c>
      <c r="J514">
        <v>0.4</v>
      </c>
      <c r="K514" s="1" t="s">
        <v>88</v>
      </c>
      <c r="L514" s="1" t="s">
        <v>88</v>
      </c>
      <c r="M514" s="1" t="s">
        <v>1635</v>
      </c>
      <c r="N514">
        <v>0</v>
      </c>
      <c r="O514">
        <v>476</v>
      </c>
      <c r="P514" s="1" t="s">
        <v>88</v>
      </c>
      <c r="Q514" s="1" t="s">
        <v>115</v>
      </c>
      <c r="R514" s="2">
        <v>45142.500050324074</v>
      </c>
      <c r="S514" s="4">
        <v>45</v>
      </c>
      <c r="T514" s="1" t="s">
        <v>1636</v>
      </c>
      <c r="U514">
        <v>0</v>
      </c>
      <c r="V514" s="1" t="s">
        <v>1637</v>
      </c>
      <c r="W514">
        <v>0.1</v>
      </c>
      <c r="X514" s="1" t="s">
        <v>88</v>
      </c>
      <c r="Y514" s="1" t="s">
        <v>88</v>
      </c>
      <c r="Z514" s="1" t="s">
        <v>93</v>
      </c>
      <c r="AA514">
        <v>17</v>
      </c>
      <c r="AB514">
        <v>49</v>
      </c>
      <c r="AC514">
        <v>53</v>
      </c>
      <c r="AD514" s="5">
        <v>0</v>
      </c>
      <c r="AE514" s="5">
        <v>0</v>
      </c>
      <c r="AF514" s="5">
        <v>0</v>
      </c>
      <c r="AG514" s="5">
        <v>0</v>
      </c>
      <c r="AH514">
        <v>0</v>
      </c>
      <c r="AI514">
        <v>0</v>
      </c>
      <c r="AJ514" s="1" t="s">
        <v>1637</v>
      </c>
      <c r="AK514">
        <v>1833</v>
      </c>
      <c r="AL514">
        <v>1</v>
      </c>
      <c r="AM514">
        <v>3</v>
      </c>
      <c r="AN514">
        <v>5</v>
      </c>
      <c r="AO514">
        <v>36</v>
      </c>
      <c r="AP514">
        <v>1</v>
      </c>
      <c r="AQ514">
        <v>2</v>
      </c>
      <c r="AR514">
        <v>2</v>
      </c>
      <c r="AS514">
        <v>5</v>
      </c>
      <c r="AT514">
        <v>1</v>
      </c>
      <c r="AU514">
        <v>10</v>
      </c>
      <c r="AV514">
        <v>2</v>
      </c>
      <c r="AW514">
        <v>177</v>
      </c>
      <c r="AX514">
        <v>0</v>
      </c>
      <c r="AY514">
        <v>0</v>
      </c>
      <c r="AZ514">
        <v>0</v>
      </c>
      <c r="BA514">
        <v>0</v>
      </c>
      <c r="BB514">
        <v>21</v>
      </c>
      <c r="BC514">
        <v>0</v>
      </c>
      <c r="BD514">
        <v>0</v>
      </c>
      <c r="BE514">
        <v>0</v>
      </c>
      <c r="BF514">
        <v>0</v>
      </c>
      <c r="BG514">
        <v>499</v>
      </c>
      <c r="BH514">
        <v>194</v>
      </c>
      <c r="BI514">
        <v>498</v>
      </c>
      <c r="BJ514">
        <v>194</v>
      </c>
      <c r="BK514">
        <v>489</v>
      </c>
      <c r="BL514">
        <v>193</v>
      </c>
      <c r="BM514">
        <v>501</v>
      </c>
      <c r="BN514">
        <v>194</v>
      </c>
      <c r="BO514">
        <v>2</v>
      </c>
      <c r="BP514" s="1" t="s">
        <v>88</v>
      </c>
      <c r="BQ514">
        <v>3</v>
      </c>
      <c r="BR514" s="1" t="s">
        <v>88</v>
      </c>
      <c r="BS514">
        <v>2</v>
      </c>
      <c r="BT514" s="1" t="s">
        <v>88</v>
      </c>
      <c r="BU514">
        <v>0.1</v>
      </c>
      <c r="BV514">
        <v>3.32</v>
      </c>
      <c r="BW514">
        <v>0.02</v>
      </c>
      <c r="BX514">
        <v>0.12</v>
      </c>
      <c r="BY514">
        <v>1.44</v>
      </c>
      <c r="BZ514">
        <v>1.77</v>
      </c>
      <c r="CA514">
        <v>425</v>
      </c>
      <c r="CB514">
        <v>121</v>
      </c>
      <c r="CC514">
        <v>229</v>
      </c>
      <c r="CD514">
        <v>144</v>
      </c>
      <c r="CE514">
        <v>504</v>
      </c>
      <c r="CF514">
        <v>194</v>
      </c>
      <c r="CG514">
        <v>508</v>
      </c>
      <c r="CH514">
        <v>195</v>
      </c>
      <c r="CI514">
        <v>1.03</v>
      </c>
      <c r="CJ514">
        <v>0.25</v>
      </c>
      <c r="CK514" t="str">
        <f>IF(O514=" "," ",VLOOKUP(AA514,Mapping!$A:$C,2,FALSE))</f>
        <v>SHU</v>
      </c>
      <c r="CL514" t="str">
        <f>IF(O514=" "," ",VLOOKUP(AA514,Mapping!$A:$C,3,FALSE))</f>
        <v>Sheffield Utd</v>
      </c>
      <c r="CM514" s="5">
        <f t="shared" ref="CM514:CM577" si="40">AD514-AF514</f>
        <v>0</v>
      </c>
      <c r="CN514" s="5">
        <f t="shared" ref="CN514:CN577" si="41">AE514-AG514</f>
        <v>0</v>
      </c>
      <c r="CO514">
        <f t="shared" ref="CO514:CO577" si="42">S514/10</f>
        <v>4.5</v>
      </c>
      <c r="CP514" s="4">
        <f t="shared" ref="CP514:CP577" si="43">AC514/CO514</f>
        <v>11.777777777777779</v>
      </c>
      <c r="CQ514">
        <f t="shared" ref="CQ514:CQ577" si="44">F514/10</f>
        <v>0</v>
      </c>
    </row>
    <row r="515" spans="1:95" x14ac:dyDescent="0.35">
      <c r="A515">
        <v>25</v>
      </c>
      <c r="B515" s="1" t="s">
        <v>88</v>
      </c>
      <c r="C515">
        <v>195473</v>
      </c>
      <c r="D515" s="1" t="s">
        <v>88</v>
      </c>
      <c r="E515" s="1" t="s">
        <v>88</v>
      </c>
      <c r="F515" s="1">
        <v>0</v>
      </c>
      <c r="G515" s="1" t="s">
        <v>88</v>
      </c>
      <c r="H515" s="1" t="s">
        <v>88</v>
      </c>
      <c r="I515">
        <v>4</v>
      </c>
      <c r="J515">
        <v>0.2</v>
      </c>
      <c r="K515" s="1" t="s">
        <v>88</v>
      </c>
      <c r="L515" s="1" t="s">
        <v>88</v>
      </c>
      <c r="M515" s="1" t="s">
        <v>1638</v>
      </c>
      <c r="N515">
        <v>0</v>
      </c>
      <c r="O515">
        <v>477</v>
      </c>
      <c r="P515" s="1" t="s">
        <v>88</v>
      </c>
      <c r="Q515" s="1" t="s">
        <v>1639</v>
      </c>
      <c r="R515" s="2">
        <v>45145.020903773147</v>
      </c>
      <c r="S515" s="4">
        <v>50</v>
      </c>
      <c r="T515" s="1" t="s">
        <v>1640</v>
      </c>
      <c r="U515">
        <v>0</v>
      </c>
      <c r="V515" s="1" t="s">
        <v>1641</v>
      </c>
      <c r="W515">
        <v>0.2</v>
      </c>
      <c r="X515" s="1" t="s">
        <v>88</v>
      </c>
      <c r="Y515" s="1" t="s">
        <v>88</v>
      </c>
      <c r="Z515" s="1" t="s">
        <v>93</v>
      </c>
      <c r="AA515">
        <v>17</v>
      </c>
      <c r="AB515">
        <v>49</v>
      </c>
      <c r="AC515">
        <v>53</v>
      </c>
      <c r="AD515" s="5">
        <v>0</v>
      </c>
      <c r="AE515" s="5">
        <v>0</v>
      </c>
      <c r="AF515" s="5">
        <v>0</v>
      </c>
      <c r="AG515" s="5">
        <v>0</v>
      </c>
      <c r="AH515">
        <v>0</v>
      </c>
      <c r="AI515">
        <v>0</v>
      </c>
      <c r="AJ515" s="1" t="s">
        <v>1641</v>
      </c>
      <c r="AK515">
        <v>1833</v>
      </c>
      <c r="AL515">
        <v>1</v>
      </c>
      <c r="AM515">
        <v>3</v>
      </c>
      <c r="AN515">
        <v>5</v>
      </c>
      <c r="AO515">
        <v>36</v>
      </c>
      <c r="AP515">
        <v>1</v>
      </c>
      <c r="AQ515">
        <v>2</v>
      </c>
      <c r="AR515">
        <v>2</v>
      </c>
      <c r="AS515">
        <v>5</v>
      </c>
      <c r="AT515">
        <v>1</v>
      </c>
      <c r="AU515">
        <v>10</v>
      </c>
      <c r="AV515">
        <v>2</v>
      </c>
      <c r="AW515">
        <v>177</v>
      </c>
      <c r="AX515">
        <v>0</v>
      </c>
      <c r="AY515">
        <v>0</v>
      </c>
      <c r="AZ515">
        <v>0</v>
      </c>
      <c r="BA515">
        <v>0</v>
      </c>
      <c r="BB515">
        <v>21</v>
      </c>
      <c r="BC515">
        <v>0</v>
      </c>
      <c r="BD515">
        <v>0</v>
      </c>
      <c r="BE515">
        <v>0</v>
      </c>
      <c r="BF515">
        <v>0</v>
      </c>
      <c r="BG515">
        <v>575</v>
      </c>
      <c r="BH515">
        <v>58</v>
      </c>
      <c r="BI515">
        <v>574</v>
      </c>
      <c r="BJ515">
        <v>58</v>
      </c>
      <c r="BK515">
        <v>572</v>
      </c>
      <c r="BL515">
        <v>59</v>
      </c>
      <c r="BM515">
        <v>576</v>
      </c>
      <c r="BN515">
        <v>59</v>
      </c>
      <c r="BO515">
        <v>2</v>
      </c>
      <c r="BP515" s="1" t="s">
        <v>88</v>
      </c>
      <c r="BQ515">
        <v>3</v>
      </c>
      <c r="BR515" s="1" t="s">
        <v>88</v>
      </c>
      <c r="BS515">
        <v>2</v>
      </c>
      <c r="BT515" s="1" t="s">
        <v>88</v>
      </c>
      <c r="BU515">
        <v>0.1</v>
      </c>
      <c r="BV515">
        <v>3.32</v>
      </c>
      <c r="BW515">
        <v>0.02</v>
      </c>
      <c r="BX515">
        <v>0.12</v>
      </c>
      <c r="BY515">
        <v>1.44</v>
      </c>
      <c r="BZ515">
        <v>1.77</v>
      </c>
      <c r="CA515">
        <v>224</v>
      </c>
      <c r="CB515">
        <v>45</v>
      </c>
      <c r="CC515">
        <v>396</v>
      </c>
      <c r="CD515">
        <v>24</v>
      </c>
      <c r="CE515">
        <v>576</v>
      </c>
      <c r="CF515">
        <v>59</v>
      </c>
      <c r="CG515">
        <v>335</v>
      </c>
      <c r="CH515">
        <v>54</v>
      </c>
      <c r="CI515">
        <v>1.03</v>
      </c>
      <c r="CJ515">
        <v>0.25</v>
      </c>
      <c r="CK515" t="str">
        <f>IF(O515=" "," ",VLOOKUP(AA515,Mapping!$A:$C,2,FALSE))</f>
        <v>SHU</v>
      </c>
      <c r="CL515" t="str">
        <f>IF(O515=" "," ",VLOOKUP(AA515,Mapping!$A:$C,3,FALSE))</f>
        <v>Sheffield Utd</v>
      </c>
      <c r="CM515" s="5">
        <f t="shared" si="40"/>
        <v>0</v>
      </c>
      <c r="CN515" s="5">
        <f t="shared" si="41"/>
        <v>0</v>
      </c>
      <c r="CO515">
        <f t="shared" si="42"/>
        <v>5</v>
      </c>
      <c r="CP515" s="4">
        <f t="shared" si="43"/>
        <v>10.6</v>
      </c>
      <c r="CQ515">
        <f t="shared" si="44"/>
        <v>0</v>
      </c>
    </row>
    <row r="516" spans="1:95" x14ac:dyDescent="0.35">
      <c r="A516">
        <v>25</v>
      </c>
      <c r="B516" s="1" t="s">
        <v>88</v>
      </c>
      <c r="C516">
        <v>476938</v>
      </c>
      <c r="D516" s="1" t="s">
        <v>88</v>
      </c>
      <c r="E516" s="1" t="s">
        <v>88</v>
      </c>
      <c r="F516" s="1">
        <v>0</v>
      </c>
      <c r="G516" s="1" t="s">
        <v>88</v>
      </c>
      <c r="H516" s="1" t="s">
        <v>88</v>
      </c>
      <c r="I516">
        <v>3</v>
      </c>
      <c r="J516">
        <v>0.1</v>
      </c>
      <c r="K516" s="1" t="s">
        <v>88</v>
      </c>
      <c r="L516" s="1" t="s">
        <v>88</v>
      </c>
      <c r="M516" s="1" t="s">
        <v>1642</v>
      </c>
      <c r="N516">
        <v>0</v>
      </c>
      <c r="O516">
        <v>478</v>
      </c>
      <c r="P516" s="1" t="s">
        <v>88</v>
      </c>
      <c r="Q516" s="1" t="s">
        <v>115</v>
      </c>
      <c r="R516" s="2">
        <v>45142.500050486109</v>
      </c>
      <c r="S516" s="4">
        <v>45</v>
      </c>
      <c r="T516" s="1" t="s">
        <v>1643</v>
      </c>
      <c r="U516">
        <v>0</v>
      </c>
      <c r="V516" s="1" t="s">
        <v>1644</v>
      </c>
      <c r="W516">
        <v>0.1</v>
      </c>
      <c r="X516" s="1" t="s">
        <v>88</v>
      </c>
      <c r="Y516" s="1" t="s">
        <v>88</v>
      </c>
      <c r="Z516" s="1" t="s">
        <v>93</v>
      </c>
      <c r="AA516">
        <v>17</v>
      </c>
      <c r="AB516">
        <v>49</v>
      </c>
      <c r="AC516">
        <v>53</v>
      </c>
      <c r="AD516" s="5">
        <v>0</v>
      </c>
      <c r="AE516" s="5">
        <v>0</v>
      </c>
      <c r="AF516" s="5">
        <v>0</v>
      </c>
      <c r="AG516" s="5">
        <v>0</v>
      </c>
      <c r="AH516">
        <v>0</v>
      </c>
      <c r="AI516">
        <v>0</v>
      </c>
      <c r="AJ516" s="1" t="s">
        <v>1644</v>
      </c>
      <c r="AK516">
        <v>1833</v>
      </c>
      <c r="AL516">
        <v>1</v>
      </c>
      <c r="AM516">
        <v>3</v>
      </c>
      <c r="AN516">
        <v>5</v>
      </c>
      <c r="AO516">
        <v>36</v>
      </c>
      <c r="AP516">
        <v>1</v>
      </c>
      <c r="AQ516">
        <v>2</v>
      </c>
      <c r="AR516">
        <v>2</v>
      </c>
      <c r="AS516">
        <v>5</v>
      </c>
      <c r="AT516">
        <v>1</v>
      </c>
      <c r="AU516">
        <v>10</v>
      </c>
      <c r="AV516">
        <v>2</v>
      </c>
      <c r="AW516">
        <v>177</v>
      </c>
      <c r="AX516">
        <v>0</v>
      </c>
      <c r="AY516">
        <v>0</v>
      </c>
      <c r="AZ516">
        <v>0</v>
      </c>
      <c r="BA516">
        <v>0</v>
      </c>
      <c r="BB516">
        <v>21</v>
      </c>
      <c r="BC516">
        <v>0</v>
      </c>
      <c r="BD516">
        <v>0</v>
      </c>
      <c r="BE516">
        <v>0</v>
      </c>
      <c r="BF516">
        <v>0</v>
      </c>
      <c r="BG516">
        <v>533</v>
      </c>
      <c r="BH516">
        <v>210</v>
      </c>
      <c r="BI516">
        <v>531</v>
      </c>
      <c r="BJ516">
        <v>211</v>
      </c>
      <c r="BK516">
        <v>524</v>
      </c>
      <c r="BL516">
        <v>209</v>
      </c>
      <c r="BM516">
        <v>534</v>
      </c>
      <c r="BN516">
        <v>210</v>
      </c>
      <c r="BO516">
        <v>2</v>
      </c>
      <c r="BP516" s="1" t="s">
        <v>88</v>
      </c>
      <c r="BQ516">
        <v>3</v>
      </c>
      <c r="BR516" s="1" t="s">
        <v>88</v>
      </c>
      <c r="BS516">
        <v>2</v>
      </c>
      <c r="BT516" s="1" t="s">
        <v>88</v>
      </c>
      <c r="BU516">
        <v>0.1</v>
      </c>
      <c r="BV516">
        <v>3.32</v>
      </c>
      <c r="BW516">
        <v>0.02</v>
      </c>
      <c r="BX516">
        <v>0.12</v>
      </c>
      <c r="BY516">
        <v>1.44</v>
      </c>
      <c r="BZ516">
        <v>1.77</v>
      </c>
      <c r="CA516">
        <v>483</v>
      </c>
      <c r="CB516">
        <v>240</v>
      </c>
      <c r="CC516">
        <v>287</v>
      </c>
      <c r="CD516">
        <v>47</v>
      </c>
      <c r="CE516">
        <v>536</v>
      </c>
      <c r="CF516">
        <v>212</v>
      </c>
      <c r="CG516">
        <v>446</v>
      </c>
      <c r="CH516">
        <v>149</v>
      </c>
      <c r="CI516">
        <v>1.03</v>
      </c>
      <c r="CJ516">
        <v>0.25</v>
      </c>
      <c r="CK516" t="str">
        <f>IF(O516=" "," ",VLOOKUP(AA516,Mapping!$A:$C,2,FALSE))</f>
        <v>SHU</v>
      </c>
      <c r="CL516" t="str">
        <f>IF(O516=" "," ",VLOOKUP(AA516,Mapping!$A:$C,3,FALSE))</f>
        <v>Sheffield Utd</v>
      </c>
      <c r="CM516" s="5">
        <f t="shared" si="40"/>
        <v>0</v>
      </c>
      <c r="CN516" s="5">
        <f t="shared" si="41"/>
        <v>0</v>
      </c>
      <c r="CO516">
        <f t="shared" si="42"/>
        <v>4.5</v>
      </c>
      <c r="CP516" s="4">
        <f t="shared" si="43"/>
        <v>11.777777777777779</v>
      </c>
      <c r="CQ516">
        <f t="shared" si="44"/>
        <v>0</v>
      </c>
    </row>
    <row r="517" spans="1:95" x14ac:dyDescent="0.35">
      <c r="A517">
        <v>25</v>
      </c>
      <c r="B517" s="1" t="s">
        <v>88</v>
      </c>
      <c r="C517">
        <v>102549</v>
      </c>
      <c r="D517" s="1" t="s">
        <v>88</v>
      </c>
      <c r="E517" s="1" t="s">
        <v>88</v>
      </c>
      <c r="F517" s="1">
        <v>0</v>
      </c>
      <c r="G517" s="1" t="s">
        <v>88</v>
      </c>
      <c r="H517" s="1" t="s">
        <v>88</v>
      </c>
      <c r="I517">
        <v>1</v>
      </c>
      <c r="J517">
        <v>0.5</v>
      </c>
      <c r="K517" s="1" t="s">
        <v>88</v>
      </c>
      <c r="L517" s="1" t="s">
        <v>88</v>
      </c>
      <c r="M517" s="1" t="s">
        <v>382</v>
      </c>
      <c r="N517">
        <v>0</v>
      </c>
      <c r="O517">
        <v>479</v>
      </c>
      <c r="P517" s="1" t="s">
        <v>88</v>
      </c>
      <c r="Q517" s="1" t="s">
        <v>115</v>
      </c>
      <c r="R517" s="2">
        <v>45142.500050486109</v>
      </c>
      <c r="S517" s="4">
        <v>40</v>
      </c>
      <c r="T517" s="1" t="s">
        <v>1645</v>
      </c>
      <c r="U517">
        <v>0</v>
      </c>
      <c r="V517" s="1" t="s">
        <v>1646</v>
      </c>
      <c r="W517">
        <v>0.2</v>
      </c>
      <c r="X517" s="1" t="s">
        <v>88</v>
      </c>
      <c r="Y517" s="1" t="s">
        <v>88</v>
      </c>
      <c r="Z517" s="1" t="s">
        <v>97</v>
      </c>
      <c r="AA517">
        <v>17</v>
      </c>
      <c r="AB517">
        <v>49</v>
      </c>
      <c r="AC517">
        <v>53</v>
      </c>
      <c r="AD517" s="5">
        <v>0</v>
      </c>
      <c r="AE517" s="5">
        <v>0</v>
      </c>
      <c r="AF517" s="5">
        <v>0</v>
      </c>
      <c r="AG517" s="5">
        <v>0</v>
      </c>
      <c r="AH517">
        <v>0</v>
      </c>
      <c r="AI517">
        <v>0</v>
      </c>
      <c r="AJ517" s="1" t="s">
        <v>1646</v>
      </c>
      <c r="AK517">
        <v>1833</v>
      </c>
      <c r="AL517">
        <v>1</v>
      </c>
      <c r="AM517">
        <v>3</v>
      </c>
      <c r="AN517">
        <v>5</v>
      </c>
      <c r="AO517">
        <v>36</v>
      </c>
      <c r="AP517">
        <v>1</v>
      </c>
      <c r="AQ517">
        <v>2</v>
      </c>
      <c r="AR517">
        <v>2</v>
      </c>
      <c r="AS517">
        <v>5</v>
      </c>
      <c r="AT517">
        <v>1</v>
      </c>
      <c r="AU517">
        <v>10</v>
      </c>
      <c r="AV517">
        <v>2</v>
      </c>
      <c r="AW517">
        <v>177</v>
      </c>
      <c r="AX517">
        <v>0</v>
      </c>
      <c r="AY517">
        <v>0</v>
      </c>
      <c r="AZ517">
        <v>0</v>
      </c>
      <c r="BA517">
        <v>0</v>
      </c>
      <c r="BB517">
        <v>21</v>
      </c>
      <c r="BC517">
        <v>0</v>
      </c>
      <c r="BD517">
        <v>0</v>
      </c>
      <c r="BE517">
        <v>0</v>
      </c>
      <c r="BF517">
        <v>0</v>
      </c>
      <c r="BG517">
        <v>398</v>
      </c>
      <c r="BH517">
        <v>37</v>
      </c>
      <c r="BI517">
        <v>385</v>
      </c>
      <c r="BJ517">
        <v>24</v>
      </c>
      <c r="BK517">
        <v>367</v>
      </c>
      <c r="BL517">
        <v>15</v>
      </c>
      <c r="BM517">
        <v>400</v>
      </c>
      <c r="BN517">
        <v>37</v>
      </c>
      <c r="BO517">
        <v>2</v>
      </c>
      <c r="BP517" s="1" t="s">
        <v>88</v>
      </c>
      <c r="BQ517">
        <v>3</v>
      </c>
      <c r="BR517" s="1" t="s">
        <v>88</v>
      </c>
      <c r="BS517">
        <v>2</v>
      </c>
      <c r="BT517" s="1" t="s">
        <v>88</v>
      </c>
      <c r="BU517">
        <v>0.1</v>
      </c>
      <c r="BV517">
        <v>3.32</v>
      </c>
      <c r="BW517">
        <v>0.02</v>
      </c>
      <c r="BX517">
        <v>0.12</v>
      </c>
      <c r="BY517">
        <v>1.44</v>
      </c>
      <c r="BZ517">
        <v>1.77</v>
      </c>
      <c r="CA517">
        <v>535</v>
      </c>
      <c r="CB517">
        <v>43</v>
      </c>
      <c r="CC517">
        <v>20</v>
      </c>
      <c r="CD517">
        <v>14</v>
      </c>
      <c r="CE517">
        <v>405</v>
      </c>
      <c r="CF517">
        <v>37</v>
      </c>
      <c r="CG517">
        <v>324</v>
      </c>
      <c r="CH517">
        <v>51</v>
      </c>
      <c r="CI517">
        <v>1.03</v>
      </c>
      <c r="CJ517">
        <v>0.25</v>
      </c>
      <c r="CK517" t="str">
        <f>IF(O517=" "," ",VLOOKUP(AA517,Mapping!$A:$C,2,FALSE))</f>
        <v>SHU</v>
      </c>
      <c r="CL517" t="str">
        <f>IF(O517=" "," ",VLOOKUP(AA517,Mapping!$A:$C,3,FALSE))</f>
        <v>Sheffield Utd</v>
      </c>
      <c r="CM517" s="5">
        <f t="shared" si="40"/>
        <v>0</v>
      </c>
      <c r="CN517" s="5">
        <f t="shared" si="41"/>
        <v>0</v>
      </c>
      <c r="CO517">
        <f t="shared" si="42"/>
        <v>4</v>
      </c>
      <c r="CP517" s="4">
        <f t="shared" si="43"/>
        <v>13.25</v>
      </c>
      <c r="CQ517">
        <f t="shared" si="44"/>
        <v>0</v>
      </c>
    </row>
    <row r="518" spans="1:95" x14ac:dyDescent="0.35">
      <c r="A518">
        <v>25</v>
      </c>
      <c r="B518" s="1" t="s">
        <v>88</v>
      </c>
      <c r="C518">
        <v>108416</v>
      </c>
      <c r="D518" s="1" t="s">
        <v>88</v>
      </c>
      <c r="E518" s="1" t="s">
        <v>88</v>
      </c>
      <c r="F518" s="1">
        <v>0</v>
      </c>
      <c r="G518" s="1" t="s">
        <v>88</v>
      </c>
      <c r="H518" s="1" t="s">
        <v>88</v>
      </c>
      <c r="I518">
        <v>2</v>
      </c>
      <c r="J518">
        <v>1.5</v>
      </c>
      <c r="K518" s="1" t="s">
        <v>88</v>
      </c>
      <c r="L518" s="1" t="s">
        <v>88</v>
      </c>
      <c r="M518" s="1" t="s">
        <v>264</v>
      </c>
      <c r="N518">
        <v>0</v>
      </c>
      <c r="O518">
        <v>480</v>
      </c>
      <c r="P518" s="1" t="s">
        <v>88</v>
      </c>
      <c r="Q518" s="1" t="s">
        <v>115</v>
      </c>
      <c r="R518" s="2">
        <v>45142.500050486109</v>
      </c>
      <c r="S518" s="4">
        <v>45</v>
      </c>
      <c r="T518" s="1" t="s">
        <v>1647</v>
      </c>
      <c r="U518">
        <v>0</v>
      </c>
      <c r="V518" s="1" t="s">
        <v>1648</v>
      </c>
      <c r="W518">
        <v>0.2</v>
      </c>
      <c r="X518" s="1" t="s">
        <v>88</v>
      </c>
      <c r="Y518" s="1" t="s">
        <v>88</v>
      </c>
      <c r="Z518" s="1" t="s">
        <v>97</v>
      </c>
      <c r="AA518">
        <v>17</v>
      </c>
      <c r="AB518">
        <v>49</v>
      </c>
      <c r="AC518">
        <v>53</v>
      </c>
      <c r="AD518" s="5">
        <v>0</v>
      </c>
      <c r="AE518" s="5">
        <v>0</v>
      </c>
      <c r="AF518" s="5">
        <v>0</v>
      </c>
      <c r="AG518" s="5">
        <v>0</v>
      </c>
      <c r="AH518">
        <v>0</v>
      </c>
      <c r="AI518">
        <v>0</v>
      </c>
      <c r="AJ518" s="1" t="s">
        <v>1648</v>
      </c>
      <c r="AK518">
        <v>1833</v>
      </c>
      <c r="AL518">
        <v>1</v>
      </c>
      <c r="AM518">
        <v>3</v>
      </c>
      <c r="AN518">
        <v>5</v>
      </c>
      <c r="AO518">
        <v>36</v>
      </c>
      <c r="AP518">
        <v>1</v>
      </c>
      <c r="AQ518">
        <v>2</v>
      </c>
      <c r="AR518">
        <v>2</v>
      </c>
      <c r="AS518">
        <v>5</v>
      </c>
      <c r="AT518">
        <v>1</v>
      </c>
      <c r="AU518">
        <v>10</v>
      </c>
      <c r="AV518">
        <v>2</v>
      </c>
      <c r="AW518">
        <v>177</v>
      </c>
      <c r="AX518">
        <v>0</v>
      </c>
      <c r="AY518">
        <v>0</v>
      </c>
      <c r="AZ518">
        <v>0</v>
      </c>
      <c r="BA518">
        <v>0</v>
      </c>
      <c r="BB518">
        <v>21</v>
      </c>
      <c r="BC518">
        <v>0</v>
      </c>
      <c r="BD518">
        <v>0</v>
      </c>
      <c r="BE518">
        <v>0</v>
      </c>
      <c r="BF518">
        <v>0</v>
      </c>
      <c r="BG518">
        <v>470</v>
      </c>
      <c r="BH518">
        <v>180</v>
      </c>
      <c r="BI518">
        <v>467</v>
      </c>
      <c r="BJ518">
        <v>180</v>
      </c>
      <c r="BK518">
        <v>454</v>
      </c>
      <c r="BL518">
        <v>179</v>
      </c>
      <c r="BM518">
        <v>472</v>
      </c>
      <c r="BN518">
        <v>180</v>
      </c>
      <c r="BO518">
        <v>2</v>
      </c>
      <c r="BP518" s="1" t="s">
        <v>88</v>
      </c>
      <c r="BQ518">
        <v>3</v>
      </c>
      <c r="BR518" s="1" t="s">
        <v>88</v>
      </c>
      <c r="BS518">
        <v>2</v>
      </c>
      <c r="BT518" s="1" t="s">
        <v>88</v>
      </c>
      <c r="BU518">
        <v>0.1</v>
      </c>
      <c r="BV518">
        <v>3.32</v>
      </c>
      <c r="BW518">
        <v>0.02</v>
      </c>
      <c r="BX518">
        <v>0.12</v>
      </c>
      <c r="BY518">
        <v>1.44</v>
      </c>
      <c r="BZ518">
        <v>1.77</v>
      </c>
      <c r="CA518">
        <v>336</v>
      </c>
      <c r="CB518">
        <v>60</v>
      </c>
      <c r="CC518">
        <v>140</v>
      </c>
      <c r="CD518">
        <v>83</v>
      </c>
      <c r="CE518">
        <v>477</v>
      </c>
      <c r="CF518">
        <v>181</v>
      </c>
      <c r="CG518">
        <v>359</v>
      </c>
      <c r="CH518">
        <v>134</v>
      </c>
      <c r="CI518">
        <v>1.03</v>
      </c>
      <c r="CJ518">
        <v>0.25</v>
      </c>
      <c r="CK518" t="str">
        <f>IF(O518=" "," ",VLOOKUP(AA518,Mapping!$A:$C,2,FALSE))</f>
        <v>SHU</v>
      </c>
      <c r="CL518" t="str">
        <f>IF(O518=" "," ",VLOOKUP(AA518,Mapping!$A:$C,3,FALSE))</f>
        <v>Sheffield Utd</v>
      </c>
      <c r="CM518" s="5">
        <f t="shared" si="40"/>
        <v>0</v>
      </c>
      <c r="CN518" s="5">
        <f t="shared" si="41"/>
        <v>0</v>
      </c>
      <c r="CO518">
        <f t="shared" si="42"/>
        <v>4.5</v>
      </c>
      <c r="CP518" s="4">
        <f t="shared" si="43"/>
        <v>11.777777777777779</v>
      </c>
      <c r="CQ518">
        <f t="shared" si="44"/>
        <v>0</v>
      </c>
    </row>
    <row r="519" spans="1:95" x14ac:dyDescent="0.35">
      <c r="A519">
        <v>75</v>
      </c>
      <c r="B519" s="1" t="s">
        <v>88</v>
      </c>
      <c r="C519">
        <v>47247</v>
      </c>
      <c r="D519" s="1" t="s">
        <v>88</v>
      </c>
      <c r="E519" s="1" t="s">
        <v>88</v>
      </c>
      <c r="F519" s="1">
        <v>0</v>
      </c>
      <c r="G519" s="1" t="s">
        <v>88</v>
      </c>
      <c r="H519" s="1" t="s">
        <v>88</v>
      </c>
      <c r="I519">
        <v>3</v>
      </c>
      <c r="J519">
        <v>0.8</v>
      </c>
      <c r="K519" s="1" t="s">
        <v>88</v>
      </c>
      <c r="L519" s="1" t="s">
        <v>88</v>
      </c>
      <c r="M519" s="1" t="s">
        <v>264</v>
      </c>
      <c r="N519">
        <v>0</v>
      </c>
      <c r="O519">
        <v>481</v>
      </c>
      <c r="P519" s="1" t="s">
        <v>88</v>
      </c>
      <c r="Q519" s="1" t="s">
        <v>440</v>
      </c>
      <c r="R519" s="2">
        <v>45142.500050682873</v>
      </c>
      <c r="S519" s="4">
        <v>50</v>
      </c>
      <c r="T519" s="1" t="s">
        <v>1649</v>
      </c>
      <c r="U519">
        <v>0</v>
      </c>
      <c r="V519" s="1" t="s">
        <v>1650</v>
      </c>
      <c r="W519">
        <v>0</v>
      </c>
      <c r="X519" s="1" t="s">
        <v>88</v>
      </c>
      <c r="Y519" s="1" t="s">
        <v>88</v>
      </c>
      <c r="Z519" s="1" t="s">
        <v>93</v>
      </c>
      <c r="AA519">
        <v>17</v>
      </c>
      <c r="AB519">
        <v>49</v>
      </c>
      <c r="AC519">
        <v>53</v>
      </c>
      <c r="AD519" s="5">
        <v>0</v>
      </c>
      <c r="AE519" s="5">
        <v>0</v>
      </c>
      <c r="AF519" s="5">
        <v>0</v>
      </c>
      <c r="AG519" s="5">
        <v>0</v>
      </c>
      <c r="AH519">
        <v>0</v>
      </c>
      <c r="AI519">
        <v>0</v>
      </c>
      <c r="AJ519" s="1" t="s">
        <v>1650</v>
      </c>
      <c r="AK519">
        <v>1833</v>
      </c>
      <c r="AL519">
        <v>1</v>
      </c>
      <c r="AM519">
        <v>3</v>
      </c>
      <c r="AN519">
        <v>5</v>
      </c>
      <c r="AO519">
        <v>36</v>
      </c>
      <c r="AP519">
        <v>1</v>
      </c>
      <c r="AQ519">
        <v>2</v>
      </c>
      <c r="AR519">
        <v>2</v>
      </c>
      <c r="AS519">
        <v>5</v>
      </c>
      <c r="AT519">
        <v>1</v>
      </c>
      <c r="AU519">
        <v>10</v>
      </c>
      <c r="AV519">
        <v>2</v>
      </c>
      <c r="AW519">
        <v>177</v>
      </c>
      <c r="AX519">
        <v>0</v>
      </c>
      <c r="AY519">
        <v>0</v>
      </c>
      <c r="AZ519">
        <v>0</v>
      </c>
      <c r="BA519">
        <v>0</v>
      </c>
      <c r="BB519">
        <v>21</v>
      </c>
      <c r="BC519">
        <v>0</v>
      </c>
      <c r="BD519">
        <v>0</v>
      </c>
      <c r="BE519">
        <v>0</v>
      </c>
      <c r="BF519">
        <v>0</v>
      </c>
      <c r="BG519">
        <v>556</v>
      </c>
      <c r="BH519">
        <v>227</v>
      </c>
      <c r="BI519">
        <v>554</v>
      </c>
      <c r="BJ519">
        <v>227</v>
      </c>
      <c r="BK519">
        <v>549</v>
      </c>
      <c r="BL519">
        <v>226</v>
      </c>
      <c r="BM519">
        <v>557</v>
      </c>
      <c r="BN519">
        <v>227</v>
      </c>
      <c r="BO519">
        <v>2</v>
      </c>
      <c r="BP519" s="1" t="s">
        <v>88</v>
      </c>
      <c r="BQ519">
        <v>3</v>
      </c>
      <c r="BR519" s="1" t="s">
        <v>88</v>
      </c>
      <c r="BS519">
        <v>2</v>
      </c>
      <c r="BT519" s="1" t="s">
        <v>88</v>
      </c>
      <c r="BU519">
        <v>0.1</v>
      </c>
      <c r="BV519">
        <v>3.32</v>
      </c>
      <c r="BW519">
        <v>0.02</v>
      </c>
      <c r="BX519">
        <v>0.12</v>
      </c>
      <c r="BY519">
        <v>1.44</v>
      </c>
      <c r="BZ519">
        <v>1.77</v>
      </c>
      <c r="CA519">
        <v>153</v>
      </c>
      <c r="CB519">
        <v>97</v>
      </c>
      <c r="CC519">
        <v>325</v>
      </c>
      <c r="CD519">
        <v>72</v>
      </c>
      <c r="CE519">
        <v>558</v>
      </c>
      <c r="CF519">
        <v>228</v>
      </c>
      <c r="CG519">
        <v>586</v>
      </c>
      <c r="CH519">
        <v>237</v>
      </c>
      <c r="CI519">
        <v>1.03</v>
      </c>
      <c r="CJ519">
        <v>0.25</v>
      </c>
      <c r="CK519" t="str">
        <f>IF(O519=" "," ",VLOOKUP(AA519,Mapping!$A:$C,2,FALSE))</f>
        <v>SHU</v>
      </c>
      <c r="CL519" t="str">
        <f>IF(O519=" "," ",VLOOKUP(AA519,Mapping!$A:$C,3,FALSE))</f>
        <v>Sheffield Utd</v>
      </c>
      <c r="CM519" s="5">
        <f t="shared" si="40"/>
        <v>0</v>
      </c>
      <c r="CN519" s="5">
        <f t="shared" si="41"/>
        <v>0</v>
      </c>
      <c r="CO519">
        <f t="shared" si="42"/>
        <v>5</v>
      </c>
      <c r="CP519" s="4">
        <f t="shared" si="43"/>
        <v>10.6</v>
      </c>
      <c r="CQ519">
        <f t="shared" si="44"/>
        <v>0</v>
      </c>
    </row>
    <row r="520" spans="1:95" x14ac:dyDescent="0.35">
      <c r="A520">
        <v>75</v>
      </c>
      <c r="B520" s="1" t="s">
        <v>88</v>
      </c>
      <c r="C520">
        <v>82143</v>
      </c>
      <c r="D520" s="1" t="s">
        <v>88</v>
      </c>
      <c r="E520" s="1" t="s">
        <v>88</v>
      </c>
      <c r="F520" s="1">
        <v>0</v>
      </c>
      <c r="G520" s="1" t="s">
        <v>88</v>
      </c>
      <c r="H520" s="1" t="s">
        <v>88</v>
      </c>
      <c r="I520">
        <v>1</v>
      </c>
      <c r="J520">
        <v>1.8</v>
      </c>
      <c r="K520" s="1" t="s">
        <v>88</v>
      </c>
      <c r="L520" s="1" t="s">
        <v>88</v>
      </c>
      <c r="M520" s="1" t="s">
        <v>1651</v>
      </c>
      <c r="N520">
        <v>0</v>
      </c>
      <c r="O520">
        <v>482</v>
      </c>
      <c r="P520" s="1" t="s">
        <v>88</v>
      </c>
      <c r="Q520" s="1" t="s">
        <v>440</v>
      </c>
      <c r="R520" s="2">
        <v>45142.500050682873</v>
      </c>
      <c r="S520" s="4">
        <v>45</v>
      </c>
      <c r="T520" s="1" t="s">
        <v>1652</v>
      </c>
      <c r="U520">
        <v>0</v>
      </c>
      <c r="V520" s="1" t="s">
        <v>1653</v>
      </c>
      <c r="W520">
        <v>0.4</v>
      </c>
      <c r="X520" s="1" t="s">
        <v>88</v>
      </c>
      <c r="Y520" s="1" t="s">
        <v>88</v>
      </c>
      <c r="Z520" s="1" t="s">
        <v>97</v>
      </c>
      <c r="AA520">
        <v>17</v>
      </c>
      <c r="AB520">
        <v>49</v>
      </c>
      <c r="AC520">
        <v>53</v>
      </c>
      <c r="AD520" s="5">
        <v>0</v>
      </c>
      <c r="AE520" s="5">
        <v>0</v>
      </c>
      <c r="AF520" s="5">
        <v>0</v>
      </c>
      <c r="AG520" s="5">
        <v>0</v>
      </c>
      <c r="AH520">
        <v>0</v>
      </c>
      <c r="AI520">
        <v>0</v>
      </c>
      <c r="AJ520" s="1" t="s">
        <v>1653</v>
      </c>
      <c r="AK520">
        <v>1833</v>
      </c>
      <c r="AL520">
        <v>1</v>
      </c>
      <c r="AM520">
        <v>3</v>
      </c>
      <c r="AN520">
        <v>5</v>
      </c>
      <c r="AO520">
        <v>36</v>
      </c>
      <c r="AP520">
        <v>1</v>
      </c>
      <c r="AQ520">
        <v>2</v>
      </c>
      <c r="AR520">
        <v>2</v>
      </c>
      <c r="AS520">
        <v>5</v>
      </c>
      <c r="AT520">
        <v>1</v>
      </c>
      <c r="AU520">
        <v>10</v>
      </c>
      <c r="AV520">
        <v>2</v>
      </c>
      <c r="AW520">
        <v>177</v>
      </c>
      <c r="AX520">
        <v>0</v>
      </c>
      <c r="AY520">
        <v>0</v>
      </c>
      <c r="AZ520">
        <v>0</v>
      </c>
      <c r="BA520">
        <v>0</v>
      </c>
      <c r="BB520">
        <v>21</v>
      </c>
      <c r="BC520">
        <v>0</v>
      </c>
      <c r="BD520">
        <v>0</v>
      </c>
      <c r="BE520">
        <v>0</v>
      </c>
      <c r="BF520">
        <v>0</v>
      </c>
      <c r="BG520">
        <v>465</v>
      </c>
      <c r="BH520">
        <v>64</v>
      </c>
      <c r="BI520">
        <v>461</v>
      </c>
      <c r="BJ520">
        <v>59</v>
      </c>
      <c r="BK520">
        <v>448</v>
      </c>
      <c r="BL520">
        <v>52</v>
      </c>
      <c r="BM520">
        <v>467</v>
      </c>
      <c r="BN520">
        <v>64</v>
      </c>
      <c r="BO520">
        <v>2</v>
      </c>
      <c r="BP520" s="1" t="s">
        <v>88</v>
      </c>
      <c r="BQ520">
        <v>3</v>
      </c>
      <c r="BR520" s="1" t="s">
        <v>88</v>
      </c>
      <c r="BS520">
        <v>2</v>
      </c>
      <c r="BT520" s="1" t="s">
        <v>88</v>
      </c>
      <c r="BU520">
        <v>0.1</v>
      </c>
      <c r="BV520">
        <v>3.32</v>
      </c>
      <c r="BW520">
        <v>0.02</v>
      </c>
      <c r="BX520">
        <v>0.12</v>
      </c>
      <c r="BY520">
        <v>1.44</v>
      </c>
      <c r="BZ520">
        <v>1.77</v>
      </c>
      <c r="CA520">
        <v>322</v>
      </c>
      <c r="CB520">
        <v>19</v>
      </c>
      <c r="CC520">
        <v>126</v>
      </c>
      <c r="CD520">
        <v>51</v>
      </c>
      <c r="CE520">
        <v>472</v>
      </c>
      <c r="CF520">
        <v>64</v>
      </c>
      <c r="CG520">
        <v>273</v>
      </c>
      <c r="CH520">
        <v>42</v>
      </c>
      <c r="CI520">
        <v>1.03</v>
      </c>
      <c r="CJ520">
        <v>0.25</v>
      </c>
      <c r="CK520" t="str">
        <f>IF(O520=" "," ",VLOOKUP(AA520,Mapping!$A:$C,2,FALSE))</f>
        <v>SHU</v>
      </c>
      <c r="CL520" t="str">
        <f>IF(O520=" "," ",VLOOKUP(AA520,Mapping!$A:$C,3,FALSE))</f>
        <v>Sheffield Utd</v>
      </c>
      <c r="CM520" s="5">
        <f t="shared" si="40"/>
        <v>0</v>
      </c>
      <c r="CN520" s="5">
        <f t="shared" si="41"/>
        <v>0</v>
      </c>
      <c r="CO520">
        <f t="shared" si="42"/>
        <v>4.5</v>
      </c>
      <c r="CP520" s="4">
        <f t="shared" si="43"/>
        <v>11.777777777777779</v>
      </c>
      <c r="CQ520">
        <f t="shared" si="44"/>
        <v>0</v>
      </c>
    </row>
    <row r="521" spans="1:95" x14ac:dyDescent="0.35">
      <c r="A521">
        <v>75</v>
      </c>
      <c r="B521" s="1" t="s">
        <v>88</v>
      </c>
      <c r="C521">
        <v>523700</v>
      </c>
      <c r="D521" s="1" t="s">
        <v>88</v>
      </c>
      <c r="E521" s="1" t="s">
        <v>88</v>
      </c>
      <c r="F521" s="1">
        <v>0</v>
      </c>
      <c r="G521" s="1" t="s">
        <v>88</v>
      </c>
      <c r="H521" s="1" t="s">
        <v>88</v>
      </c>
      <c r="I521">
        <v>4</v>
      </c>
      <c r="J521">
        <v>0.7</v>
      </c>
      <c r="K521" s="1" t="s">
        <v>88</v>
      </c>
      <c r="L521" s="1" t="s">
        <v>88</v>
      </c>
      <c r="M521" s="1" t="s">
        <v>1654</v>
      </c>
      <c r="N521">
        <v>0</v>
      </c>
      <c r="O521">
        <v>483</v>
      </c>
      <c r="P521" s="1" t="s">
        <v>88</v>
      </c>
      <c r="Q521" s="1" t="s">
        <v>1472</v>
      </c>
      <c r="R521" s="2">
        <v>45145.020904155092</v>
      </c>
      <c r="S521" s="4">
        <v>50</v>
      </c>
      <c r="T521" s="1" t="s">
        <v>1655</v>
      </c>
      <c r="U521">
        <v>0</v>
      </c>
      <c r="V521" s="1" t="s">
        <v>1656</v>
      </c>
      <c r="W521">
        <v>0.1</v>
      </c>
      <c r="X521" s="1" t="s">
        <v>88</v>
      </c>
      <c r="Y521" s="1" t="s">
        <v>88</v>
      </c>
      <c r="Z521" s="1" t="s">
        <v>93</v>
      </c>
      <c r="AA521">
        <v>17</v>
      </c>
      <c r="AB521">
        <v>49</v>
      </c>
      <c r="AC521">
        <v>53</v>
      </c>
      <c r="AD521" s="5">
        <v>0</v>
      </c>
      <c r="AE521" s="5">
        <v>0</v>
      </c>
      <c r="AF521" s="5">
        <v>0</v>
      </c>
      <c r="AG521" s="5">
        <v>0</v>
      </c>
      <c r="AH521">
        <v>0</v>
      </c>
      <c r="AI521">
        <v>0</v>
      </c>
      <c r="AJ521" s="1" t="s">
        <v>1656</v>
      </c>
      <c r="AK521">
        <v>1833</v>
      </c>
      <c r="AL521">
        <v>1</v>
      </c>
      <c r="AM521">
        <v>3</v>
      </c>
      <c r="AN521">
        <v>5</v>
      </c>
      <c r="AO521">
        <v>36</v>
      </c>
      <c r="AP521">
        <v>1</v>
      </c>
      <c r="AQ521">
        <v>2</v>
      </c>
      <c r="AR521">
        <v>2</v>
      </c>
      <c r="AS521">
        <v>5</v>
      </c>
      <c r="AT521">
        <v>1</v>
      </c>
      <c r="AU521">
        <v>10</v>
      </c>
      <c r="AV521">
        <v>2</v>
      </c>
      <c r="AW521">
        <v>177</v>
      </c>
      <c r="AX521">
        <v>0</v>
      </c>
      <c r="AY521">
        <v>0</v>
      </c>
      <c r="AZ521">
        <v>0</v>
      </c>
      <c r="BA521">
        <v>0</v>
      </c>
      <c r="BB521">
        <v>21</v>
      </c>
      <c r="BC521">
        <v>0</v>
      </c>
      <c r="BD521">
        <v>0</v>
      </c>
      <c r="BE521">
        <v>0</v>
      </c>
      <c r="BF521">
        <v>0</v>
      </c>
      <c r="BG521">
        <v>597</v>
      </c>
      <c r="BH521">
        <v>65</v>
      </c>
      <c r="BI521">
        <v>597</v>
      </c>
      <c r="BJ521">
        <v>65</v>
      </c>
      <c r="BK521">
        <v>594</v>
      </c>
      <c r="BL521">
        <v>65</v>
      </c>
      <c r="BM521">
        <v>597</v>
      </c>
      <c r="BN521">
        <v>65</v>
      </c>
      <c r="BO521">
        <v>2</v>
      </c>
      <c r="BP521" s="1" t="s">
        <v>88</v>
      </c>
      <c r="BQ521">
        <v>3</v>
      </c>
      <c r="BR521" s="1" t="s">
        <v>88</v>
      </c>
      <c r="BS521">
        <v>2</v>
      </c>
      <c r="BT521" s="1" t="s">
        <v>88</v>
      </c>
      <c r="BU521">
        <v>0.1</v>
      </c>
      <c r="BV521">
        <v>3.32</v>
      </c>
      <c r="BW521">
        <v>0.02</v>
      </c>
      <c r="BX521">
        <v>0.12</v>
      </c>
      <c r="BY521">
        <v>1.44</v>
      </c>
      <c r="BZ521">
        <v>1.77</v>
      </c>
      <c r="CA521">
        <v>292</v>
      </c>
      <c r="CB521">
        <v>58</v>
      </c>
      <c r="CC521">
        <v>464</v>
      </c>
      <c r="CD521">
        <v>37</v>
      </c>
      <c r="CE521">
        <v>597</v>
      </c>
      <c r="CF521">
        <v>65</v>
      </c>
      <c r="CG521">
        <v>525</v>
      </c>
      <c r="CH521">
        <v>73</v>
      </c>
      <c r="CI521">
        <v>1.03</v>
      </c>
      <c r="CJ521">
        <v>0.25</v>
      </c>
      <c r="CK521" t="str">
        <f>IF(O521=" "," ",VLOOKUP(AA521,Mapping!$A:$C,2,FALSE))</f>
        <v>SHU</v>
      </c>
      <c r="CL521" t="str">
        <f>IF(O521=" "," ",VLOOKUP(AA521,Mapping!$A:$C,3,FALSE))</f>
        <v>Sheffield Utd</v>
      </c>
      <c r="CM521" s="5">
        <f t="shared" si="40"/>
        <v>0</v>
      </c>
      <c r="CN521" s="5">
        <f t="shared" si="41"/>
        <v>0</v>
      </c>
      <c r="CO521">
        <f t="shared" si="42"/>
        <v>5</v>
      </c>
      <c r="CP521" s="4">
        <f t="shared" si="43"/>
        <v>10.6</v>
      </c>
      <c r="CQ521">
        <f t="shared" si="44"/>
        <v>0</v>
      </c>
    </row>
    <row r="522" spans="1:95" x14ac:dyDescent="0.35">
      <c r="A522">
        <v>75</v>
      </c>
      <c r="B522" s="1" t="s">
        <v>88</v>
      </c>
      <c r="C522">
        <v>155197</v>
      </c>
      <c r="D522" s="1" t="s">
        <v>88</v>
      </c>
      <c r="E522" s="1" t="s">
        <v>88</v>
      </c>
      <c r="F522" s="1">
        <v>0</v>
      </c>
      <c r="G522" s="1" t="s">
        <v>88</v>
      </c>
      <c r="H522" s="1" t="s">
        <v>88</v>
      </c>
      <c r="I522">
        <v>2</v>
      </c>
      <c r="J522">
        <v>1.5</v>
      </c>
      <c r="K522" s="1" t="s">
        <v>88</v>
      </c>
      <c r="L522" s="1" t="s">
        <v>88</v>
      </c>
      <c r="M522" s="1" t="s">
        <v>1657</v>
      </c>
      <c r="N522">
        <v>0</v>
      </c>
      <c r="O522">
        <v>484</v>
      </c>
      <c r="P522" s="1" t="s">
        <v>88</v>
      </c>
      <c r="Q522" s="1" t="s">
        <v>1472</v>
      </c>
      <c r="R522" s="2">
        <v>45145.020904155092</v>
      </c>
      <c r="S522" s="4">
        <v>45</v>
      </c>
      <c r="T522" s="1" t="s">
        <v>1658</v>
      </c>
      <c r="U522">
        <v>0</v>
      </c>
      <c r="V522" s="1" t="s">
        <v>348</v>
      </c>
      <c r="W522">
        <v>0.1</v>
      </c>
      <c r="X522" s="1" t="s">
        <v>88</v>
      </c>
      <c r="Y522" s="1" t="s">
        <v>88</v>
      </c>
      <c r="Z522" s="1" t="s">
        <v>97</v>
      </c>
      <c r="AA522">
        <v>17</v>
      </c>
      <c r="AB522">
        <v>49</v>
      </c>
      <c r="AC522">
        <v>53</v>
      </c>
      <c r="AD522" s="5">
        <v>0</v>
      </c>
      <c r="AE522" s="5">
        <v>0</v>
      </c>
      <c r="AF522" s="5">
        <v>0</v>
      </c>
      <c r="AG522" s="5">
        <v>0</v>
      </c>
      <c r="AH522">
        <v>0</v>
      </c>
      <c r="AI522">
        <v>0</v>
      </c>
      <c r="AJ522" s="1" t="s">
        <v>348</v>
      </c>
      <c r="AK522">
        <v>1833</v>
      </c>
      <c r="AL522">
        <v>1</v>
      </c>
      <c r="AM522">
        <v>3</v>
      </c>
      <c r="AN522">
        <v>5</v>
      </c>
      <c r="AO522">
        <v>36</v>
      </c>
      <c r="AP522">
        <v>1</v>
      </c>
      <c r="AQ522">
        <v>2</v>
      </c>
      <c r="AR522">
        <v>2</v>
      </c>
      <c r="AS522">
        <v>5</v>
      </c>
      <c r="AT522">
        <v>1</v>
      </c>
      <c r="AU522">
        <v>10</v>
      </c>
      <c r="AV522">
        <v>2</v>
      </c>
      <c r="AW522">
        <v>177</v>
      </c>
      <c r="AX522">
        <v>0</v>
      </c>
      <c r="AY522">
        <v>0</v>
      </c>
      <c r="AZ522">
        <v>0</v>
      </c>
      <c r="BA522">
        <v>0</v>
      </c>
      <c r="BB522">
        <v>21</v>
      </c>
      <c r="BC522">
        <v>0</v>
      </c>
      <c r="BD522">
        <v>0</v>
      </c>
      <c r="BE522">
        <v>0</v>
      </c>
      <c r="BF522">
        <v>0</v>
      </c>
      <c r="BG522">
        <v>477</v>
      </c>
      <c r="BH522">
        <v>184</v>
      </c>
      <c r="BI522">
        <v>475</v>
      </c>
      <c r="BJ522">
        <v>184</v>
      </c>
      <c r="BK522">
        <v>465</v>
      </c>
      <c r="BL522">
        <v>183</v>
      </c>
      <c r="BM522">
        <v>479</v>
      </c>
      <c r="BN522">
        <v>184</v>
      </c>
      <c r="BO522">
        <v>2</v>
      </c>
      <c r="BP522" s="1" t="s">
        <v>88</v>
      </c>
      <c r="BQ522">
        <v>3</v>
      </c>
      <c r="BR522" s="1" t="s">
        <v>88</v>
      </c>
      <c r="BS522">
        <v>2</v>
      </c>
      <c r="BT522" s="1" t="s">
        <v>88</v>
      </c>
      <c r="BU522">
        <v>0.1</v>
      </c>
      <c r="BV522">
        <v>3.32</v>
      </c>
      <c r="BW522">
        <v>0.02</v>
      </c>
      <c r="BX522">
        <v>0.12</v>
      </c>
      <c r="BY522">
        <v>1.44</v>
      </c>
      <c r="BZ522">
        <v>1.77</v>
      </c>
      <c r="CA522">
        <v>356</v>
      </c>
      <c r="CB522">
        <v>73</v>
      </c>
      <c r="CC522">
        <v>160</v>
      </c>
      <c r="CD522">
        <v>96</v>
      </c>
      <c r="CE522">
        <v>483</v>
      </c>
      <c r="CF522">
        <v>184</v>
      </c>
      <c r="CG522">
        <v>452</v>
      </c>
      <c r="CH522">
        <v>173</v>
      </c>
      <c r="CI522">
        <v>1.03</v>
      </c>
      <c r="CJ522">
        <v>0.25</v>
      </c>
      <c r="CK522" t="str">
        <f>IF(O522=" "," ",VLOOKUP(AA522,Mapping!$A:$C,2,FALSE))</f>
        <v>SHU</v>
      </c>
      <c r="CL522" t="str">
        <f>IF(O522=" "," ",VLOOKUP(AA522,Mapping!$A:$C,3,FALSE))</f>
        <v>Sheffield Utd</v>
      </c>
      <c r="CM522" s="5">
        <f t="shared" si="40"/>
        <v>0</v>
      </c>
      <c r="CN522" s="5">
        <f t="shared" si="41"/>
        <v>0</v>
      </c>
      <c r="CO522">
        <f t="shared" si="42"/>
        <v>4.5</v>
      </c>
      <c r="CP522" s="4">
        <f t="shared" si="43"/>
        <v>11.777777777777779</v>
      </c>
      <c r="CQ522">
        <f t="shared" si="44"/>
        <v>0</v>
      </c>
    </row>
    <row r="523" spans="1:95" x14ac:dyDescent="0.35">
      <c r="A523">
        <v>50</v>
      </c>
      <c r="B523" s="1" t="s">
        <v>88</v>
      </c>
      <c r="C523">
        <v>169432</v>
      </c>
      <c r="D523" s="1" t="s">
        <v>88</v>
      </c>
      <c r="E523" s="1" t="s">
        <v>88</v>
      </c>
      <c r="F523" s="1">
        <v>0</v>
      </c>
      <c r="G523" s="1" t="s">
        <v>88</v>
      </c>
      <c r="H523" s="1" t="s">
        <v>88</v>
      </c>
      <c r="I523">
        <v>4</v>
      </c>
      <c r="J523">
        <v>0.6</v>
      </c>
      <c r="K523" s="1" t="s">
        <v>88</v>
      </c>
      <c r="L523" s="1" t="s">
        <v>88</v>
      </c>
      <c r="M523" s="1" t="s">
        <v>1659</v>
      </c>
      <c r="N523">
        <v>0</v>
      </c>
      <c r="O523">
        <v>485</v>
      </c>
      <c r="P523" s="1" t="s">
        <v>88</v>
      </c>
      <c r="Q523" s="1" t="s">
        <v>1660</v>
      </c>
      <c r="R523" s="2">
        <v>45145.020904340279</v>
      </c>
      <c r="S523" s="4">
        <v>55</v>
      </c>
      <c r="T523" s="1" t="s">
        <v>1661</v>
      </c>
      <c r="U523">
        <v>0</v>
      </c>
      <c r="V523" s="1" t="s">
        <v>1662</v>
      </c>
      <c r="W523">
        <v>0.1</v>
      </c>
      <c r="X523" s="1" t="s">
        <v>88</v>
      </c>
      <c r="Y523" s="1" t="s">
        <v>88</v>
      </c>
      <c r="Z523" s="1" t="s">
        <v>93</v>
      </c>
      <c r="AA523">
        <v>17</v>
      </c>
      <c r="AB523">
        <v>49</v>
      </c>
      <c r="AC523">
        <v>53</v>
      </c>
      <c r="AD523" s="5">
        <v>0</v>
      </c>
      <c r="AE523" s="5">
        <v>0</v>
      </c>
      <c r="AF523" s="5">
        <v>0</v>
      </c>
      <c r="AG523" s="5">
        <v>0</v>
      </c>
      <c r="AH523">
        <v>0</v>
      </c>
      <c r="AI523">
        <v>0</v>
      </c>
      <c r="AJ523" s="1" t="s">
        <v>1662</v>
      </c>
      <c r="AK523">
        <v>1833</v>
      </c>
      <c r="AL523">
        <v>1</v>
      </c>
      <c r="AM523">
        <v>3</v>
      </c>
      <c r="AN523">
        <v>5</v>
      </c>
      <c r="AO523">
        <v>36</v>
      </c>
      <c r="AP523">
        <v>1</v>
      </c>
      <c r="AQ523">
        <v>2</v>
      </c>
      <c r="AR523">
        <v>2</v>
      </c>
      <c r="AS523">
        <v>5</v>
      </c>
      <c r="AT523">
        <v>1</v>
      </c>
      <c r="AU523">
        <v>10</v>
      </c>
      <c r="AV523">
        <v>2</v>
      </c>
      <c r="AW523">
        <v>177</v>
      </c>
      <c r="AX523">
        <v>0</v>
      </c>
      <c r="AY523">
        <v>0</v>
      </c>
      <c r="AZ523">
        <v>0</v>
      </c>
      <c r="BA523">
        <v>0</v>
      </c>
      <c r="BB523">
        <v>21</v>
      </c>
      <c r="BC523">
        <v>0</v>
      </c>
      <c r="BD523">
        <v>0</v>
      </c>
      <c r="BE523">
        <v>0</v>
      </c>
      <c r="BF523">
        <v>0</v>
      </c>
      <c r="BG523">
        <v>602</v>
      </c>
      <c r="BH523">
        <v>68</v>
      </c>
      <c r="BI523">
        <v>602</v>
      </c>
      <c r="BJ523">
        <v>68</v>
      </c>
      <c r="BK523">
        <v>602</v>
      </c>
      <c r="BL523">
        <v>68</v>
      </c>
      <c r="BM523">
        <v>602</v>
      </c>
      <c r="BN523">
        <v>68</v>
      </c>
      <c r="BO523">
        <v>2</v>
      </c>
      <c r="BP523" s="1" t="s">
        <v>88</v>
      </c>
      <c r="BQ523">
        <v>3</v>
      </c>
      <c r="BR523" s="1" t="s">
        <v>88</v>
      </c>
      <c r="BS523">
        <v>2</v>
      </c>
      <c r="BT523" s="1" t="s">
        <v>88</v>
      </c>
      <c r="BU523">
        <v>0.1</v>
      </c>
      <c r="BV523">
        <v>3.32</v>
      </c>
      <c r="BW523">
        <v>0.02</v>
      </c>
      <c r="BX523">
        <v>0.12</v>
      </c>
      <c r="BY523">
        <v>1.44</v>
      </c>
      <c r="BZ523">
        <v>1.77</v>
      </c>
      <c r="CA523">
        <v>105</v>
      </c>
      <c r="CB523">
        <v>31</v>
      </c>
      <c r="CC523">
        <v>494</v>
      </c>
      <c r="CD523">
        <v>42</v>
      </c>
      <c r="CE523">
        <v>602</v>
      </c>
      <c r="CF523">
        <v>68</v>
      </c>
      <c r="CG523">
        <v>424</v>
      </c>
      <c r="CH523">
        <v>68</v>
      </c>
      <c r="CI523">
        <v>1.03</v>
      </c>
      <c r="CJ523">
        <v>0.25</v>
      </c>
      <c r="CK523" t="str">
        <f>IF(O523=" "," ",VLOOKUP(AA523,Mapping!$A:$C,2,FALSE))</f>
        <v>SHU</v>
      </c>
      <c r="CL523" t="str">
        <f>IF(O523=" "," ",VLOOKUP(AA523,Mapping!$A:$C,3,FALSE))</f>
        <v>Sheffield Utd</v>
      </c>
      <c r="CM523" s="5">
        <f t="shared" si="40"/>
        <v>0</v>
      </c>
      <c r="CN523" s="5">
        <f t="shared" si="41"/>
        <v>0</v>
      </c>
      <c r="CO523">
        <f t="shared" si="42"/>
        <v>5.5</v>
      </c>
      <c r="CP523" s="4">
        <f t="shared" si="43"/>
        <v>9.6363636363636367</v>
      </c>
      <c r="CQ523">
        <f t="shared" si="44"/>
        <v>0</v>
      </c>
    </row>
    <row r="524" spans="1:95" x14ac:dyDescent="0.35">
      <c r="A524">
        <v>50</v>
      </c>
      <c r="B524" s="1" t="s">
        <v>88</v>
      </c>
      <c r="C524">
        <v>440993</v>
      </c>
      <c r="D524" s="1" t="s">
        <v>88</v>
      </c>
      <c r="E524" s="1" t="s">
        <v>88</v>
      </c>
      <c r="F524" s="1">
        <v>0</v>
      </c>
      <c r="G524" s="1" t="s">
        <v>88</v>
      </c>
      <c r="H524" s="1" t="s">
        <v>88</v>
      </c>
      <c r="I524">
        <v>4</v>
      </c>
      <c r="J524">
        <v>0</v>
      </c>
      <c r="K524" s="1" t="s">
        <v>88</v>
      </c>
      <c r="L524" s="1" t="s">
        <v>88</v>
      </c>
      <c r="M524" s="1" t="s">
        <v>1663</v>
      </c>
      <c r="N524">
        <v>0</v>
      </c>
      <c r="O524">
        <v>486</v>
      </c>
      <c r="P524" s="1" t="s">
        <v>88</v>
      </c>
      <c r="Q524" s="1" t="s">
        <v>1664</v>
      </c>
      <c r="R524" s="2">
        <v>45140.353467013891</v>
      </c>
      <c r="S524" s="4">
        <v>55</v>
      </c>
      <c r="T524" s="1" t="s">
        <v>1665</v>
      </c>
      <c r="U524">
        <v>0</v>
      </c>
      <c r="V524" s="1" t="s">
        <v>1666</v>
      </c>
      <c r="W524">
        <v>0.2</v>
      </c>
      <c r="X524" s="1" t="s">
        <v>88</v>
      </c>
      <c r="Y524" s="1" t="s">
        <v>88</v>
      </c>
      <c r="Z524" s="1" t="s">
        <v>189</v>
      </c>
      <c r="AA524">
        <v>17</v>
      </c>
      <c r="AB524">
        <v>49</v>
      </c>
      <c r="AC524">
        <v>53</v>
      </c>
      <c r="AD524" s="5">
        <v>0</v>
      </c>
      <c r="AE524" s="5">
        <v>0</v>
      </c>
      <c r="AF524" s="5">
        <v>0</v>
      </c>
      <c r="AG524" s="5">
        <v>0</v>
      </c>
      <c r="AH524">
        <v>0</v>
      </c>
      <c r="AI524">
        <v>0</v>
      </c>
      <c r="AJ524" s="1" t="s">
        <v>1666</v>
      </c>
      <c r="AK524">
        <v>1833</v>
      </c>
      <c r="AL524">
        <v>1</v>
      </c>
      <c r="AM524">
        <v>3</v>
      </c>
      <c r="AN524">
        <v>5</v>
      </c>
      <c r="AO524">
        <v>36</v>
      </c>
      <c r="AP524">
        <v>1</v>
      </c>
      <c r="AQ524">
        <v>2</v>
      </c>
      <c r="AR524">
        <v>2</v>
      </c>
      <c r="AS524">
        <v>5</v>
      </c>
      <c r="AT524">
        <v>1</v>
      </c>
      <c r="AU524">
        <v>10</v>
      </c>
      <c r="AV524">
        <v>2</v>
      </c>
      <c r="AW524">
        <v>177</v>
      </c>
      <c r="AX524">
        <v>0</v>
      </c>
      <c r="AY524">
        <v>0</v>
      </c>
      <c r="AZ524">
        <v>0</v>
      </c>
      <c r="BA524">
        <v>0</v>
      </c>
      <c r="BB524">
        <v>21</v>
      </c>
      <c r="BC524">
        <v>0</v>
      </c>
      <c r="BD524">
        <v>0</v>
      </c>
      <c r="BE524">
        <v>0</v>
      </c>
      <c r="BF524">
        <v>0</v>
      </c>
      <c r="BG524">
        <v>605</v>
      </c>
      <c r="BH524">
        <v>69</v>
      </c>
      <c r="BI524">
        <v>605</v>
      </c>
      <c r="BJ524">
        <v>69</v>
      </c>
      <c r="BK524">
        <v>605</v>
      </c>
      <c r="BL524">
        <v>69</v>
      </c>
      <c r="BM524">
        <v>605</v>
      </c>
      <c r="BN524">
        <v>69</v>
      </c>
      <c r="BO524">
        <v>2</v>
      </c>
      <c r="BP524" s="1" t="s">
        <v>88</v>
      </c>
      <c r="BQ524">
        <v>3</v>
      </c>
      <c r="BR524" s="1" t="s">
        <v>88</v>
      </c>
      <c r="BS524">
        <v>2</v>
      </c>
      <c r="BT524" s="1" t="s">
        <v>88</v>
      </c>
      <c r="BU524">
        <v>0.1</v>
      </c>
      <c r="BV524">
        <v>3.32</v>
      </c>
      <c r="BW524">
        <v>0.02</v>
      </c>
      <c r="BX524">
        <v>0.12</v>
      </c>
      <c r="BY524">
        <v>1.44</v>
      </c>
      <c r="BZ524">
        <v>1.77</v>
      </c>
      <c r="CA524">
        <v>138</v>
      </c>
      <c r="CB524">
        <v>35</v>
      </c>
      <c r="CC524">
        <v>527</v>
      </c>
      <c r="CD524">
        <v>46</v>
      </c>
      <c r="CE524">
        <v>605</v>
      </c>
      <c r="CF524">
        <v>69</v>
      </c>
      <c r="CG524">
        <v>421</v>
      </c>
      <c r="CH524">
        <v>67</v>
      </c>
      <c r="CI524">
        <v>1.03</v>
      </c>
      <c r="CJ524">
        <v>0.25</v>
      </c>
      <c r="CK524" t="str">
        <f>IF(O524=" "," ",VLOOKUP(AA524,Mapping!$A:$C,2,FALSE))</f>
        <v>SHU</v>
      </c>
      <c r="CL524" t="str">
        <f>IF(O524=" "," ",VLOOKUP(AA524,Mapping!$A:$C,3,FALSE))</f>
        <v>Sheffield Utd</v>
      </c>
      <c r="CM524" s="5">
        <f t="shared" si="40"/>
        <v>0</v>
      </c>
      <c r="CN524" s="5">
        <f t="shared" si="41"/>
        <v>0</v>
      </c>
      <c r="CO524">
        <f t="shared" si="42"/>
        <v>5.5</v>
      </c>
      <c r="CP524" s="4">
        <f t="shared" si="43"/>
        <v>9.6363636363636367</v>
      </c>
      <c r="CQ524">
        <f t="shared" si="44"/>
        <v>0</v>
      </c>
    </row>
    <row r="525" spans="1:95" x14ac:dyDescent="0.35">
      <c r="A525">
        <v>25</v>
      </c>
      <c r="B525" s="1" t="s">
        <v>88</v>
      </c>
      <c r="C525">
        <v>443211</v>
      </c>
      <c r="D525" s="1" t="s">
        <v>88</v>
      </c>
      <c r="E525" s="1" t="s">
        <v>88</v>
      </c>
      <c r="F525" s="1">
        <v>0</v>
      </c>
      <c r="G525" s="1" t="s">
        <v>88</v>
      </c>
      <c r="H525" s="1" t="s">
        <v>88</v>
      </c>
      <c r="I525">
        <v>2</v>
      </c>
      <c r="J525">
        <v>0.1</v>
      </c>
      <c r="K525" s="1" t="s">
        <v>88</v>
      </c>
      <c r="L525" s="1" t="s">
        <v>88</v>
      </c>
      <c r="M525" s="1" t="s">
        <v>1667</v>
      </c>
      <c r="N525">
        <v>0</v>
      </c>
      <c r="O525">
        <v>487</v>
      </c>
      <c r="P525" s="1" t="s">
        <v>88</v>
      </c>
      <c r="Q525" s="1" t="s">
        <v>1639</v>
      </c>
      <c r="R525" s="2">
        <v>45145.020904513891</v>
      </c>
      <c r="S525" s="4">
        <v>40</v>
      </c>
      <c r="T525" s="1" t="s">
        <v>1668</v>
      </c>
      <c r="U525">
        <v>0</v>
      </c>
      <c r="V525" s="1" t="s">
        <v>1669</v>
      </c>
      <c r="W525">
        <v>0.2</v>
      </c>
      <c r="X525" s="1" t="s">
        <v>88</v>
      </c>
      <c r="Y525" s="1" t="s">
        <v>88</v>
      </c>
      <c r="Z525" s="1" t="s">
        <v>93</v>
      </c>
      <c r="AA525">
        <v>17</v>
      </c>
      <c r="AB525">
        <v>49</v>
      </c>
      <c r="AC525">
        <v>53</v>
      </c>
      <c r="AD525" s="5">
        <v>0</v>
      </c>
      <c r="AE525" s="5">
        <v>0</v>
      </c>
      <c r="AF525" s="5">
        <v>0</v>
      </c>
      <c r="AG525" s="5">
        <v>0</v>
      </c>
      <c r="AH525">
        <v>0</v>
      </c>
      <c r="AI525">
        <v>0</v>
      </c>
      <c r="AJ525" s="1" t="s">
        <v>1669</v>
      </c>
      <c r="AK525">
        <v>1833</v>
      </c>
      <c r="AL525">
        <v>1</v>
      </c>
      <c r="AM525">
        <v>3</v>
      </c>
      <c r="AN525">
        <v>5</v>
      </c>
      <c r="AO525">
        <v>36</v>
      </c>
      <c r="AP525">
        <v>1</v>
      </c>
      <c r="AQ525">
        <v>2</v>
      </c>
      <c r="AR525">
        <v>2</v>
      </c>
      <c r="AS525">
        <v>5</v>
      </c>
      <c r="AT525">
        <v>1</v>
      </c>
      <c r="AU525">
        <v>10</v>
      </c>
      <c r="AV525">
        <v>2</v>
      </c>
      <c r="AW525">
        <v>177</v>
      </c>
      <c r="AX525">
        <v>0</v>
      </c>
      <c r="AY525">
        <v>0</v>
      </c>
      <c r="AZ525">
        <v>0</v>
      </c>
      <c r="BA525">
        <v>0</v>
      </c>
      <c r="BB525">
        <v>21</v>
      </c>
      <c r="BC525">
        <v>0</v>
      </c>
      <c r="BD525">
        <v>0</v>
      </c>
      <c r="BE525">
        <v>0</v>
      </c>
      <c r="BF525">
        <v>0</v>
      </c>
      <c r="BG525">
        <v>446</v>
      </c>
      <c r="BH525">
        <v>167</v>
      </c>
      <c r="BI525">
        <v>438</v>
      </c>
      <c r="BJ525">
        <v>167</v>
      </c>
      <c r="BK525">
        <v>423</v>
      </c>
      <c r="BL525">
        <v>166</v>
      </c>
      <c r="BM525">
        <v>448</v>
      </c>
      <c r="BN525">
        <v>167</v>
      </c>
      <c r="BO525">
        <v>2</v>
      </c>
      <c r="BP525" s="1" t="s">
        <v>88</v>
      </c>
      <c r="BQ525">
        <v>3</v>
      </c>
      <c r="BR525" s="1" t="s">
        <v>88</v>
      </c>
      <c r="BS525">
        <v>2</v>
      </c>
      <c r="BT525" s="1" t="s">
        <v>88</v>
      </c>
      <c r="BU525">
        <v>0.1</v>
      </c>
      <c r="BV525">
        <v>3.32</v>
      </c>
      <c r="BW525">
        <v>0.02</v>
      </c>
      <c r="BX525">
        <v>0.12</v>
      </c>
      <c r="BY525">
        <v>1.44</v>
      </c>
      <c r="BZ525">
        <v>1.77</v>
      </c>
      <c r="CA525">
        <v>599</v>
      </c>
      <c r="CB525">
        <v>194</v>
      </c>
      <c r="CC525">
        <v>84</v>
      </c>
      <c r="CD525">
        <v>46</v>
      </c>
      <c r="CE525">
        <v>453</v>
      </c>
      <c r="CF525">
        <v>168</v>
      </c>
      <c r="CG525">
        <v>371</v>
      </c>
      <c r="CH525">
        <v>141</v>
      </c>
      <c r="CI525">
        <v>1.03</v>
      </c>
      <c r="CJ525">
        <v>0.25</v>
      </c>
      <c r="CK525" t="str">
        <f>IF(O525=" "," ",VLOOKUP(AA525,Mapping!$A:$C,2,FALSE))</f>
        <v>SHU</v>
      </c>
      <c r="CL525" t="str">
        <f>IF(O525=" "," ",VLOOKUP(AA525,Mapping!$A:$C,3,FALSE))</f>
        <v>Sheffield Utd</v>
      </c>
      <c r="CM525" s="5">
        <f t="shared" si="40"/>
        <v>0</v>
      </c>
      <c r="CN525" s="5">
        <f t="shared" si="41"/>
        <v>0</v>
      </c>
      <c r="CO525">
        <f t="shared" si="42"/>
        <v>4</v>
      </c>
      <c r="CP525" s="4">
        <f t="shared" si="43"/>
        <v>13.25</v>
      </c>
      <c r="CQ525">
        <f t="shared" si="44"/>
        <v>0</v>
      </c>
    </row>
    <row r="526" spans="1:95" x14ac:dyDescent="0.35">
      <c r="A526">
        <v>75</v>
      </c>
      <c r="B526" s="1" t="s">
        <v>88</v>
      </c>
      <c r="C526">
        <v>79934</v>
      </c>
      <c r="D526" s="1" t="s">
        <v>88</v>
      </c>
      <c r="E526" s="1" t="s">
        <v>88</v>
      </c>
      <c r="F526" s="1">
        <v>0</v>
      </c>
      <c r="G526" s="1" t="s">
        <v>88</v>
      </c>
      <c r="H526" s="1" t="s">
        <v>88</v>
      </c>
      <c r="I526">
        <v>3</v>
      </c>
      <c r="J526">
        <v>0.8</v>
      </c>
      <c r="K526" s="1" t="s">
        <v>88</v>
      </c>
      <c r="L526" s="1" t="s">
        <v>88</v>
      </c>
      <c r="M526" s="1" t="s">
        <v>1659</v>
      </c>
      <c r="N526">
        <v>0</v>
      </c>
      <c r="O526">
        <v>488</v>
      </c>
      <c r="P526" s="1" t="s">
        <v>88</v>
      </c>
      <c r="Q526" s="1" t="s">
        <v>1670</v>
      </c>
      <c r="R526" s="2">
        <v>45145.020904687502</v>
      </c>
      <c r="S526" s="4">
        <v>50</v>
      </c>
      <c r="T526" s="1" t="s">
        <v>1671</v>
      </c>
      <c r="U526">
        <v>0</v>
      </c>
      <c r="V526" s="1" t="s">
        <v>1672</v>
      </c>
      <c r="W526">
        <v>0.1</v>
      </c>
      <c r="X526" s="1" t="s">
        <v>88</v>
      </c>
      <c r="Y526" s="1" t="s">
        <v>88</v>
      </c>
      <c r="Z526" s="1" t="s">
        <v>93</v>
      </c>
      <c r="AA526">
        <v>17</v>
      </c>
      <c r="AB526">
        <v>49</v>
      </c>
      <c r="AC526">
        <v>53</v>
      </c>
      <c r="AD526" s="5">
        <v>0</v>
      </c>
      <c r="AE526" s="5">
        <v>0</v>
      </c>
      <c r="AF526" s="5">
        <v>0</v>
      </c>
      <c r="AG526" s="5">
        <v>0</v>
      </c>
      <c r="AH526">
        <v>0</v>
      </c>
      <c r="AI526">
        <v>0</v>
      </c>
      <c r="AJ526" s="1" t="s">
        <v>1672</v>
      </c>
      <c r="AK526">
        <v>1833</v>
      </c>
      <c r="AL526">
        <v>1</v>
      </c>
      <c r="AM526">
        <v>3</v>
      </c>
      <c r="AN526">
        <v>5</v>
      </c>
      <c r="AO526">
        <v>36</v>
      </c>
      <c r="AP526">
        <v>1</v>
      </c>
      <c r="AQ526">
        <v>2</v>
      </c>
      <c r="AR526">
        <v>2</v>
      </c>
      <c r="AS526">
        <v>5</v>
      </c>
      <c r="AT526">
        <v>1</v>
      </c>
      <c r="AU526">
        <v>10</v>
      </c>
      <c r="AV526">
        <v>2</v>
      </c>
      <c r="AW526">
        <v>177</v>
      </c>
      <c r="AX526">
        <v>0</v>
      </c>
      <c r="AY526">
        <v>0</v>
      </c>
      <c r="AZ526">
        <v>0</v>
      </c>
      <c r="BA526">
        <v>0</v>
      </c>
      <c r="BB526">
        <v>21</v>
      </c>
      <c r="BC526">
        <v>0</v>
      </c>
      <c r="BD526">
        <v>0</v>
      </c>
      <c r="BE526">
        <v>0</v>
      </c>
      <c r="BF526">
        <v>0</v>
      </c>
      <c r="BG526">
        <v>559</v>
      </c>
      <c r="BH526">
        <v>230</v>
      </c>
      <c r="BI526">
        <v>557</v>
      </c>
      <c r="BJ526">
        <v>230</v>
      </c>
      <c r="BK526">
        <v>552</v>
      </c>
      <c r="BL526">
        <v>229</v>
      </c>
      <c r="BM526">
        <v>560</v>
      </c>
      <c r="BN526">
        <v>230</v>
      </c>
      <c r="BO526">
        <v>1</v>
      </c>
      <c r="BP526" s="1" t="s">
        <v>88</v>
      </c>
      <c r="BQ526">
        <v>1</v>
      </c>
      <c r="BR526" s="1" t="s">
        <v>88</v>
      </c>
      <c r="BS526">
        <v>2</v>
      </c>
      <c r="BT526" s="1" t="s">
        <v>88</v>
      </c>
      <c r="BU526">
        <v>0.1</v>
      </c>
      <c r="BV526">
        <v>3.32</v>
      </c>
      <c r="BW526">
        <v>0.02</v>
      </c>
      <c r="BX526">
        <v>0.12</v>
      </c>
      <c r="BY526">
        <v>1.44</v>
      </c>
      <c r="BZ526">
        <v>1.77</v>
      </c>
      <c r="CA526">
        <v>166</v>
      </c>
      <c r="CB526">
        <v>105</v>
      </c>
      <c r="CC526">
        <v>338</v>
      </c>
      <c r="CD526">
        <v>80</v>
      </c>
      <c r="CE526">
        <v>561</v>
      </c>
      <c r="CF526">
        <v>231</v>
      </c>
      <c r="CG526">
        <v>540</v>
      </c>
      <c r="CH526">
        <v>200</v>
      </c>
      <c r="CI526">
        <v>1.03</v>
      </c>
      <c r="CJ526">
        <v>0.25</v>
      </c>
      <c r="CK526" t="str">
        <f>IF(O526=" "," ",VLOOKUP(AA526,Mapping!$A:$C,2,FALSE))</f>
        <v>SHU</v>
      </c>
      <c r="CL526" t="str">
        <f>IF(O526=" "," ",VLOOKUP(AA526,Mapping!$A:$C,3,FALSE))</f>
        <v>Sheffield Utd</v>
      </c>
      <c r="CM526" s="5">
        <f t="shared" si="40"/>
        <v>0</v>
      </c>
      <c r="CN526" s="5">
        <f t="shared" si="41"/>
        <v>0</v>
      </c>
      <c r="CO526">
        <f t="shared" si="42"/>
        <v>5</v>
      </c>
      <c r="CP526" s="4">
        <f t="shared" si="43"/>
        <v>10.6</v>
      </c>
      <c r="CQ526">
        <f t="shared" si="44"/>
        <v>0</v>
      </c>
    </row>
    <row r="527" spans="1:95" x14ac:dyDescent="0.35">
      <c r="A527">
        <v>75</v>
      </c>
      <c r="B527" s="1" t="s">
        <v>88</v>
      </c>
      <c r="C527">
        <v>167878</v>
      </c>
      <c r="D527" s="1" t="s">
        <v>88</v>
      </c>
      <c r="E527" s="1" t="s">
        <v>88</v>
      </c>
      <c r="F527" s="1">
        <v>0</v>
      </c>
      <c r="G527" s="1" t="s">
        <v>88</v>
      </c>
      <c r="H527" s="1" t="s">
        <v>88</v>
      </c>
      <c r="I527">
        <v>3</v>
      </c>
      <c r="J527">
        <v>1.1000000000000001</v>
      </c>
      <c r="K527" s="1" t="s">
        <v>88</v>
      </c>
      <c r="L527" s="1" t="s">
        <v>88</v>
      </c>
      <c r="M527" s="1" t="s">
        <v>365</v>
      </c>
      <c r="N527">
        <v>0</v>
      </c>
      <c r="O527">
        <v>489</v>
      </c>
      <c r="P527" s="1" t="s">
        <v>88</v>
      </c>
      <c r="Q527" s="1" t="s">
        <v>1670</v>
      </c>
      <c r="R527" s="2">
        <v>45145.020904687502</v>
      </c>
      <c r="S527" s="4">
        <v>50</v>
      </c>
      <c r="T527" s="1" t="s">
        <v>1673</v>
      </c>
      <c r="U527">
        <v>0</v>
      </c>
      <c r="V527" s="1" t="s">
        <v>1674</v>
      </c>
      <c r="W527">
        <v>0</v>
      </c>
      <c r="X527" s="1" t="s">
        <v>88</v>
      </c>
      <c r="Y527" s="1" t="s">
        <v>88</v>
      </c>
      <c r="Z527" s="1" t="s">
        <v>97</v>
      </c>
      <c r="AA527">
        <v>17</v>
      </c>
      <c r="AB527">
        <v>49</v>
      </c>
      <c r="AC527">
        <v>53</v>
      </c>
      <c r="AD527" s="5">
        <v>0</v>
      </c>
      <c r="AE527" s="5">
        <v>0</v>
      </c>
      <c r="AF527" s="5">
        <v>0</v>
      </c>
      <c r="AG527" s="5">
        <v>0</v>
      </c>
      <c r="AH527">
        <v>0</v>
      </c>
      <c r="AI527">
        <v>0</v>
      </c>
      <c r="AJ527" s="1" t="s">
        <v>1674</v>
      </c>
      <c r="AK527">
        <v>1833</v>
      </c>
      <c r="AL527">
        <v>1</v>
      </c>
      <c r="AM527">
        <v>3</v>
      </c>
      <c r="AN527">
        <v>5</v>
      </c>
      <c r="AO527">
        <v>36</v>
      </c>
      <c r="AP527">
        <v>1</v>
      </c>
      <c r="AQ527">
        <v>2</v>
      </c>
      <c r="AR527">
        <v>2</v>
      </c>
      <c r="AS527">
        <v>5</v>
      </c>
      <c r="AT527">
        <v>1</v>
      </c>
      <c r="AU527">
        <v>10</v>
      </c>
      <c r="AV527">
        <v>2</v>
      </c>
      <c r="AW527">
        <v>177</v>
      </c>
      <c r="AX527">
        <v>0</v>
      </c>
      <c r="AY527">
        <v>0</v>
      </c>
      <c r="AZ527">
        <v>0</v>
      </c>
      <c r="BA527">
        <v>0</v>
      </c>
      <c r="BB527">
        <v>21</v>
      </c>
      <c r="BC527">
        <v>0</v>
      </c>
      <c r="BD527">
        <v>0</v>
      </c>
      <c r="BE527">
        <v>0</v>
      </c>
      <c r="BF527">
        <v>0</v>
      </c>
      <c r="BG527">
        <v>565</v>
      </c>
      <c r="BH527">
        <v>236</v>
      </c>
      <c r="BI527">
        <v>564</v>
      </c>
      <c r="BJ527">
        <v>236</v>
      </c>
      <c r="BK527">
        <v>562</v>
      </c>
      <c r="BL527">
        <v>236</v>
      </c>
      <c r="BM527">
        <v>566</v>
      </c>
      <c r="BN527">
        <v>236</v>
      </c>
      <c r="BO527">
        <v>1</v>
      </c>
      <c r="BP527" s="1" t="s">
        <v>88</v>
      </c>
      <c r="BQ527">
        <v>1</v>
      </c>
      <c r="BR527" s="1" t="s">
        <v>88</v>
      </c>
      <c r="BS527">
        <v>2</v>
      </c>
      <c r="BT527" s="1" t="s">
        <v>88</v>
      </c>
      <c r="BU527">
        <v>0.1</v>
      </c>
      <c r="BV527">
        <v>3.32</v>
      </c>
      <c r="BW527">
        <v>0.02</v>
      </c>
      <c r="BX527">
        <v>0.12</v>
      </c>
      <c r="BY527">
        <v>1.44</v>
      </c>
      <c r="BZ527">
        <v>1.77</v>
      </c>
      <c r="CA527">
        <v>208</v>
      </c>
      <c r="CB527">
        <v>135</v>
      </c>
      <c r="CC527">
        <v>380</v>
      </c>
      <c r="CD527">
        <v>110</v>
      </c>
      <c r="CE527">
        <v>566</v>
      </c>
      <c r="CF527">
        <v>236</v>
      </c>
      <c r="CG527">
        <v>588</v>
      </c>
      <c r="CH527">
        <v>239</v>
      </c>
      <c r="CI527">
        <v>1.03</v>
      </c>
      <c r="CJ527">
        <v>0.25</v>
      </c>
      <c r="CK527" t="str">
        <f>IF(O527=" "," ",VLOOKUP(AA527,Mapping!$A:$C,2,FALSE))</f>
        <v>SHU</v>
      </c>
      <c r="CL527" t="str">
        <f>IF(O527=" "," ",VLOOKUP(AA527,Mapping!$A:$C,3,FALSE))</f>
        <v>Sheffield Utd</v>
      </c>
      <c r="CM527" s="5">
        <f t="shared" si="40"/>
        <v>0</v>
      </c>
      <c r="CN527" s="5">
        <f t="shared" si="41"/>
        <v>0</v>
      </c>
      <c r="CO527">
        <f t="shared" si="42"/>
        <v>5</v>
      </c>
      <c r="CP527" s="4">
        <f t="shared" si="43"/>
        <v>10.6</v>
      </c>
      <c r="CQ527">
        <f t="shared" si="44"/>
        <v>0</v>
      </c>
    </row>
    <row r="528" spans="1:95" x14ac:dyDescent="0.35">
      <c r="A528">
        <v>75</v>
      </c>
      <c r="B528" s="1" t="s">
        <v>88</v>
      </c>
      <c r="C528">
        <v>538207</v>
      </c>
      <c r="D528" s="1" t="s">
        <v>88</v>
      </c>
      <c r="E528" s="1" t="s">
        <v>88</v>
      </c>
      <c r="F528" s="1">
        <v>0</v>
      </c>
      <c r="G528" s="1" t="s">
        <v>88</v>
      </c>
      <c r="H528" s="1" t="s">
        <v>88</v>
      </c>
      <c r="I528">
        <v>4</v>
      </c>
      <c r="J528">
        <v>0.5</v>
      </c>
      <c r="K528" s="1" t="s">
        <v>88</v>
      </c>
      <c r="L528" s="1" t="s">
        <v>88</v>
      </c>
      <c r="M528" s="1" t="s">
        <v>156</v>
      </c>
      <c r="N528">
        <v>0</v>
      </c>
      <c r="O528">
        <v>490</v>
      </c>
      <c r="P528" s="1" t="s">
        <v>88</v>
      </c>
      <c r="Q528" s="1" t="s">
        <v>1670</v>
      </c>
      <c r="R528" s="2">
        <v>45145.020904687502</v>
      </c>
      <c r="S528" s="4">
        <v>45</v>
      </c>
      <c r="T528" s="1" t="s">
        <v>1675</v>
      </c>
      <c r="U528">
        <v>0</v>
      </c>
      <c r="V528" s="1" t="s">
        <v>1676</v>
      </c>
      <c r="W528">
        <v>0.7</v>
      </c>
      <c r="X528" s="1" t="s">
        <v>88</v>
      </c>
      <c r="Y528" s="1" t="s">
        <v>88</v>
      </c>
      <c r="Z528" s="1" t="s">
        <v>97</v>
      </c>
      <c r="AA528">
        <v>17</v>
      </c>
      <c r="AB528">
        <v>49</v>
      </c>
      <c r="AC528">
        <v>53</v>
      </c>
      <c r="AD528" s="5">
        <v>0</v>
      </c>
      <c r="AE528" s="5">
        <v>0</v>
      </c>
      <c r="AF528" s="5">
        <v>0</v>
      </c>
      <c r="AG528" s="5">
        <v>0</v>
      </c>
      <c r="AH528">
        <v>0</v>
      </c>
      <c r="AI528">
        <v>0</v>
      </c>
      <c r="AJ528" s="1" t="s">
        <v>1676</v>
      </c>
      <c r="AK528">
        <v>1833</v>
      </c>
      <c r="AL528">
        <v>1</v>
      </c>
      <c r="AM528">
        <v>3</v>
      </c>
      <c r="AN528">
        <v>5</v>
      </c>
      <c r="AO528">
        <v>36</v>
      </c>
      <c r="AP528">
        <v>1</v>
      </c>
      <c r="AQ528">
        <v>2</v>
      </c>
      <c r="AR528">
        <v>2</v>
      </c>
      <c r="AS528">
        <v>5</v>
      </c>
      <c r="AT528">
        <v>1</v>
      </c>
      <c r="AU528">
        <v>10</v>
      </c>
      <c r="AV528">
        <v>2</v>
      </c>
      <c r="AW528">
        <v>177</v>
      </c>
      <c r="AX528">
        <v>0</v>
      </c>
      <c r="AY528">
        <v>0</v>
      </c>
      <c r="AZ528">
        <v>0</v>
      </c>
      <c r="BA528">
        <v>0</v>
      </c>
      <c r="BB528">
        <v>21</v>
      </c>
      <c r="BC528">
        <v>0</v>
      </c>
      <c r="BD528">
        <v>0</v>
      </c>
      <c r="BE528">
        <v>0</v>
      </c>
      <c r="BF528">
        <v>0</v>
      </c>
      <c r="BG528">
        <v>550</v>
      </c>
      <c r="BH528">
        <v>56</v>
      </c>
      <c r="BI528">
        <v>547</v>
      </c>
      <c r="BJ528">
        <v>56</v>
      </c>
      <c r="BK528">
        <v>542</v>
      </c>
      <c r="BL528">
        <v>57</v>
      </c>
      <c r="BM528">
        <v>551</v>
      </c>
      <c r="BN528">
        <v>57</v>
      </c>
      <c r="BO528">
        <v>1</v>
      </c>
      <c r="BP528" s="1" t="s">
        <v>88</v>
      </c>
      <c r="BQ528">
        <v>1</v>
      </c>
      <c r="BR528" s="1" t="s">
        <v>88</v>
      </c>
      <c r="BS528">
        <v>2</v>
      </c>
      <c r="BT528" s="1" t="s">
        <v>88</v>
      </c>
      <c r="BU528">
        <v>0.1</v>
      </c>
      <c r="BV528">
        <v>3.32</v>
      </c>
      <c r="BW528">
        <v>0.02</v>
      </c>
      <c r="BX528">
        <v>0.12</v>
      </c>
      <c r="BY528">
        <v>1.44</v>
      </c>
      <c r="BZ528">
        <v>1.77</v>
      </c>
      <c r="CA528">
        <v>511</v>
      </c>
      <c r="CB528">
        <v>77</v>
      </c>
      <c r="CC528">
        <v>315</v>
      </c>
      <c r="CD528">
        <v>19</v>
      </c>
      <c r="CE528">
        <v>552</v>
      </c>
      <c r="CF528">
        <v>57</v>
      </c>
      <c r="CG528">
        <v>207</v>
      </c>
      <c r="CH528">
        <v>38</v>
      </c>
      <c r="CI528">
        <v>1.03</v>
      </c>
      <c r="CJ528">
        <v>0.25</v>
      </c>
      <c r="CK528" t="str">
        <f>IF(O528=" "," ",VLOOKUP(AA528,Mapping!$A:$C,2,FALSE))</f>
        <v>SHU</v>
      </c>
      <c r="CL528" t="str">
        <f>IF(O528=" "," ",VLOOKUP(AA528,Mapping!$A:$C,3,FALSE))</f>
        <v>Sheffield Utd</v>
      </c>
      <c r="CM528" s="5">
        <f t="shared" si="40"/>
        <v>0</v>
      </c>
      <c r="CN528" s="5">
        <f t="shared" si="41"/>
        <v>0</v>
      </c>
      <c r="CO528">
        <f t="shared" si="42"/>
        <v>4.5</v>
      </c>
      <c r="CP528" s="4">
        <f t="shared" si="43"/>
        <v>11.777777777777779</v>
      </c>
      <c r="CQ528">
        <f t="shared" si="44"/>
        <v>0</v>
      </c>
    </row>
    <row r="529" spans="1:95" x14ac:dyDescent="0.35">
      <c r="A529">
        <v>75</v>
      </c>
      <c r="B529" s="1" t="s">
        <v>88</v>
      </c>
      <c r="C529">
        <v>83427</v>
      </c>
      <c r="D529" s="1" t="s">
        <v>88</v>
      </c>
      <c r="E529" s="1" t="s">
        <v>88</v>
      </c>
      <c r="F529" s="1">
        <v>0</v>
      </c>
      <c r="G529" s="1" t="s">
        <v>88</v>
      </c>
      <c r="H529" s="1" t="s">
        <v>88</v>
      </c>
      <c r="I529">
        <v>2</v>
      </c>
      <c r="J529">
        <v>1.5</v>
      </c>
      <c r="K529" s="1" t="s">
        <v>88</v>
      </c>
      <c r="L529" s="1" t="s">
        <v>88</v>
      </c>
      <c r="M529" s="1" t="s">
        <v>638</v>
      </c>
      <c r="N529">
        <v>0</v>
      </c>
      <c r="O529">
        <v>576</v>
      </c>
      <c r="P529" s="1" t="s">
        <v>88</v>
      </c>
      <c r="Q529" s="1" t="s">
        <v>1670</v>
      </c>
      <c r="R529" s="2">
        <v>45145.020904687502</v>
      </c>
      <c r="S529" s="4">
        <v>45</v>
      </c>
      <c r="T529" s="1" t="s">
        <v>1677</v>
      </c>
      <c r="U529">
        <v>0</v>
      </c>
      <c r="V529" s="1" t="s">
        <v>1042</v>
      </c>
      <c r="W529">
        <v>0.1</v>
      </c>
      <c r="X529" s="1" t="s">
        <v>88</v>
      </c>
      <c r="Y529" s="1" t="s">
        <v>88</v>
      </c>
      <c r="Z529" s="1" t="s">
        <v>97</v>
      </c>
      <c r="AA529">
        <v>17</v>
      </c>
      <c r="AB529">
        <v>49</v>
      </c>
      <c r="AC529">
        <v>53</v>
      </c>
      <c r="AD529" s="5">
        <v>0</v>
      </c>
      <c r="AE529" s="5">
        <v>0</v>
      </c>
      <c r="AF529" s="5">
        <v>0</v>
      </c>
      <c r="AG529" s="5">
        <v>0</v>
      </c>
      <c r="AH529">
        <v>0</v>
      </c>
      <c r="AI529">
        <v>0</v>
      </c>
      <c r="AJ529" s="1" t="s">
        <v>1042</v>
      </c>
      <c r="AK529">
        <v>1833</v>
      </c>
      <c r="AL529">
        <v>1</v>
      </c>
      <c r="AM529">
        <v>3</v>
      </c>
      <c r="AN529">
        <v>5</v>
      </c>
      <c r="AO529">
        <v>36</v>
      </c>
      <c r="AP529">
        <v>1</v>
      </c>
      <c r="AQ529">
        <v>2</v>
      </c>
      <c r="AR529">
        <v>2</v>
      </c>
      <c r="AS529">
        <v>5</v>
      </c>
      <c r="AT529">
        <v>1</v>
      </c>
      <c r="AU529">
        <v>10</v>
      </c>
      <c r="AV529">
        <v>2</v>
      </c>
      <c r="AW529">
        <v>177</v>
      </c>
      <c r="AX529">
        <v>0</v>
      </c>
      <c r="AY529">
        <v>0</v>
      </c>
      <c r="AZ529">
        <v>0</v>
      </c>
      <c r="BA529">
        <v>0</v>
      </c>
      <c r="BB529">
        <v>21</v>
      </c>
      <c r="BC529">
        <v>0</v>
      </c>
      <c r="BD529">
        <v>0</v>
      </c>
      <c r="BE529">
        <v>0</v>
      </c>
      <c r="BF529">
        <v>0</v>
      </c>
      <c r="BG529">
        <v>467</v>
      </c>
      <c r="BH529">
        <v>179</v>
      </c>
      <c r="BI529">
        <v>463</v>
      </c>
      <c r="BJ529">
        <v>179</v>
      </c>
      <c r="BK529">
        <v>450</v>
      </c>
      <c r="BL529">
        <v>178</v>
      </c>
      <c r="BM529">
        <v>469</v>
      </c>
      <c r="BN529">
        <v>179</v>
      </c>
      <c r="BO529">
        <v>1</v>
      </c>
      <c r="BP529" s="1" t="s">
        <v>88</v>
      </c>
      <c r="BQ529">
        <v>1</v>
      </c>
      <c r="BR529" s="1" t="s">
        <v>88</v>
      </c>
      <c r="BS529">
        <v>2</v>
      </c>
      <c r="BT529" s="1" t="s">
        <v>88</v>
      </c>
      <c r="BU529">
        <v>0.1</v>
      </c>
      <c r="BV529">
        <v>3.32</v>
      </c>
      <c r="BW529">
        <v>0.02</v>
      </c>
      <c r="BX529">
        <v>0.12</v>
      </c>
      <c r="BY529">
        <v>1.44</v>
      </c>
      <c r="BZ529">
        <v>1.77</v>
      </c>
      <c r="CA529">
        <v>325</v>
      </c>
      <c r="CB529">
        <v>52</v>
      </c>
      <c r="CC529">
        <v>129</v>
      </c>
      <c r="CD529">
        <v>75</v>
      </c>
      <c r="CE529">
        <v>474</v>
      </c>
      <c r="CF529">
        <v>180</v>
      </c>
      <c r="CG529">
        <v>467</v>
      </c>
      <c r="CH529">
        <v>182</v>
      </c>
      <c r="CI529">
        <v>1.03</v>
      </c>
      <c r="CJ529">
        <v>0.25</v>
      </c>
      <c r="CK529" t="str">
        <f>IF(O529=" "," ",VLOOKUP(AA529,Mapping!$A:$C,2,FALSE))</f>
        <v>SHU</v>
      </c>
      <c r="CL529" t="str">
        <f>IF(O529=" "," ",VLOOKUP(AA529,Mapping!$A:$C,3,FALSE))</f>
        <v>Sheffield Utd</v>
      </c>
      <c r="CM529" s="5">
        <f t="shared" si="40"/>
        <v>0</v>
      </c>
      <c r="CN529" s="5">
        <f t="shared" si="41"/>
        <v>0</v>
      </c>
      <c r="CO529">
        <f t="shared" si="42"/>
        <v>4.5</v>
      </c>
      <c r="CP529" s="4">
        <f t="shared" si="43"/>
        <v>11.777777777777779</v>
      </c>
      <c r="CQ529">
        <f t="shared" si="44"/>
        <v>0</v>
      </c>
    </row>
    <row r="530" spans="1:95" x14ac:dyDescent="0.35">
      <c r="A530">
        <v>75</v>
      </c>
      <c r="B530" s="1" t="s">
        <v>88</v>
      </c>
      <c r="C530">
        <v>504198</v>
      </c>
      <c r="D530" s="1" t="s">
        <v>88</v>
      </c>
      <c r="E530" s="1" t="s">
        <v>88</v>
      </c>
      <c r="F530" s="1">
        <v>0</v>
      </c>
      <c r="G530" s="1" t="s">
        <v>88</v>
      </c>
      <c r="H530" s="1" t="s">
        <v>88</v>
      </c>
      <c r="I530">
        <v>3</v>
      </c>
      <c r="J530">
        <v>1.1000000000000001</v>
      </c>
      <c r="K530" s="1" t="s">
        <v>88</v>
      </c>
      <c r="L530" s="1" t="s">
        <v>88</v>
      </c>
      <c r="M530" s="1" t="s">
        <v>1678</v>
      </c>
      <c r="N530">
        <v>0</v>
      </c>
      <c r="O530">
        <v>587</v>
      </c>
      <c r="P530" s="1" t="s">
        <v>88</v>
      </c>
      <c r="Q530" s="1" t="s">
        <v>1670</v>
      </c>
      <c r="R530" s="2">
        <v>45145.020904687502</v>
      </c>
      <c r="S530" s="4">
        <v>50</v>
      </c>
      <c r="T530" s="1" t="s">
        <v>1679</v>
      </c>
      <c r="U530">
        <v>0</v>
      </c>
      <c r="V530" s="1" t="s">
        <v>1680</v>
      </c>
      <c r="W530">
        <v>0.1</v>
      </c>
      <c r="X530" s="1" t="s">
        <v>88</v>
      </c>
      <c r="Y530" s="1" t="s">
        <v>88</v>
      </c>
      <c r="Z530" s="1" t="s">
        <v>97</v>
      </c>
      <c r="AA530">
        <v>17</v>
      </c>
      <c r="AB530">
        <v>49</v>
      </c>
      <c r="AC530">
        <v>53</v>
      </c>
      <c r="AD530" s="5">
        <v>0</v>
      </c>
      <c r="AE530" s="5">
        <v>0</v>
      </c>
      <c r="AF530" s="5">
        <v>0</v>
      </c>
      <c r="AG530" s="5">
        <v>0</v>
      </c>
      <c r="AH530">
        <v>0</v>
      </c>
      <c r="AI530">
        <v>0</v>
      </c>
      <c r="AJ530" s="1" t="s">
        <v>1680</v>
      </c>
      <c r="AK530">
        <v>1833</v>
      </c>
      <c r="AL530">
        <v>1</v>
      </c>
      <c r="AM530">
        <v>3</v>
      </c>
      <c r="AN530">
        <v>5</v>
      </c>
      <c r="AO530">
        <v>36</v>
      </c>
      <c r="AP530">
        <v>1</v>
      </c>
      <c r="AQ530">
        <v>2</v>
      </c>
      <c r="AR530">
        <v>2</v>
      </c>
      <c r="AS530">
        <v>5</v>
      </c>
      <c r="AT530">
        <v>1</v>
      </c>
      <c r="AU530">
        <v>10</v>
      </c>
      <c r="AV530">
        <v>2</v>
      </c>
      <c r="AW530">
        <v>177</v>
      </c>
      <c r="AX530">
        <v>0</v>
      </c>
      <c r="AY530">
        <v>0</v>
      </c>
      <c r="AZ530">
        <v>0</v>
      </c>
      <c r="BA530">
        <v>0</v>
      </c>
      <c r="BB530">
        <v>21</v>
      </c>
      <c r="BC530">
        <v>0</v>
      </c>
      <c r="BD530">
        <v>0</v>
      </c>
      <c r="BE530">
        <v>0</v>
      </c>
      <c r="BF530">
        <v>0</v>
      </c>
      <c r="BG530">
        <v>594</v>
      </c>
      <c r="BH530">
        <v>252</v>
      </c>
      <c r="BI530">
        <v>594</v>
      </c>
      <c r="BJ530">
        <v>252</v>
      </c>
      <c r="BK530">
        <v>591</v>
      </c>
      <c r="BL530">
        <v>252</v>
      </c>
      <c r="BM530">
        <v>594</v>
      </c>
      <c r="BN530">
        <v>252</v>
      </c>
      <c r="BO530">
        <v>1</v>
      </c>
      <c r="BP530" s="1" t="s">
        <v>88</v>
      </c>
      <c r="BQ530">
        <v>1</v>
      </c>
      <c r="BR530" s="1" t="s">
        <v>88</v>
      </c>
      <c r="BS530">
        <v>2</v>
      </c>
      <c r="BT530" s="1" t="s">
        <v>88</v>
      </c>
      <c r="BU530">
        <v>0.1</v>
      </c>
      <c r="BV530">
        <v>3.32</v>
      </c>
      <c r="BW530">
        <v>0.02</v>
      </c>
      <c r="BX530">
        <v>0.12</v>
      </c>
      <c r="BY530">
        <v>1.44</v>
      </c>
      <c r="BZ530">
        <v>1.77</v>
      </c>
      <c r="CA530">
        <v>288</v>
      </c>
      <c r="CB530">
        <v>186</v>
      </c>
      <c r="CC530">
        <v>460</v>
      </c>
      <c r="CD530">
        <v>161</v>
      </c>
      <c r="CE530">
        <v>594</v>
      </c>
      <c r="CF530">
        <v>252</v>
      </c>
      <c r="CG530">
        <v>520</v>
      </c>
      <c r="CH530">
        <v>184</v>
      </c>
      <c r="CI530">
        <v>1.03</v>
      </c>
      <c r="CJ530">
        <v>0.25</v>
      </c>
      <c r="CK530" t="str">
        <f>IF(O530=" "," ",VLOOKUP(AA530,Mapping!$A:$C,2,FALSE))</f>
        <v>SHU</v>
      </c>
      <c r="CL530" t="str">
        <f>IF(O530=" "," ",VLOOKUP(AA530,Mapping!$A:$C,3,FALSE))</f>
        <v>Sheffield Utd</v>
      </c>
      <c r="CM530" s="5">
        <f t="shared" si="40"/>
        <v>0</v>
      </c>
      <c r="CN530" s="5">
        <f t="shared" si="41"/>
        <v>0</v>
      </c>
      <c r="CO530">
        <f t="shared" si="42"/>
        <v>5</v>
      </c>
      <c r="CP530" s="4">
        <f t="shared" si="43"/>
        <v>10.6</v>
      </c>
      <c r="CQ530">
        <f t="shared" si="44"/>
        <v>0</v>
      </c>
    </row>
    <row r="531" spans="1:95" x14ac:dyDescent="0.35">
      <c r="A531">
        <v>75</v>
      </c>
      <c r="B531" s="1" t="s">
        <v>88</v>
      </c>
      <c r="C531">
        <v>432990</v>
      </c>
      <c r="D531" s="1" t="s">
        <v>88</v>
      </c>
      <c r="E531" s="1" t="s">
        <v>88</v>
      </c>
      <c r="F531" s="1">
        <v>0</v>
      </c>
      <c r="G531" s="1" t="s">
        <v>88</v>
      </c>
      <c r="H531" s="1" t="s">
        <v>88</v>
      </c>
      <c r="I531">
        <v>2</v>
      </c>
      <c r="J531">
        <v>1.5</v>
      </c>
      <c r="K531" s="1" t="s">
        <v>88</v>
      </c>
      <c r="L531" s="1" t="s">
        <v>88</v>
      </c>
      <c r="M531" s="1" t="s">
        <v>1681</v>
      </c>
      <c r="N531">
        <v>0</v>
      </c>
      <c r="O531">
        <v>592</v>
      </c>
      <c r="P531" s="1" t="s">
        <v>88</v>
      </c>
      <c r="Q531" s="1" t="s">
        <v>1670</v>
      </c>
      <c r="R531" s="2">
        <v>45145.020904687502</v>
      </c>
      <c r="S531" s="4">
        <v>45</v>
      </c>
      <c r="T531" s="1" t="s">
        <v>1682</v>
      </c>
      <c r="U531">
        <v>0</v>
      </c>
      <c r="V531" s="1" t="s">
        <v>1683</v>
      </c>
      <c r="W531">
        <v>0.1</v>
      </c>
      <c r="X531" s="1" t="s">
        <v>88</v>
      </c>
      <c r="Y531" s="1" t="s">
        <v>88</v>
      </c>
      <c r="Z531" s="1" t="s">
        <v>97</v>
      </c>
      <c r="AA531">
        <v>17</v>
      </c>
      <c r="AB531">
        <v>49</v>
      </c>
      <c r="AC531">
        <v>53</v>
      </c>
      <c r="AD531" s="5">
        <v>0</v>
      </c>
      <c r="AE531" s="5">
        <v>0</v>
      </c>
      <c r="AF531" s="5">
        <v>0</v>
      </c>
      <c r="AG531" s="5">
        <v>0</v>
      </c>
      <c r="AH531">
        <v>0</v>
      </c>
      <c r="AI531">
        <v>0</v>
      </c>
      <c r="AJ531" s="1" t="s">
        <v>1683</v>
      </c>
      <c r="AK531">
        <v>1833</v>
      </c>
      <c r="AL531">
        <v>1</v>
      </c>
      <c r="AM531">
        <v>3</v>
      </c>
      <c r="AN531">
        <v>5</v>
      </c>
      <c r="AO531">
        <v>36</v>
      </c>
      <c r="AP531">
        <v>1</v>
      </c>
      <c r="AQ531">
        <v>2</v>
      </c>
      <c r="AR531">
        <v>2</v>
      </c>
      <c r="AS531">
        <v>5</v>
      </c>
      <c r="AT531">
        <v>1</v>
      </c>
      <c r="AU531">
        <v>10</v>
      </c>
      <c r="AV531">
        <v>2</v>
      </c>
      <c r="AW531">
        <v>177</v>
      </c>
      <c r="AX531">
        <v>0</v>
      </c>
      <c r="AY531">
        <v>0</v>
      </c>
      <c r="AZ531">
        <v>0</v>
      </c>
      <c r="BA531">
        <v>0</v>
      </c>
      <c r="BB531">
        <v>21</v>
      </c>
      <c r="BC531">
        <v>0</v>
      </c>
      <c r="BD531">
        <v>0</v>
      </c>
      <c r="BE531">
        <v>0</v>
      </c>
      <c r="BF531">
        <v>0</v>
      </c>
      <c r="BG531">
        <v>523</v>
      </c>
      <c r="BH531">
        <v>200</v>
      </c>
      <c r="BI531">
        <v>521</v>
      </c>
      <c r="BJ531">
        <v>200</v>
      </c>
      <c r="BK531">
        <v>514</v>
      </c>
      <c r="BL531">
        <v>199</v>
      </c>
      <c r="BM531">
        <v>525</v>
      </c>
      <c r="BN531">
        <v>200</v>
      </c>
      <c r="BO531">
        <v>1</v>
      </c>
      <c r="BP531" s="1" t="s">
        <v>88</v>
      </c>
      <c r="BQ531">
        <v>1</v>
      </c>
      <c r="BR531" s="1" t="s">
        <v>88</v>
      </c>
      <c r="BS531">
        <v>2</v>
      </c>
      <c r="BT531" s="1" t="s">
        <v>88</v>
      </c>
      <c r="BU531">
        <v>0.1</v>
      </c>
      <c r="BV531">
        <v>3.32</v>
      </c>
      <c r="BW531">
        <v>0.02</v>
      </c>
      <c r="BX531">
        <v>0.12</v>
      </c>
      <c r="BY531">
        <v>1.44</v>
      </c>
      <c r="BZ531">
        <v>1.77</v>
      </c>
      <c r="CA531">
        <v>461</v>
      </c>
      <c r="CB531">
        <v>135</v>
      </c>
      <c r="CC531">
        <v>265</v>
      </c>
      <c r="CD531">
        <v>158</v>
      </c>
      <c r="CE531">
        <v>527</v>
      </c>
      <c r="CF531">
        <v>200</v>
      </c>
      <c r="CG531">
        <v>498</v>
      </c>
      <c r="CH531">
        <v>194</v>
      </c>
      <c r="CI531">
        <v>1.03</v>
      </c>
      <c r="CJ531">
        <v>0.25</v>
      </c>
      <c r="CK531" t="str">
        <f>IF(O531=" "," ",VLOOKUP(AA531,Mapping!$A:$C,2,FALSE))</f>
        <v>SHU</v>
      </c>
      <c r="CL531" t="str">
        <f>IF(O531=" "," ",VLOOKUP(AA531,Mapping!$A:$C,3,FALSE))</f>
        <v>Sheffield Utd</v>
      </c>
      <c r="CM531" s="5">
        <f t="shared" si="40"/>
        <v>0</v>
      </c>
      <c r="CN531" s="5">
        <f t="shared" si="41"/>
        <v>0</v>
      </c>
      <c r="CO531">
        <f t="shared" si="42"/>
        <v>4.5</v>
      </c>
      <c r="CP531" s="4">
        <f t="shared" si="43"/>
        <v>11.777777777777779</v>
      </c>
      <c r="CQ531">
        <f t="shared" si="44"/>
        <v>0</v>
      </c>
    </row>
    <row r="532" spans="1:95" x14ac:dyDescent="0.35">
      <c r="A532">
        <v>75</v>
      </c>
      <c r="B532" s="1" t="s">
        <v>88</v>
      </c>
      <c r="C532">
        <v>523957</v>
      </c>
      <c r="D532" s="1" t="s">
        <v>88</v>
      </c>
      <c r="E532" s="1" t="s">
        <v>88</v>
      </c>
      <c r="F532" s="1">
        <v>0</v>
      </c>
      <c r="G532" s="1" t="s">
        <v>88</v>
      </c>
      <c r="H532" s="1" t="s">
        <v>88</v>
      </c>
      <c r="I532">
        <v>4</v>
      </c>
      <c r="J532">
        <v>1.3</v>
      </c>
      <c r="K532" s="1" t="s">
        <v>88</v>
      </c>
      <c r="L532" s="1" t="s">
        <v>88</v>
      </c>
      <c r="M532" s="1" t="s">
        <v>1684</v>
      </c>
      <c r="N532">
        <v>0</v>
      </c>
      <c r="O532">
        <v>593</v>
      </c>
      <c r="P532" s="1" t="s">
        <v>88</v>
      </c>
      <c r="Q532" s="1" t="s">
        <v>1670</v>
      </c>
      <c r="R532" s="2">
        <v>45145.020904687502</v>
      </c>
      <c r="S532" s="4">
        <v>55</v>
      </c>
      <c r="T532" s="1" t="s">
        <v>1685</v>
      </c>
      <c r="U532">
        <v>0</v>
      </c>
      <c r="V532" s="1" t="s">
        <v>295</v>
      </c>
      <c r="W532">
        <v>0.1</v>
      </c>
      <c r="X532" s="1" t="s">
        <v>88</v>
      </c>
      <c r="Y532" s="1" t="s">
        <v>88</v>
      </c>
      <c r="Z532" s="1" t="s">
        <v>97</v>
      </c>
      <c r="AA532">
        <v>17</v>
      </c>
      <c r="AB532">
        <v>49</v>
      </c>
      <c r="AC532">
        <v>53</v>
      </c>
      <c r="AD532" s="5">
        <v>0</v>
      </c>
      <c r="AE532" s="5">
        <v>0</v>
      </c>
      <c r="AF532" s="5">
        <v>0</v>
      </c>
      <c r="AG532" s="5">
        <v>0</v>
      </c>
      <c r="AH532">
        <v>0</v>
      </c>
      <c r="AI532">
        <v>0</v>
      </c>
      <c r="AJ532" s="1" t="s">
        <v>1686</v>
      </c>
      <c r="AK532">
        <v>1833</v>
      </c>
      <c r="AL532">
        <v>1</v>
      </c>
      <c r="AM532">
        <v>3</v>
      </c>
      <c r="AN532">
        <v>5</v>
      </c>
      <c r="AO532">
        <v>36</v>
      </c>
      <c r="AP532">
        <v>1</v>
      </c>
      <c r="AQ532">
        <v>2</v>
      </c>
      <c r="AR532">
        <v>2</v>
      </c>
      <c r="AS532">
        <v>5</v>
      </c>
      <c r="AT532">
        <v>1</v>
      </c>
      <c r="AU532">
        <v>10</v>
      </c>
      <c r="AV532">
        <v>2</v>
      </c>
      <c r="AW532">
        <v>177</v>
      </c>
      <c r="AX532">
        <v>0</v>
      </c>
      <c r="AY532">
        <v>0</v>
      </c>
      <c r="AZ532">
        <v>0</v>
      </c>
      <c r="BA532">
        <v>0</v>
      </c>
      <c r="BB532">
        <v>21</v>
      </c>
      <c r="BC532">
        <v>0</v>
      </c>
      <c r="BD532">
        <v>0</v>
      </c>
      <c r="BE532">
        <v>0</v>
      </c>
      <c r="BF532">
        <v>0</v>
      </c>
      <c r="BG532">
        <v>610</v>
      </c>
      <c r="BH532">
        <v>73</v>
      </c>
      <c r="BI532">
        <v>610</v>
      </c>
      <c r="BJ532">
        <v>73</v>
      </c>
      <c r="BK532">
        <v>610</v>
      </c>
      <c r="BL532">
        <v>73</v>
      </c>
      <c r="BM532">
        <v>610</v>
      </c>
      <c r="BN532">
        <v>73</v>
      </c>
      <c r="BO532">
        <v>1</v>
      </c>
      <c r="BP532" s="1" t="s">
        <v>88</v>
      </c>
      <c r="BQ532">
        <v>1</v>
      </c>
      <c r="BR532" s="1" t="s">
        <v>88</v>
      </c>
      <c r="BS532">
        <v>2</v>
      </c>
      <c r="BT532" s="1" t="s">
        <v>88</v>
      </c>
      <c r="BU532">
        <v>0.1</v>
      </c>
      <c r="BV532">
        <v>3.32</v>
      </c>
      <c r="BW532">
        <v>0.02</v>
      </c>
      <c r="BX532">
        <v>0.12</v>
      </c>
      <c r="BY532">
        <v>1.44</v>
      </c>
      <c r="BZ532">
        <v>1.77</v>
      </c>
      <c r="CA532">
        <v>147</v>
      </c>
      <c r="CB532">
        <v>40</v>
      </c>
      <c r="CC532">
        <v>536</v>
      </c>
      <c r="CD532">
        <v>51</v>
      </c>
      <c r="CE532">
        <v>610</v>
      </c>
      <c r="CF532">
        <v>73</v>
      </c>
      <c r="CG532">
        <v>531</v>
      </c>
      <c r="CH532">
        <v>74</v>
      </c>
      <c r="CI532">
        <v>1.03</v>
      </c>
      <c r="CJ532">
        <v>0.25</v>
      </c>
      <c r="CK532" t="str">
        <f>IF(O532=" "," ",VLOOKUP(AA532,Mapping!$A:$C,2,FALSE))</f>
        <v>SHU</v>
      </c>
      <c r="CL532" t="str">
        <f>IF(O532=" "," ",VLOOKUP(AA532,Mapping!$A:$C,3,FALSE))</f>
        <v>Sheffield Utd</v>
      </c>
      <c r="CM532" s="5">
        <f t="shared" si="40"/>
        <v>0</v>
      </c>
      <c r="CN532" s="5">
        <f t="shared" si="41"/>
        <v>0</v>
      </c>
      <c r="CO532">
        <f t="shared" si="42"/>
        <v>5.5</v>
      </c>
      <c r="CP532" s="4">
        <f t="shared" si="43"/>
        <v>9.6363636363636367</v>
      </c>
      <c r="CQ532">
        <f t="shared" si="44"/>
        <v>0</v>
      </c>
    </row>
    <row r="533" spans="1:95" x14ac:dyDescent="0.35">
      <c r="A533">
        <v>75</v>
      </c>
      <c r="B533" s="1" t="s">
        <v>88</v>
      </c>
      <c r="C533">
        <v>214572</v>
      </c>
      <c r="D533" s="1" t="s">
        <v>88</v>
      </c>
      <c r="E533" s="1" t="s">
        <v>88</v>
      </c>
      <c r="F533" s="1">
        <v>0</v>
      </c>
      <c r="G533" s="1" t="s">
        <v>88</v>
      </c>
      <c r="H533" s="1" t="s">
        <v>88</v>
      </c>
      <c r="I533">
        <v>1</v>
      </c>
      <c r="J533">
        <v>1</v>
      </c>
      <c r="K533" s="1" t="s">
        <v>88</v>
      </c>
      <c r="L533" s="1" t="s">
        <v>88</v>
      </c>
      <c r="M533" s="1" t="s">
        <v>1333</v>
      </c>
      <c r="N533">
        <v>0</v>
      </c>
      <c r="O533">
        <v>491</v>
      </c>
      <c r="P533" s="1" t="s">
        <v>88</v>
      </c>
      <c r="Q533" s="1" t="s">
        <v>1670</v>
      </c>
      <c r="R533" s="2">
        <v>45145.020904687502</v>
      </c>
      <c r="S533" s="4">
        <v>40</v>
      </c>
      <c r="T533" s="1" t="s">
        <v>1687</v>
      </c>
      <c r="U533">
        <v>0</v>
      </c>
      <c r="V533" s="1" t="s">
        <v>1688</v>
      </c>
      <c r="W533">
        <v>0.2</v>
      </c>
      <c r="X533" s="1" t="s">
        <v>88</v>
      </c>
      <c r="Y533" s="1" t="s">
        <v>88</v>
      </c>
      <c r="Z533" s="1" t="s">
        <v>97</v>
      </c>
      <c r="AA533">
        <v>18</v>
      </c>
      <c r="AB533">
        <v>6</v>
      </c>
      <c r="AC533">
        <v>53</v>
      </c>
      <c r="AD533" s="5">
        <v>0</v>
      </c>
      <c r="AE533" s="5">
        <v>0</v>
      </c>
      <c r="AF533" s="5">
        <v>0</v>
      </c>
      <c r="AG533" s="5">
        <v>0</v>
      </c>
      <c r="AH533">
        <v>0</v>
      </c>
      <c r="AI533">
        <v>0</v>
      </c>
      <c r="AJ533" s="1" t="s">
        <v>1688</v>
      </c>
      <c r="AK533">
        <v>1833</v>
      </c>
      <c r="AL533">
        <v>1</v>
      </c>
      <c r="AM533">
        <v>3</v>
      </c>
      <c r="AN533">
        <v>5</v>
      </c>
      <c r="AO533">
        <v>36</v>
      </c>
      <c r="AP533">
        <v>1</v>
      </c>
      <c r="AQ533">
        <v>2</v>
      </c>
      <c r="AR533">
        <v>2</v>
      </c>
      <c r="AS533">
        <v>5</v>
      </c>
      <c r="AT533">
        <v>1</v>
      </c>
      <c r="AU533">
        <v>10</v>
      </c>
      <c r="AV533">
        <v>2</v>
      </c>
      <c r="AW533">
        <v>177</v>
      </c>
      <c r="AX533">
        <v>0</v>
      </c>
      <c r="AY533">
        <v>0</v>
      </c>
      <c r="AZ533">
        <v>0</v>
      </c>
      <c r="BA533">
        <v>0</v>
      </c>
      <c r="BB533">
        <v>21</v>
      </c>
      <c r="BC533">
        <v>0</v>
      </c>
      <c r="BD533">
        <v>0</v>
      </c>
      <c r="BE533">
        <v>0</v>
      </c>
      <c r="BF533">
        <v>0</v>
      </c>
      <c r="BG533">
        <v>427</v>
      </c>
      <c r="BH533">
        <v>50</v>
      </c>
      <c r="BI533">
        <v>417</v>
      </c>
      <c r="BJ533">
        <v>40</v>
      </c>
      <c r="BK533">
        <v>401</v>
      </c>
      <c r="BL533">
        <v>31</v>
      </c>
      <c r="BM533">
        <v>429</v>
      </c>
      <c r="BN533">
        <v>50</v>
      </c>
      <c r="BO533">
        <v>1</v>
      </c>
      <c r="BP533" s="1" t="s">
        <v>88</v>
      </c>
      <c r="BQ533">
        <v>1</v>
      </c>
      <c r="BR533" s="1" t="s">
        <v>88</v>
      </c>
      <c r="BS533">
        <v>2</v>
      </c>
      <c r="BT533" s="1" t="s">
        <v>88</v>
      </c>
      <c r="BU533">
        <v>0.1</v>
      </c>
      <c r="BV533">
        <v>3.32</v>
      </c>
      <c r="BW533">
        <v>0.02</v>
      </c>
      <c r="BX533">
        <v>0.12</v>
      </c>
      <c r="BY533">
        <v>1.44</v>
      </c>
      <c r="BZ533">
        <v>1.77</v>
      </c>
      <c r="CA533">
        <v>573</v>
      </c>
      <c r="CB533">
        <v>59</v>
      </c>
      <c r="CC533">
        <v>58</v>
      </c>
      <c r="CD533">
        <v>30</v>
      </c>
      <c r="CE533">
        <v>434</v>
      </c>
      <c r="CF533">
        <v>50</v>
      </c>
      <c r="CG533">
        <v>366</v>
      </c>
      <c r="CH533">
        <v>56</v>
      </c>
      <c r="CI533">
        <v>1.03</v>
      </c>
      <c r="CJ533">
        <v>0.25</v>
      </c>
      <c r="CK533" t="str">
        <f>IF(O533=" "," ",VLOOKUP(AA533,Mapping!$A:$C,2,FALSE))</f>
        <v>TOT</v>
      </c>
      <c r="CL533" t="str">
        <f>IF(O533=" "," ",VLOOKUP(AA533,Mapping!$A:$C,3,FALSE))</f>
        <v>Spurs</v>
      </c>
      <c r="CM533" s="5">
        <f t="shared" si="40"/>
        <v>0</v>
      </c>
      <c r="CN533" s="5">
        <f t="shared" si="41"/>
        <v>0</v>
      </c>
      <c r="CO533">
        <f t="shared" si="42"/>
        <v>4</v>
      </c>
      <c r="CP533" s="4">
        <f t="shared" si="43"/>
        <v>13.25</v>
      </c>
      <c r="CQ533">
        <f t="shared" si="44"/>
        <v>0</v>
      </c>
    </row>
    <row r="534" spans="1:95" x14ac:dyDescent="0.35">
      <c r="A534">
        <v>75</v>
      </c>
      <c r="B534" s="1" t="s">
        <v>88</v>
      </c>
      <c r="C534">
        <v>202993</v>
      </c>
      <c r="D534" s="1" t="s">
        <v>88</v>
      </c>
      <c r="E534" s="1" t="s">
        <v>88</v>
      </c>
      <c r="F534" s="1">
        <v>0</v>
      </c>
      <c r="G534" s="1" t="s">
        <v>88</v>
      </c>
      <c r="H534" s="1" t="s">
        <v>88</v>
      </c>
      <c r="I534">
        <v>3</v>
      </c>
      <c r="J534">
        <v>0</v>
      </c>
      <c r="K534" s="1" t="s">
        <v>88</v>
      </c>
      <c r="L534" s="1" t="s">
        <v>88</v>
      </c>
      <c r="M534" s="1" t="s">
        <v>1027</v>
      </c>
      <c r="N534">
        <v>0</v>
      </c>
      <c r="O534">
        <v>492</v>
      </c>
      <c r="P534" s="1" t="s">
        <v>88</v>
      </c>
      <c r="Q534" s="1" t="s">
        <v>1689</v>
      </c>
      <c r="R534" s="2">
        <v>45112.729211087964</v>
      </c>
      <c r="S534" s="4">
        <v>55</v>
      </c>
      <c r="T534" s="1" t="s">
        <v>1690</v>
      </c>
      <c r="U534">
        <v>3.9</v>
      </c>
      <c r="V534" s="1" t="s">
        <v>1691</v>
      </c>
      <c r="W534">
        <v>0</v>
      </c>
      <c r="X534" s="1" t="s">
        <v>88</v>
      </c>
      <c r="Y534" s="1" t="s">
        <v>88</v>
      </c>
      <c r="Z534" s="1" t="s">
        <v>207</v>
      </c>
      <c r="AA534">
        <v>18</v>
      </c>
      <c r="AB534">
        <v>6</v>
      </c>
      <c r="AC534">
        <v>71</v>
      </c>
      <c r="AD534" s="5">
        <v>0</v>
      </c>
      <c r="AE534" s="5">
        <v>0</v>
      </c>
      <c r="AF534" s="5">
        <v>0</v>
      </c>
      <c r="AG534" s="5">
        <v>0</v>
      </c>
      <c r="AH534">
        <v>0</v>
      </c>
      <c r="AI534">
        <v>12.9</v>
      </c>
      <c r="AJ534" s="1" t="s">
        <v>1691</v>
      </c>
      <c r="AK534">
        <v>1501</v>
      </c>
      <c r="AL534">
        <v>5</v>
      </c>
      <c r="AM534">
        <v>2</v>
      </c>
      <c r="AN534">
        <v>6</v>
      </c>
      <c r="AO534">
        <v>24</v>
      </c>
      <c r="AP534">
        <v>1</v>
      </c>
      <c r="AQ534">
        <v>2</v>
      </c>
      <c r="AR534">
        <v>2</v>
      </c>
      <c r="AS534">
        <v>8</v>
      </c>
      <c r="AT534">
        <v>1</v>
      </c>
      <c r="AU534">
        <v>10</v>
      </c>
      <c r="AV534">
        <v>7</v>
      </c>
      <c r="AW534">
        <v>342</v>
      </c>
      <c r="AX534">
        <v>489.6</v>
      </c>
      <c r="AY534">
        <v>180.2</v>
      </c>
      <c r="AZ534">
        <v>236</v>
      </c>
      <c r="BA534">
        <v>90.7</v>
      </c>
      <c r="BB534">
        <v>17</v>
      </c>
      <c r="BC534">
        <v>2.2599999999999998</v>
      </c>
      <c r="BD534">
        <v>0.68</v>
      </c>
      <c r="BE534">
        <v>2.94</v>
      </c>
      <c r="BF534">
        <v>19.71</v>
      </c>
      <c r="BG534">
        <v>105</v>
      </c>
      <c r="BH534">
        <v>49</v>
      </c>
      <c r="BI534">
        <v>164</v>
      </c>
      <c r="BJ534">
        <v>105</v>
      </c>
      <c r="BK534">
        <v>131</v>
      </c>
      <c r="BL534">
        <v>85</v>
      </c>
      <c r="BM534">
        <v>134</v>
      </c>
      <c r="BN534">
        <v>82</v>
      </c>
      <c r="BO534">
        <v>1</v>
      </c>
      <c r="BP534" s="1" t="s">
        <v>88</v>
      </c>
      <c r="BQ534">
        <v>1</v>
      </c>
      <c r="BR534" s="1" t="s">
        <v>88</v>
      </c>
      <c r="BS534">
        <v>2</v>
      </c>
      <c r="BT534" s="1" t="s">
        <v>88</v>
      </c>
      <c r="BU534">
        <v>0.14000000000000001</v>
      </c>
      <c r="BV534">
        <v>3.32</v>
      </c>
      <c r="BW534">
        <v>0.04</v>
      </c>
      <c r="BX534">
        <v>0.18</v>
      </c>
      <c r="BY534">
        <v>1.18</v>
      </c>
      <c r="BZ534">
        <v>1.44</v>
      </c>
      <c r="CA534">
        <v>118</v>
      </c>
      <c r="CB534">
        <v>73</v>
      </c>
      <c r="CC534">
        <v>507</v>
      </c>
      <c r="CD534">
        <v>192</v>
      </c>
      <c r="CE534">
        <v>58</v>
      </c>
      <c r="CF534">
        <v>25</v>
      </c>
      <c r="CG534">
        <v>611</v>
      </c>
      <c r="CH534">
        <v>258</v>
      </c>
      <c r="CI534">
        <v>1.02</v>
      </c>
      <c r="CJ534">
        <v>0.36</v>
      </c>
      <c r="CK534" t="str">
        <f>IF(O534=" "," ",VLOOKUP(AA534,Mapping!$A:$C,2,FALSE))</f>
        <v>TOT</v>
      </c>
      <c r="CL534" t="str">
        <f>IF(O534=" "," ",VLOOKUP(AA534,Mapping!$A:$C,3,FALSE))</f>
        <v>Spurs</v>
      </c>
      <c r="CM534" s="5">
        <f t="shared" si="40"/>
        <v>0</v>
      </c>
      <c r="CN534" s="5">
        <f t="shared" si="41"/>
        <v>0</v>
      </c>
      <c r="CO534">
        <f t="shared" si="42"/>
        <v>5.5</v>
      </c>
      <c r="CP534" s="4">
        <f t="shared" si="43"/>
        <v>12.909090909090908</v>
      </c>
      <c r="CQ534">
        <f t="shared" si="44"/>
        <v>0</v>
      </c>
    </row>
    <row r="535" spans="1:95" x14ac:dyDescent="0.35">
      <c r="A535">
        <v>75</v>
      </c>
      <c r="B535" s="1" t="s">
        <v>88</v>
      </c>
      <c r="C535">
        <v>227127</v>
      </c>
      <c r="D535" s="1" t="s">
        <v>88</v>
      </c>
      <c r="E535" s="1" t="s">
        <v>88</v>
      </c>
      <c r="F535" s="1">
        <v>0</v>
      </c>
      <c r="G535" s="1" t="s">
        <v>88</v>
      </c>
      <c r="H535" s="1" t="s">
        <v>88</v>
      </c>
      <c r="I535">
        <v>3</v>
      </c>
      <c r="J535">
        <v>1.6</v>
      </c>
      <c r="K535" s="1" t="s">
        <v>88</v>
      </c>
      <c r="L535" s="1" t="s">
        <v>88</v>
      </c>
      <c r="M535" s="1" t="s">
        <v>1692</v>
      </c>
      <c r="N535">
        <v>0</v>
      </c>
      <c r="O535">
        <v>493</v>
      </c>
      <c r="P535" s="1" t="s">
        <v>88</v>
      </c>
      <c r="Q535" s="1" t="s">
        <v>1689</v>
      </c>
      <c r="R535" s="2">
        <v>45112.729211087964</v>
      </c>
      <c r="S535" s="4">
        <v>50</v>
      </c>
      <c r="T535" s="1" t="s">
        <v>1693</v>
      </c>
      <c r="U535">
        <v>1.2</v>
      </c>
      <c r="V535" s="1" t="s">
        <v>1694</v>
      </c>
      <c r="W535">
        <v>0.2</v>
      </c>
      <c r="X535" s="1" t="s">
        <v>88</v>
      </c>
      <c r="Y535" s="1" t="s">
        <v>88</v>
      </c>
      <c r="Z535" s="1" t="s">
        <v>97</v>
      </c>
      <c r="AA535">
        <v>18</v>
      </c>
      <c r="AB535">
        <v>6</v>
      </c>
      <c r="AC535">
        <v>27</v>
      </c>
      <c r="AD535" s="5">
        <v>0</v>
      </c>
      <c r="AE535" s="5">
        <v>0</v>
      </c>
      <c r="AF535" s="5">
        <v>0</v>
      </c>
      <c r="AG535" s="5">
        <v>0</v>
      </c>
      <c r="AH535">
        <v>0</v>
      </c>
      <c r="AI535">
        <v>5.4</v>
      </c>
      <c r="AJ535" s="1" t="s">
        <v>1694</v>
      </c>
      <c r="AK535">
        <v>998</v>
      </c>
      <c r="AL535">
        <v>5</v>
      </c>
      <c r="AM535">
        <v>2</v>
      </c>
      <c r="AN535">
        <v>1</v>
      </c>
      <c r="AO535">
        <v>20</v>
      </c>
      <c r="AP535">
        <v>1</v>
      </c>
      <c r="AQ535">
        <v>2</v>
      </c>
      <c r="AR535">
        <v>2</v>
      </c>
      <c r="AS535">
        <v>6</v>
      </c>
      <c r="AT535">
        <v>1</v>
      </c>
      <c r="AU535">
        <v>10</v>
      </c>
      <c r="AV535">
        <v>7</v>
      </c>
      <c r="AW535">
        <v>176</v>
      </c>
      <c r="AX535">
        <v>129.80000000000001</v>
      </c>
      <c r="AY535">
        <v>137</v>
      </c>
      <c r="AZ535">
        <v>24</v>
      </c>
      <c r="BA535">
        <v>29</v>
      </c>
      <c r="BB535">
        <v>10</v>
      </c>
      <c r="BC535">
        <v>0.17</v>
      </c>
      <c r="BD535">
        <v>0.37</v>
      </c>
      <c r="BE535">
        <v>0.54</v>
      </c>
      <c r="BF535">
        <v>13.91</v>
      </c>
      <c r="BG535">
        <v>286</v>
      </c>
      <c r="BH535">
        <v>124</v>
      </c>
      <c r="BI535">
        <v>194</v>
      </c>
      <c r="BJ535">
        <v>120</v>
      </c>
      <c r="BK535">
        <v>316</v>
      </c>
      <c r="BL535">
        <v>158</v>
      </c>
      <c r="BM535">
        <v>293</v>
      </c>
      <c r="BN535">
        <v>137</v>
      </c>
      <c r="BO535">
        <v>1</v>
      </c>
      <c r="BP535" s="1" t="s">
        <v>88</v>
      </c>
      <c r="BQ535">
        <v>1</v>
      </c>
      <c r="BR535" s="1" t="s">
        <v>88</v>
      </c>
      <c r="BS535">
        <v>2</v>
      </c>
      <c r="BT535" s="1" t="s">
        <v>88</v>
      </c>
      <c r="BU535">
        <v>0.02</v>
      </c>
      <c r="BV535">
        <v>3.32</v>
      </c>
      <c r="BW535">
        <v>0.03</v>
      </c>
      <c r="BX535">
        <v>0.05</v>
      </c>
      <c r="BY535">
        <v>1.25</v>
      </c>
      <c r="BZ535">
        <v>1.8</v>
      </c>
      <c r="CA535">
        <v>254</v>
      </c>
      <c r="CB535">
        <v>164</v>
      </c>
      <c r="CC535">
        <v>426</v>
      </c>
      <c r="CD535">
        <v>139</v>
      </c>
      <c r="CE535">
        <v>354</v>
      </c>
      <c r="CF535">
        <v>160</v>
      </c>
      <c r="CG535">
        <v>382</v>
      </c>
      <c r="CH535">
        <v>121</v>
      </c>
      <c r="CI535">
        <v>0.9</v>
      </c>
      <c r="CJ535">
        <v>0.09</v>
      </c>
      <c r="CK535" t="str">
        <f>IF(O535=" "," ",VLOOKUP(AA535,Mapping!$A:$C,2,FALSE))</f>
        <v>TOT</v>
      </c>
      <c r="CL535" t="str">
        <f>IF(O535=" "," ",VLOOKUP(AA535,Mapping!$A:$C,3,FALSE))</f>
        <v>Spurs</v>
      </c>
      <c r="CM535" s="5">
        <f t="shared" si="40"/>
        <v>0</v>
      </c>
      <c r="CN535" s="5">
        <f t="shared" si="41"/>
        <v>0</v>
      </c>
      <c r="CO535">
        <f t="shared" si="42"/>
        <v>5</v>
      </c>
      <c r="CP535" s="4">
        <f t="shared" si="43"/>
        <v>5.4</v>
      </c>
      <c r="CQ535">
        <f t="shared" si="44"/>
        <v>0</v>
      </c>
    </row>
    <row r="536" spans="1:95" x14ac:dyDescent="0.35">
      <c r="A536">
        <v>75</v>
      </c>
      <c r="B536" s="1" t="s">
        <v>88</v>
      </c>
      <c r="C536">
        <v>436234</v>
      </c>
      <c r="D536" s="1" t="s">
        <v>88</v>
      </c>
      <c r="E536" s="1" t="s">
        <v>88</v>
      </c>
      <c r="F536" s="1">
        <v>0</v>
      </c>
      <c r="G536" s="1" t="s">
        <v>88</v>
      </c>
      <c r="H536" s="1" t="s">
        <v>88</v>
      </c>
      <c r="I536">
        <v>3</v>
      </c>
      <c r="J536">
        <v>0</v>
      </c>
      <c r="K536" s="1" t="s">
        <v>88</v>
      </c>
      <c r="L536" s="1" t="s">
        <v>88</v>
      </c>
      <c r="M536" s="1" t="s">
        <v>466</v>
      </c>
      <c r="N536">
        <v>0</v>
      </c>
      <c r="O536">
        <v>494</v>
      </c>
      <c r="P536" s="1" t="s">
        <v>88</v>
      </c>
      <c r="Q536" s="1" t="s">
        <v>1695</v>
      </c>
      <c r="R536" s="2">
        <v>45142.500050983799</v>
      </c>
      <c r="S536" s="4">
        <v>50</v>
      </c>
      <c r="T536" s="1" t="s">
        <v>1696</v>
      </c>
      <c r="U536">
        <v>2.2000000000000002</v>
      </c>
      <c r="V536" s="1" t="s">
        <v>1697</v>
      </c>
      <c r="W536">
        <v>0</v>
      </c>
      <c r="X536" s="1" t="s">
        <v>88</v>
      </c>
      <c r="Y536" s="1" t="s">
        <v>88</v>
      </c>
      <c r="Z536" s="1" t="s">
        <v>207</v>
      </c>
      <c r="AA536">
        <v>18</v>
      </c>
      <c r="AB536">
        <v>6</v>
      </c>
      <c r="AC536">
        <v>9</v>
      </c>
      <c r="AD536" s="5">
        <v>0</v>
      </c>
      <c r="AE536" s="5">
        <v>0</v>
      </c>
      <c r="AF536" s="5">
        <v>0</v>
      </c>
      <c r="AG536" s="5">
        <v>0</v>
      </c>
      <c r="AH536">
        <v>0</v>
      </c>
      <c r="AI536">
        <v>1.8</v>
      </c>
      <c r="AJ536" s="1" t="s">
        <v>466</v>
      </c>
      <c r="AK536">
        <v>146</v>
      </c>
      <c r="AL536">
        <v>5</v>
      </c>
      <c r="AM536">
        <v>1</v>
      </c>
      <c r="AN536">
        <v>1</v>
      </c>
      <c r="AO536">
        <v>1</v>
      </c>
      <c r="AP536">
        <v>1</v>
      </c>
      <c r="AQ536">
        <v>2</v>
      </c>
      <c r="AR536">
        <v>2</v>
      </c>
      <c r="AS536">
        <v>1</v>
      </c>
      <c r="AT536">
        <v>1</v>
      </c>
      <c r="AU536">
        <v>10</v>
      </c>
      <c r="AV536">
        <v>7</v>
      </c>
      <c r="AW536">
        <v>22</v>
      </c>
      <c r="AX536">
        <v>30.4</v>
      </c>
      <c r="AY536">
        <v>27.5</v>
      </c>
      <c r="AZ536">
        <v>27</v>
      </c>
      <c r="BA536">
        <v>8.5</v>
      </c>
      <c r="BB536">
        <v>2</v>
      </c>
      <c r="BC536">
        <v>0.1</v>
      </c>
      <c r="BD536">
        <v>0.08</v>
      </c>
      <c r="BE536">
        <v>0.18</v>
      </c>
      <c r="BF536">
        <v>0.9</v>
      </c>
      <c r="BG536">
        <v>353</v>
      </c>
      <c r="BH536">
        <v>158</v>
      </c>
      <c r="BI536">
        <v>310</v>
      </c>
      <c r="BJ536">
        <v>158</v>
      </c>
      <c r="BK536">
        <v>311</v>
      </c>
      <c r="BL536">
        <v>156</v>
      </c>
      <c r="BM536">
        <v>345</v>
      </c>
      <c r="BN536">
        <v>160</v>
      </c>
      <c r="BO536">
        <v>1</v>
      </c>
      <c r="BP536" s="1" t="s">
        <v>88</v>
      </c>
      <c r="BQ536">
        <v>1</v>
      </c>
      <c r="BR536" s="1" t="s">
        <v>88</v>
      </c>
      <c r="BS536">
        <v>2</v>
      </c>
      <c r="BT536" s="1" t="s">
        <v>88</v>
      </c>
      <c r="BU536">
        <v>0.06</v>
      </c>
      <c r="BV536">
        <v>3.32</v>
      </c>
      <c r="BW536">
        <v>0.05</v>
      </c>
      <c r="BX536">
        <v>0.11</v>
      </c>
      <c r="BY536">
        <v>0.55000000000000004</v>
      </c>
      <c r="BZ536">
        <v>0.62</v>
      </c>
      <c r="CA536">
        <v>268</v>
      </c>
      <c r="CB536">
        <v>172</v>
      </c>
      <c r="CC536">
        <v>440</v>
      </c>
      <c r="CD536">
        <v>147</v>
      </c>
      <c r="CE536">
        <v>228</v>
      </c>
      <c r="CF536">
        <v>91</v>
      </c>
      <c r="CG536">
        <v>606</v>
      </c>
      <c r="CH536">
        <v>253</v>
      </c>
      <c r="CI536">
        <v>1.23</v>
      </c>
      <c r="CJ536">
        <v>0.62</v>
      </c>
      <c r="CK536" t="str">
        <f>IF(O536=" "," ",VLOOKUP(AA536,Mapping!$A:$C,2,FALSE))</f>
        <v>TOT</v>
      </c>
      <c r="CL536" t="str">
        <f>IF(O536=" "," ",VLOOKUP(AA536,Mapping!$A:$C,3,FALSE))</f>
        <v>Spurs</v>
      </c>
      <c r="CM536" s="5">
        <f t="shared" si="40"/>
        <v>0</v>
      </c>
      <c r="CN536" s="5">
        <f t="shared" si="41"/>
        <v>0</v>
      </c>
      <c r="CO536">
        <f t="shared" si="42"/>
        <v>5</v>
      </c>
      <c r="CP536" s="4">
        <f t="shared" si="43"/>
        <v>1.8</v>
      </c>
      <c r="CQ536">
        <f t="shared" si="44"/>
        <v>0</v>
      </c>
    </row>
    <row r="537" spans="1:95" x14ac:dyDescent="0.35">
      <c r="A537">
        <v>75</v>
      </c>
      <c r="B537" s="1" t="s">
        <v>88</v>
      </c>
      <c r="C537">
        <v>115556</v>
      </c>
      <c r="D537" s="1" t="s">
        <v>88</v>
      </c>
      <c r="E537" s="1" t="s">
        <v>88</v>
      </c>
      <c r="F537" s="1">
        <v>0</v>
      </c>
      <c r="G537" s="1" t="s">
        <v>88</v>
      </c>
      <c r="H537" s="1" t="s">
        <v>88</v>
      </c>
      <c r="I537">
        <v>2</v>
      </c>
      <c r="J537">
        <v>2</v>
      </c>
      <c r="K537" s="1" t="s">
        <v>88</v>
      </c>
      <c r="L537" s="1" t="s">
        <v>88</v>
      </c>
      <c r="M537" s="1" t="s">
        <v>365</v>
      </c>
      <c r="N537">
        <v>0</v>
      </c>
      <c r="O537">
        <v>495</v>
      </c>
      <c r="P537" s="1" t="s">
        <v>88</v>
      </c>
      <c r="Q537" s="1" t="s">
        <v>1695</v>
      </c>
      <c r="R537" s="2">
        <v>45142.500050983799</v>
      </c>
      <c r="S537" s="4">
        <v>45</v>
      </c>
      <c r="T537" s="1" t="s">
        <v>1698</v>
      </c>
      <c r="U537">
        <v>3.2</v>
      </c>
      <c r="V537" s="1" t="s">
        <v>1646</v>
      </c>
      <c r="W537">
        <v>0.8</v>
      </c>
      <c r="X537" s="1" t="s">
        <v>88</v>
      </c>
      <c r="Y537" s="1" t="s">
        <v>88</v>
      </c>
      <c r="Z537" s="1" t="s">
        <v>97</v>
      </c>
      <c r="AA537">
        <v>18</v>
      </c>
      <c r="AB537">
        <v>6</v>
      </c>
      <c r="AC537">
        <v>99</v>
      </c>
      <c r="AD537" s="5">
        <v>0</v>
      </c>
      <c r="AE537" s="5">
        <v>0</v>
      </c>
      <c r="AF537" s="5">
        <v>0</v>
      </c>
      <c r="AG537" s="5">
        <v>0</v>
      </c>
      <c r="AH537">
        <v>0</v>
      </c>
      <c r="AI537">
        <v>22</v>
      </c>
      <c r="AJ537" s="1" t="s">
        <v>1646</v>
      </c>
      <c r="AK537">
        <v>2284</v>
      </c>
      <c r="AL537">
        <v>2</v>
      </c>
      <c r="AM537">
        <v>3</v>
      </c>
      <c r="AN537">
        <v>9</v>
      </c>
      <c r="AO537">
        <v>33</v>
      </c>
      <c r="AP537">
        <v>1</v>
      </c>
      <c r="AQ537">
        <v>2</v>
      </c>
      <c r="AR537">
        <v>2</v>
      </c>
      <c r="AS537">
        <v>4</v>
      </c>
      <c r="AT537">
        <v>1</v>
      </c>
      <c r="AU537">
        <v>10</v>
      </c>
      <c r="AV537">
        <v>3</v>
      </c>
      <c r="AW537">
        <v>470</v>
      </c>
      <c r="AX537">
        <v>434</v>
      </c>
      <c r="AY537">
        <v>291.8</v>
      </c>
      <c r="AZ537">
        <v>172</v>
      </c>
      <c r="BA537">
        <v>89.9</v>
      </c>
      <c r="BB537">
        <v>26</v>
      </c>
      <c r="BC537">
        <v>1.01</v>
      </c>
      <c r="BD537">
        <v>1.47</v>
      </c>
      <c r="BE537">
        <v>2.48</v>
      </c>
      <c r="BF537">
        <v>26.59</v>
      </c>
      <c r="BG537">
        <v>128</v>
      </c>
      <c r="BH537">
        <v>44</v>
      </c>
      <c r="BI537">
        <v>111</v>
      </c>
      <c r="BJ537">
        <v>22</v>
      </c>
      <c r="BK537">
        <v>165</v>
      </c>
      <c r="BL537">
        <v>29</v>
      </c>
      <c r="BM537">
        <v>135</v>
      </c>
      <c r="BN537">
        <v>30</v>
      </c>
      <c r="BO537">
        <v>1</v>
      </c>
      <c r="BP537" s="1" t="s">
        <v>88</v>
      </c>
      <c r="BQ537">
        <v>1</v>
      </c>
      <c r="BR537" s="1" t="s">
        <v>88</v>
      </c>
      <c r="BS537">
        <v>2</v>
      </c>
      <c r="BT537" s="1" t="s">
        <v>88</v>
      </c>
      <c r="BU537">
        <v>0.04</v>
      </c>
      <c r="BV537">
        <v>3.32</v>
      </c>
      <c r="BW537">
        <v>0.06</v>
      </c>
      <c r="BX537">
        <v>0.1</v>
      </c>
      <c r="BY537">
        <v>1.05</v>
      </c>
      <c r="BZ537">
        <v>1.3</v>
      </c>
      <c r="CA537">
        <v>346</v>
      </c>
      <c r="CB537">
        <v>69</v>
      </c>
      <c r="CC537">
        <v>150</v>
      </c>
      <c r="CD537">
        <v>92</v>
      </c>
      <c r="CE537">
        <v>116</v>
      </c>
      <c r="CF537">
        <v>31</v>
      </c>
      <c r="CG537">
        <v>191</v>
      </c>
      <c r="CH537">
        <v>65</v>
      </c>
      <c r="CI537">
        <v>1.02</v>
      </c>
      <c r="CJ537">
        <v>0.35</v>
      </c>
      <c r="CK537" t="str">
        <f>IF(O537=" "," ",VLOOKUP(AA537,Mapping!$A:$C,2,FALSE))</f>
        <v>TOT</v>
      </c>
      <c r="CL537" t="str">
        <f>IF(O537=" "," ",VLOOKUP(AA537,Mapping!$A:$C,3,FALSE))</f>
        <v>Spurs</v>
      </c>
      <c r="CM537" s="5">
        <f t="shared" si="40"/>
        <v>0</v>
      </c>
      <c r="CN537" s="5">
        <f t="shared" si="41"/>
        <v>0</v>
      </c>
      <c r="CO537">
        <f t="shared" si="42"/>
        <v>4.5</v>
      </c>
      <c r="CP537" s="4">
        <f t="shared" si="43"/>
        <v>22</v>
      </c>
      <c r="CQ537">
        <f t="shared" si="44"/>
        <v>0</v>
      </c>
    </row>
    <row r="538" spans="1:95" x14ac:dyDescent="0.35">
      <c r="A538">
        <v>75</v>
      </c>
      <c r="B538" s="1" t="s">
        <v>88</v>
      </c>
      <c r="C538">
        <v>93264</v>
      </c>
      <c r="D538" s="1" t="s">
        <v>88</v>
      </c>
      <c r="E538" s="1" t="s">
        <v>88</v>
      </c>
      <c r="F538" s="1">
        <v>0</v>
      </c>
      <c r="G538" s="1" t="s">
        <v>88</v>
      </c>
      <c r="H538" s="1" t="s">
        <v>88</v>
      </c>
      <c r="I538">
        <v>2</v>
      </c>
      <c r="J538">
        <v>2</v>
      </c>
      <c r="K538" s="1" t="s">
        <v>88</v>
      </c>
      <c r="L538" s="1" t="s">
        <v>88</v>
      </c>
      <c r="M538" s="1" t="s">
        <v>1337</v>
      </c>
      <c r="N538">
        <v>0</v>
      </c>
      <c r="O538">
        <v>496</v>
      </c>
      <c r="P538" s="1" t="s">
        <v>88</v>
      </c>
      <c r="Q538" s="1" t="s">
        <v>1695</v>
      </c>
      <c r="R538" s="2">
        <v>45142.500050983799</v>
      </c>
      <c r="S538" s="4">
        <v>45</v>
      </c>
      <c r="T538" s="1" t="s">
        <v>1699</v>
      </c>
      <c r="U538">
        <v>2.9</v>
      </c>
      <c r="V538" s="1" t="s">
        <v>1700</v>
      </c>
      <c r="W538">
        <v>1.1000000000000001</v>
      </c>
      <c r="X538" s="1" t="s">
        <v>88</v>
      </c>
      <c r="Y538" s="1" t="s">
        <v>88</v>
      </c>
      <c r="Z538" s="1" t="s">
        <v>97</v>
      </c>
      <c r="AA538">
        <v>18</v>
      </c>
      <c r="AB538">
        <v>6</v>
      </c>
      <c r="AC538">
        <v>96</v>
      </c>
      <c r="AD538" s="5">
        <v>0</v>
      </c>
      <c r="AE538" s="5">
        <v>0</v>
      </c>
      <c r="AF538" s="5">
        <v>0</v>
      </c>
      <c r="AG538" s="5">
        <v>0</v>
      </c>
      <c r="AH538">
        <v>0</v>
      </c>
      <c r="AI538">
        <v>21.3</v>
      </c>
      <c r="AJ538" s="1" t="s">
        <v>1700</v>
      </c>
      <c r="AK538">
        <v>2816</v>
      </c>
      <c r="AL538">
        <v>2</v>
      </c>
      <c r="AM538">
        <v>1</v>
      </c>
      <c r="AN538">
        <v>9</v>
      </c>
      <c r="AO538">
        <v>52</v>
      </c>
      <c r="AP538">
        <v>1</v>
      </c>
      <c r="AQ538">
        <v>2</v>
      </c>
      <c r="AR538">
        <v>2</v>
      </c>
      <c r="AS538">
        <v>3</v>
      </c>
      <c r="AT538">
        <v>1</v>
      </c>
      <c r="AU538">
        <v>10</v>
      </c>
      <c r="AV538">
        <v>5</v>
      </c>
      <c r="AW538">
        <v>569</v>
      </c>
      <c r="AX538">
        <v>653.20000000000005</v>
      </c>
      <c r="AY538">
        <v>112.3</v>
      </c>
      <c r="AZ538">
        <v>235</v>
      </c>
      <c r="BA538">
        <v>100.1</v>
      </c>
      <c r="BB538">
        <v>31</v>
      </c>
      <c r="BC538">
        <v>1.76</v>
      </c>
      <c r="BD538">
        <v>0.55000000000000004</v>
      </c>
      <c r="BE538">
        <v>2.31</v>
      </c>
      <c r="BF538">
        <v>43.12</v>
      </c>
      <c r="BG538">
        <v>59</v>
      </c>
      <c r="BH538">
        <v>17</v>
      </c>
      <c r="BI538">
        <v>219</v>
      </c>
      <c r="BJ538">
        <v>65</v>
      </c>
      <c r="BK538">
        <v>132</v>
      </c>
      <c r="BL538">
        <v>17</v>
      </c>
      <c r="BM538">
        <v>118</v>
      </c>
      <c r="BN538">
        <v>24</v>
      </c>
      <c r="BO538">
        <v>1</v>
      </c>
      <c r="BP538" s="1" t="s">
        <v>88</v>
      </c>
      <c r="BQ538">
        <v>3</v>
      </c>
      <c r="BR538" s="1" t="s">
        <v>88</v>
      </c>
      <c r="BS538">
        <v>2</v>
      </c>
      <c r="BT538" s="1" t="s">
        <v>88</v>
      </c>
      <c r="BU538">
        <v>0.06</v>
      </c>
      <c r="BV538">
        <v>3.32</v>
      </c>
      <c r="BW538">
        <v>0.02</v>
      </c>
      <c r="BX538">
        <v>0.08</v>
      </c>
      <c r="BY538">
        <v>1.38</v>
      </c>
      <c r="BZ538">
        <v>1.66</v>
      </c>
      <c r="CA538">
        <v>330</v>
      </c>
      <c r="CB538">
        <v>55</v>
      </c>
      <c r="CC538">
        <v>134</v>
      </c>
      <c r="CD538">
        <v>78</v>
      </c>
      <c r="CE538">
        <v>148</v>
      </c>
      <c r="CF538">
        <v>49</v>
      </c>
      <c r="CG538">
        <v>164</v>
      </c>
      <c r="CH538">
        <v>55</v>
      </c>
      <c r="CI538">
        <v>0.99</v>
      </c>
      <c r="CJ538">
        <v>0.28999999999999998</v>
      </c>
      <c r="CK538" t="str">
        <f>IF(O538=" "," ",VLOOKUP(AA538,Mapping!$A:$C,2,FALSE))</f>
        <v>TOT</v>
      </c>
      <c r="CL538" t="str">
        <f>IF(O538=" "," ",VLOOKUP(AA538,Mapping!$A:$C,3,FALSE))</f>
        <v>Spurs</v>
      </c>
      <c r="CM538" s="5">
        <f t="shared" si="40"/>
        <v>0</v>
      </c>
      <c r="CN538" s="5">
        <f t="shared" si="41"/>
        <v>0</v>
      </c>
      <c r="CO538">
        <f t="shared" si="42"/>
        <v>4.5</v>
      </c>
      <c r="CP538" s="4">
        <f t="shared" si="43"/>
        <v>21.333333333333332</v>
      </c>
      <c r="CQ538">
        <f t="shared" si="44"/>
        <v>0</v>
      </c>
    </row>
    <row r="539" spans="1:95" x14ac:dyDescent="0.35">
      <c r="A539">
        <v>75</v>
      </c>
      <c r="B539" s="1" t="s">
        <v>88</v>
      </c>
      <c r="C539">
        <v>241157</v>
      </c>
      <c r="D539" s="1" t="s">
        <v>88</v>
      </c>
      <c r="E539" s="1" t="s">
        <v>88</v>
      </c>
      <c r="F539" s="1">
        <v>0</v>
      </c>
      <c r="G539" s="1" t="s">
        <v>88</v>
      </c>
      <c r="H539" s="1" t="s">
        <v>88</v>
      </c>
      <c r="I539">
        <v>2</v>
      </c>
      <c r="J539">
        <v>2</v>
      </c>
      <c r="K539" s="1" t="s">
        <v>88</v>
      </c>
      <c r="L539" s="1" t="s">
        <v>88</v>
      </c>
      <c r="M539" s="1" t="s">
        <v>1701</v>
      </c>
      <c r="N539">
        <v>0</v>
      </c>
      <c r="O539">
        <v>497</v>
      </c>
      <c r="P539" s="1" t="s">
        <v>88</v>
      </c>
      <c r="Q539" s="1" t="s">
        <v>1695</v>
      </c>
      <c r="R539" s="2">
        <v>45142.500050983799</v>
      </c>
      <c r="S539" s="4">
        <v>45</v>
      </c>
      <c r="T539" s="1" t="s">
        <v>1702</v>
      </c>
      <c r="U539">
        <v>3.3</v>
      </c>
      <c r="V539" s="1" t="s">
        <v>1703</v>
      </c>
      <c r="W539">
        <v>0.6</v>
      </c>
      <c r="X539" s="1" t="s">
        <v>88</v>
      </c>
      <c r="Y539" s="1" t="s">
        <v>88</v>
      </c>
      <c r="Z539" s="1" t="s">
        <v>97</v>
      </c>
      <c r="AA539">
        <v>18</v>
      </c>
      <c r="AB539">
        <v>6</v>
      </c>
      <c r="AC539">
        <v>86</v>
      </c>
      <c r="AD539" s="5">
        <v>0</v>
      </c>
      <c r="AE539" s="5">
        <v>0</v>
      </c>
      <c r="AF539" s="5">
        <v>0</v>
      </c>
      <c r="AG539" s="5">
        <v>0</v>
      </c>
      <c r="AH539">
        <v>0</v>
      </c>
      <c r="AI539">
        <v>19.100000000000001</v>
      </c>
      <c r="AJ539" s="1" t="s">
        <v>1704</v>
      </c>
      <c r="AK539">
        <v>1729</v>
      </c>
      <c r="AL539">
        <v>2</v>
      </c>
      <c r="AM539">
        <v>2</v>
      </c>
      <c r="AN539">
        <v>7</v>
      </c>
      <c r="AO539">
        <v>27</v>
      </c>
      <c r="AP539">
        <v>1</v>
      </c>
      <c r="AQ539">
        <v>2</v>
      </c>
      <c r="AR539">
        <v>2</v>
      </c>
      <c r="AS539">
        <v>2</v>
      </c>
      <c r="AT539">
        <v>1</v>
      </c>
      <c r="AU539">
        <v>10</v>
      </c>
      <c r="AV539">
        <v>9</v>
      </c>
      <c r="AW539">
        <v>402</v>
      </c>
      <c r="AX539">
        <v>403.6</v>
      </c>
      <c r="AY539">
        <v>181.6</v>
      </c>
      <c r="AZ539">
        <v>234</v>
      </c>
      <c r="BA539">
        <v>82.1</v>
      </c>
      <c r="BB539">
        <v>20</v>
      </c>
      <c r="BC539">
        <v>1.61</v>
      </c>
      <c r="BD539">
        <v>0.97</v>
      </c>
      <c r="BE539">
        <v>2.58</v>
      </c>
      <c r="BF539">
        <v>22.24</v>
      </c>
      <c r="BG539">
        <v>147</v>
      </c>
      <c r="BH539">
        <v>54</v>
      </c>
      <c r="BI539">
        <v>162</v>
      </c>
      <c r="BJ539">
        <v>41</v>
      </c>
      <c r="BK539">
        <v>133</v>
      </c>
      <c r="BL539">
        <v>18</v>
      </c>
      <c r="BM539">
        <v>151</v>
      </c>
      <c r="BN539">
        <v>36</v>
      </c>
      <c r="BO539">
        <v>1</v>
      </c>
      <c r="BP539" s="1" t="s">
        <v>88</v>
      </c>
      <c r="BQ539">
        <v>3</v>
      </c>
      <c r="BR539" s="1" t="s">
        <v>88</v>
      </c>
      <c r="BS539">
        <v>2</v>
      </c>
      <c r="BT539" s="1" t="s">
        <v>88</v>
      </c>
      <c r="BU539">
        <v>0.08</v>
      </c>
      <c r="BV539">
        <v>3.32</v>
      </c>
      <c r="BW539">
        <v>0.05</v>
      </c>
      <c r="BX539">
        <v>0.13</v>
      </c>
      <c r="BY539">
        <v>1.1599999999999999</v>
      </c>
      <c r="BZ539">
        <v>1.41</v>
      </c>
      <c r="CA539">
        <v>439</v>
      </c>
      <c r="CB539">
        <v>128</v>
      </c>
      <c r="CC539">
        <v>243</v>
      </c>
      <c r="CD539">
        <v>151</v>
      </c>
      <c r="CE539">
        <v>109</v>
      </c>
      <c r="CF539">
        <v>28</v>
      </c>
      <c r="CG539">
        <v>217</v>
      </c>
      <c r="CH539">
        <v>73</v>
      </c>
      <c r="CI539">
        <v>1.04</v>
      </c>
      <c r="CJ539">
        <v>0.36</v>
      </c>
      <c r="CK539" t="str">
        <f>IF(O539=" "," ",VLOOKUP(AA539,Mapping!$A:$C,2,FALSE))</f>
        <v>TOT</v>
      </c>
      <c r="CL539" t="str">
        <f>IF(O539=" "," ",VLOOKUP(AA539,Mapping!$A:$C,3,FALSE))</f>
        <v>Spurs</v>
      </c>
      <c r="CM539" s="5">
        <f t="shared" si="40"/>
        <v>0</v>
      </c>
      <c r="CN539" s="5">
        <f t="shared" si="41"/>
        <v>0</v>
      </c>
      <c r="CO539">
        <f t="shared" si="42"/>
        <v>4.5</v>
      </c>
      <c r="CP539" s="4">
        <f t="shared" si="43"/>
        <v>19.111111111111111</v>
      </c>
      <c r="CQ539">
        <f t="shared" si="44"/>
        <v>0</v>
      </c>
    </row>
    <row r="540" spans="1:95" x14ac:dyDescent="0.35">
      <c r="A540">
        <v>75</v>
      </c>
      <c r="B540" s="1" t="s">
        <v>88</v>
      </c>
      <c r="C540">
        <v>40383</v>
      </c>
      <c r="D540" s="1" t="s">
        <v>88</v>
      </c>
      <c r="E540" s="1" t="s">
        <v>88</v>
      </c>
      <c r="F540" s="1">
        <v>0</v>
      </c>
      <c r="G540" s="1" t="s">
        <v>88</v>
      </c>
      <c r="H540" s="1" t="s">
        <v>88</v>
      </c>
      <c r="I540">
        <v>1</v>
      </c>
      <c r="J540">
        <v>1</v>
      </c>
      <c r="K540" s="1" t="s">
        <v>88</v>
      </c>
      <c r="L540" s="1" t="s">
        <v>88</v>
      </c>
      <c r="M540" s="1" t="s">
        <v>1438</v>
      </c>
      <c r="N540">
        <v>0</v>
      </c>
      <c r="O540">
        <v>498</v>
      </c>
      <c r="P540" s="1" t="s">
        <v>88</v>
      </c>
      <c r="Q540" s="1" t="s">
        <v>1695</v>
      </c>
      <c r="R540" s="2">
        <v>45142.500050983799</v>
      </c>
      <c r="S540" s="4">
        <v>40</v>
      </c>
      <c r="T540" s="1" t="s">
        <v>1705</v>
      </c>
      <c r="U540">
        <v>2.9</v>
      </c>
      <c r="V540" s="1" t="s">
        <v>1706</v>
      </c>
      <c r="W540">
        <v>5.7</v>
      </c>
      <c r="X540" s="1" t="s">
        <v>88</v>
      </c>
      <c r="Y540" s="1" t="s">
        <v>88</v>
      </c>
      <c r="Z540" s="1" t="s">
        <v>97</v>
      </c>
      <c r="AA540">
        <v>18</v>
      </c>
      <c r="AB540">
        <v>6</v>
      </c>
      <c r="AC540">
        <v>40</v>
      </c>
      <c r="AD540" s="5">
        <v>0</v>
      </c>
      <c r="AE540" s="5">
        <v>0</v>
      </c>
      <c r="AF540" s="5">
        <v>0</v>
      </c>
      <c r="AG540" s="5">
        <v>0</v>
      </c>
      <c r="AH540">
        <v>0</v>
      </c>
      <c r="AI540">
        <v>10</v>
      </c>
      <c r="AJ540" s="1" t="s">
        <v>1706</v>
      </c>
      <c r="AK540">
        <v>1215</v>
      </c>
      <c r="AL540">
        <v>2</v>
      </c>
      <c r="AM540">
        <v>2</v>
      </c>
      <c r="AN540">
        <v>3</v>
      </c>
      <c r="AO540">
        <v>24</v>
      </c>
      <c r="AP540">
        <v>1</v>
      </c>
      <c r="AQ540">
        <v>1</v>
      </c>
      <c r="AR540">
        <v>2</v>
      </c>
      <c r="AS540">
        <v>1</v>
      </c>
      <c r="AT540">
        <v>1</v>
      </c>
      <c r="AU540">
        <v>32</v>
      </c>
      <c r="AV540">
        <v>1</v>
      </c>
      <c r="AW540">
        <v>222</v>
      </c>
      <c r="AX540">
        <v>267.8</v>
      </c>
      <c r="AY540">
        <v>0</v>
      </c>
      <c r="AZ540">
        <v>0</v>
      </c>
      <c r="BA540">
        <v>26.9</v>
      </c>
      <c r="BB540">
        <v>13</v>
      </c>
      <c r="BC540">
        <v>0</v>
      </c>
      <c r="BD540">
        <v>0</v>
      </c>
      <c r="BE540">
        <v>0</v>
      </c>
      <c r="BF540">
        <v>19.21</v>
      </c>
      <c r="BG540">
        <v>215</v>
      </c>
      <c r="BH540">
        <v>19</v>
      </c>
      <c r="BI540">
        <v>375</v>
      </c>
      <c r="BJ540">
        <v>16</v>
      </c>
      <c r="BK540">
        <v>357</v>
      </c>
      <c r="BL540">
        <v>7</v>
      </c>
      <c r="BM540">
        <v>299</v>
      </c>
      <c r="BN540">
        <v>19</v>
      </c>
      <c r="BO540">
        <v>1</v>
      </c>
      <c r="BP540" s="1" t="s">
        <v>88</v>
      </c>
      <c r="BQ540">
        <v>3</v>
      </c>
      <c r="BR540" s="1" t="s">
        <v>88</v>
      </c>
      <c r="BS540">
        <v>2</v>
      </c>
      <c r="BT540" s="1" t="s">
        <v>88</v>
      </c>
      <c r="BU540">
        <v>0.08</v>
      </c>
      <c r="BV540">
        <v>2.37</v>
      </c>
      <c r="BW540">
        <v>0.05</v>
      </c>
      <c r="BX540">
        <v>0.13</v>
      </c>
      <c r="BY540">
        <v>1.42</v>
      </c>
      <c r="BZ540">
        <v>1.78</v>
      </c>
      <c r="CA540">
        <v>521</v>
      </c>
      <c r="CB540">
        <v>35</v>
      </c>
      <c r="CC540">
        <v>6</v>
      </c>
      <c r="CD540">
        <v>6</v>
      </c>
      <c r="CE540">
        <v>145</v>
      </c>
      <c r="CF540">
        <v>23</v>
      </c>
      <c r="CG540">
        <v>68</v>
      </c>
      <c r="CH540">
        <v>12</v>
      </c>
      <c r="CI540">
        <v>0.96</v>
      </c>
      <c r="CJ540">
        <v>0.22</v>
      </c>
      <c r="CK540" t="str">
        <f>IF(O540=" "," ",VLOOKUP(AA540,Mapping!$A:$C,2,FALSE))</f>
        <v>TOT</v>
      </c>
      <c r="CL540" t="str">
        <f>IF(O540=" "," ",VLOOKUP(AA540,Mapping!$A:$C,3,FALSE))</f>
        <v>Spurs</v>
      </c>
      <c r="CM540" s="5">
        <f t="shared" si="40"/>
        <v>0</v>
      </c>
      <c r="CN540" s="5">
        <f t="shared" si="41"/>
        <v>0</v>
      </c>
      <c r="CO540">
        <f t="shared" si="42"/>
        <v>4</v>
      </c>
      <c r="CP540" s="4">
        <f t="shared" si="43"/>
        <v>10</v>
      </c>
      <c r="CQ540">
        <f t="shared" si="44"/>
        <v>0</v>
      </c>
    </row>
    <row r="541" spans="1:95" x14ac:dyDescent="0.35">
      <c r="A541">
        <v>75</v>
      </c>
      <c r="B541" s="1" t="s">
        <v>88</v>
      </c>
      <c r="C541">
        <v>132015</v>
      </c>
      <c r="D541" s="1" t="s">
        <v>88</v>
      </c>
      <c r="E541" s="1" t="s">
        <v>88</v>
      </c>
      <c r="F541" s="1">
        <v>0</v>
      </c>
      <c r="G541" s="1" t="s">
        <v>88</v>
      </c>
      <c r="H541" s="1" t="s">
        <v>88</v>
      </c>
      <c r="I541">
        <v>3</v>
      </c>
      <c r="J541">
        <v>2</v>
      </c>
      <c r="K541" s="1" t="s">
        <v>88</v>
      </c>
      <c r="L541" s="1" t="s">
        <v>88</v>
      </c>
      <c r="M541" s="1" t="s">
        <v>1707</v>
      </c>
      <c r="N541">
        <v>0</v>
      </c>
      <c r="O541">
        <v>499</v>
      </c>
      <c r="P541" s="1" t="s">
        <v>88</v>
      </c>
      <c r="Q541" s="1" t="s">
        <v>1695</v>
      </c>
      <c r="R541" s="2">
        <v>45142.500050983799</v>
      </c>
      <c r="S541" s="4">
        <v>55</v>
      </c>
      <c r="T541" s="1" t="s">
        <v>1708</v>
      </c>
      <c r="U541">
        <v>3.4</v>
      </c>
      <c r="V541" s="1" t="s">
        <v>1709</v>
      </c>
      <c r="W541">
        <v>0.6</v>
      </c>
      <c r="X541" s="1" t="s">
        <v>88</v>
      </c>
      <c r="Y541" s="1" t="s">
        <v>88</v>
      </c>
      <c r="Z541" s="1" t="s">
        <v>97</v>
      </c>
      <c r="AA541">
        <v>18</v>
      </c>
      <c r="AB541">
        <v>6</v>
      </c>
      <c r="AC541">
        <v>120</v>
      </c>
      <c r="AD541" s="5">
        <v>0</v>
      </c>
      <c r="AE541" s="5">
        <v>0</v>
      </c>
      <c r="AF541" s="5">
        <v>0</v>
      </c>
      <c r="AG541" s="5">
        <v>0</v>
      </c>
      <c r="AH541">
        <v>0</v>
      </c>
      <c r="AI541">
        <v>21.8</v>
      </c>
      <c r="AJ541" s="1" t="s">
        <v>1709</v>
      </c>
      <c r="AK541">
        <v>3131</v>
      </c>
      <c r="AL541">
        <v>4</v>
      </c>
      <c r="AM541">
        <v>5</v>
      </c>
      <c r="AN541">
        <v>10</v>
      </c>
      <c r="AO541">
        <v>57</v>
      </c>
      <c r="AP541">
        <v>1</v>
      </c>
      <c r="AQ541">
        <v>1</v>
      </c>
      <c r="AR541">
        <v>2</v>
      </c>
      <c r="AS541">
        <v>5</v>
      </c>
      <c r="AT541">
        <v>1</v>
      </c>
      <c r="AU541">
        <v>32</v>
      </c>
      <c r="AV541">
        <v>10</v>
      </c>
      <c r="AW541">
        <v>629</v>
      </c>
      <c r="AX541">
        <v>758</v>
      </c>
      <c r="AY541">
        <v>501.7</v>
      </c>
      <c r="AZ541">
        <v>237</v>
      </c>
      <c r="BA541">
        <v>150</v>
      </c>
      <c r="BB541">
        <v>35</v>
      </c>
      <c r="BC541">
        <v>2.02</v>
      </c>
      <c r="BD541">
        <v>3.13</v>
      </c>
      <c r="BE541">
        <v>5.15</v>
      </c>
      <c r="BF541">
        <v>45.05</v>
      </c>
      <c r="BG541">
        <v>29</v>
      </c>
      <c r="BH541">
        <v>12</v>
      </c>
      <c r="BI541">
        <v>54</v>
      </c>
      <c r="BJ541">
        <v>46</v>
      </c>
      <c r="BK541">
        <v>130</v>
      </c>
      <c r="BL541">
        <v>84</v>
      </c>
      <c r="BM541">
        <v>61</v>
      </c>
      <c r="BN541">
        <v>45</v>
      </c>
      <c r="BO541">
        <v>1</v>
      </c>
      <c r="BP541" s="1" t="s">
        <v>88</v>
      </c>
      <c r="BQ541">
        <v>3</v>
      </c>
      <c r="BR541" s="1" t="s">
        <v>88</v>
      </c>
      <c r="BS541">
        <v>2</v>
      </c>
      <c r="BT541" s="1" t="s">
        <v>88</v>
      </c>
      <c r="BU541">
        <v>0.06</v>
      </c>
      <c r="BV541">
        <v>2.37</v>
      </c>
      <c r="BW541">
        <v>0.09</v>
      </c>
      <c r="BX541">
        <v>0.15</v>
      </c>
      <c r="BY541">
        <v>1.29</v>
      </c>
      <c r="BZ541">
        <v>1.64</v>
      </c>
      <c r="CA541">
        <v>98</v>
      </c>
      <c r="CB541">
        <v>59</v>
      </c>
      <c r="CC541">
        <v>487</v>
      </c>
      <c r="CD541">
        <v>178</v>
      </c>
      <c r="CE541">
        <v>105</v>
      </c>
      <c r="CF541">
        <v>45</v>
      </c>
      <c r="CG541">
        <v>215</v>
      </c>
      <c r="CH541">
        <v>70</v>
      </c>
      <c r="CI541">
        <v>1.01</v>
      </c>
      <c r="CJ541">
        <v>0.28999999999999998</v>
      </c>
      <c r="CK541" t="str">
        <f>IF(O541=" "," ",VLOOKUP(AA541,Mapping!$A:$C,2,FALSE))</f>
        <v>TOT</v>
      </c>
      <c r="CL541" t="str">
        <f>IF(O541=" "," ",VLOOKUP(AA541,Mapping!$A:$C,3,FALSE))</f>
        <v>Spurs</v>
      </c>
      <c r="CM541" s="5">
        <f t="shared" si="40"/>
        <v>0</v>
      </c>
      <c r="CN541" s="5">
        <f t="shared" si="41"/>
        <v>0</v>
      </c>
      <c r="CO541">
        <f t="shared" si="42"/>
        <v>5.5</v>
      </c>
      <c r="CP541" s="4">
        <f t="shared" si="43"/>
        <v>21.818181818181817</v>
      </c>
      <c r="CQ541">
        <f t="shared" si="44"/>
        <v>0</v>
      </c>
    </row>
    <row r="542" spans="1:95" x14ac:dyDescent="0.35">
      <c r="A542">
        <v>75</v>
      </c>
      <c r="B542" s="1" t="s">
        <v>88</v>
      </c>
      <c r="C542">
        <v>78830</v>
      </c>
      <c r="D542" s="1" t="s">
        <v>88</v>
      </c>
      <c r="E542" s="1" t="s">
        <v>88</v>
      </c>
      <c r="F542" s="1">
        <v>0</v>
      </c>
      <c r="G542" s="1" t="s">
        <v>88</v>
      </c>
      <c r="H542" s="1" t="s">
        <v>88</v>
      </c>
      <c r="I542">
        <v>4</v>
      </c>
      <c r="J542">
        <v>3.6</v>
      </c>
      <c r="K542" s="1" t="s">
        <v>88</v>
      </c>
      <c r="L542" s="1" t="s">
        <v>88</v>
      </c>
      <c r="M542" s="1" t="s">
        <v>1056</v>
      </c>
      <c r="N542">
        <v>0</v>
      </c>
      <c r="O542">
        <v>500</v>
      </c>
      <c r="P542" s="1" t="s">
        <v>88</v>
      </c>
      <c r="Q542" s="1" t="s">
        <v>1695</v>
      </c>
      <c r="R542" s="2">
        <v>45142.500050983799</v>
      </c>
      <c r="S542" s="4">
        <v>125</v>
      </c>
      <c r="T542" s="1" t="s">
        <v>1710</v>
      </c>
      <c r="U542">
        <v>6.9</v>
      </c>
      <c r="V542" s="1" t="s">
        <v>1711</v>
      </c>
      <c r="W542">
        <v>14.1</v>
      </c>
      <c r="X542" s="1" t="s">
        <v>88</v>
      </c>
      <c r="Y542" s="1" t="s">
        <v>88</v>
      </c>
      <c r="Z542" s="1" t="s">
        <v>97</v>
      </c>
      <c r="AA542">
        <v>18</v>
      </c>
      <c r="AB542">
        <v>6</v>
      </c>
      <c r="AC542">
        <v>263</v>
      </c>
      <c r="AD542" s="5">
        <v>0</v>
      </c>
      <c r="AE542" s="5">
        <v>0</v>
      </c>
      <c r="AF542" s="5">
        <v>0</v>
      </c>
      <c r="AG542" s="5">
        <v>0</v>
      </c>
      <c r="AH542">
        <v>0</v>
      </c>
      <c r="AI542">
        <v>21</v>
      </c>
      <c r="AJ542" s="1" t="s">
        <v>1711</v>
      </c>
      <c r="AK542">
        <v>3406</v>
      </c>
      <c r="AL542">
        <v>30</v>
      </c>
      <c r="AM542">
        <v>9</v>
      </c>
      <c r="AN542">
        <v>11</v>
      </c>
      <c r="AO542">
        <v>62</v>
      </c>
      <c r="AP542">
        <v>1</v>
      </c>
      <c r="AQ542">
        <v>1</v>
      </c>
      <c r="AR542">
        <v>1</v>
      </c>
      <c r="AS542">
        <v>6</v>
      </c>
      <c r="AT542">
        <v>1</v>
      </c>
      <c r="AU542">
        <v>32</v>
      </c>
      <c r="AV542">
        <v>48</v>
      </c>
      <c r="AW542">
        <v>1008</v>
      </c>
      <c r="AX542">
        <v>1342</v>
      </c>
      <c r="AY542">
        <v>759.6</v>
      </c>
      <c r="AZ542">
        <v>1760</v>
      </c>
      <c r="BA542">
        <v>386.3</v>
      </c>
      <c r="BB542">
        <v>38</v>
      </c>
      <c r="BC542">
        <v>20.95</v>
      </c>
      <c r="BD542">
        <v>4.01</v>
      </c>
      <c r="BE542">
        <v>24.96</v>
      </c>
      <c r="BF542">
        <v>49.11</v>
      </c>
      <c r="BG542">
        <v>2</v>
      </c>
      <c r="BH542">
        <v>2</v>
      </c>
      <c r="BI542">
        <v>23</v>
      </c>
      <c r="BJ542">
        <v>1</v>
      </c>
      <c r="BK542">
        <v>2</v>
      </c>
      <c r="BL542">
        <v>2</v>
      </c>
      <c r="BM542">
        <v>1</v>
      </c>
      <c r="BN542">
        <v>1</v>
      </c>
      <c r="BO542">
        <v>1</v>
      </c>
      <c r="BP542" s="1" t="s">
        <v>88</v>
      </c>
      <c r="BQ542">
        <v>2</v>
      </c>
      <c r="BR542" s="1" t="s">
        <v>88</v>
      </c>
      <c r="BS542">
        <v>1</v>
      </c>
      <c r="BT542" s="1" t="s">
        <v>88</v>
      </c>
      <c r="BU542">
        <v>0.55000000000000004</v>
      </c>
      <c r="BV542">
        <v>2.37</v>
      </c>
      <c r="BW542">
        <v>0.11</v>
      </c>
      <c r="BX542">
        <v>0.66</v>
      </c>
      <c r="BY542">
        <v>1.3</v>
      </c>
      <c r="BZ542">
        <v>1.64</v>
      </c>
      <c r="CA542">
        <v>2</v>
      </c>
      <c r="CB542">
        <v>2</v>
      </c>
      <c r="CC542">
        <v>614</v>
      </c>
      <c r="CD542">
        <v>76</v>
      </c>
      <c r="CE542">
        <v>3</v>
      </c>
      <c r="CF542">
        <v>2</v>
      </c>
      <c r="CG542">
        <v>27</v>
      </c>
      <c r="CH542">
        <v>6</v>
      </c>
      <c r="CI542">
        <v>1</v>
      </c>
      <c r="CJ542">
        <v>0.28999999999999998</v>
      </c>
      <c r="CK542" t="str">
        <f>IF(O542=" "," ",VLOOKUP(AA542,Mapping!$A:$C,2,FALSE))</f>
        <v>TOT</v>
      </c>
      <c r="CL542" t="str">
        <f>IF(O542=" "," ",VLOOKUP(AA542,Mapping!$A:$C,3,FALSE))</f>
        <v>Spurs</v>
      </c>
      <c r="CM542" s="5">
        <f t="shared" si="40"/>
        <v>0</v>
      </c>
      <c r="CN542" s="5">
        <f t="shared" si="41"/>
        <v>0</v>
      </c>
      <c r="CO542">
        <f t="shared" si="42"/>
        <v>12.5</v>
      </c>
      <c r="CP542" s="4">
        <f t="shared" si="43"/>
        <v>21.04</v>
      </c>
      <c r="CQ542">
        <f t="shared" si="44"/>
        <v>0</v>
      </c>
    </row>
    <row r="543" spans="1:95" x14ac:dyDescent="0.35">
      <c r="A543">
        <v>75</v>
      </c>
      <c r="B543" s="1" t="s">
        <v>88</v>
      </c>
      <c r="C543">
        <v>445044</v>
      </c>
      <c r="D543" s="1" t="s">
        <v>88</v>
      </c>
      <c r="E543" s="1" t="s">
        <v>88</v>
      </c>
      <c r="F543" s="1">
        <v>0</v>
      </c>
      <c r="G543" s="1" t="s">
        <v>88</v>
      </c>
      <c r="H543" s="1" t="s">
        <v>88</v>
      </c>
      <c r="I543">
        <v>3</v>
      </c>
      <c r="J543">
        <v>2.5</v>
      </c>
      <c r="K543" s="1" t="s">
        <v>88</v>
      </c>
      <c r="L543" s="1" t="s">
        <v>88</v>
      </c>
      <c r="M543" s="1" t="s">
        <v>1712</v>
      </c>
      <c r="N543">
        <v>0</v>
      </c>
      <c r="O543">
        <v>501</v>
      </c>
      <c r="P543" s="1" t="s">
        <v>88</v>
      </c>
      <c r="Q543" s="1" t="s">
        <v>1695</v>
      </c>
      <c r="R543" s="2">
        <v>45142.500050983799</v>
      </c>
      <c r="S543" s="4">
        <v>70</v>
      </c>
      <c r="T543" s="1" t="s">
        <v>1713</v>
      </c>
      <c r="U543">
        <v>3.2</v>
      </c>
      <c r="V543" s="1" t="s">
        <v>1714</v>
      </c>
      <c r="W543">
        <v>1.8</v>
      </c>
      <c r="X543" s="1" t="s">
        <v>88</v>
      </c>
      <c r="Y543" s="1" t="s">
        <v>88</v>
      </c>
      <c r="Z543" s="1" t="s">
        <v>97</v>
      </c>
      <c r="AA543">
        <v>18</v>
      </c>
      <c r="AB543">
        <v>6</v>
      </c>
      <c r="AC543">
        <v>96</v>
      </c>
      <c r="AD543" s="5">
        <v>0</v>
      </c>
      <c r="AE543" s="5">
        <v>0</v>
      </c>
      <c r="AF543" s="5">
        <v>0</v>
      </c>
      <c r="AG543" s="5">
        <v>0</v>
      </c>
      <c r="AH543">
        <v>0</v>
      </c>
      <c r="AI543">
        <v>13.7</v>
      </c>
      <c r="AJ543" s="1" t="s">
        <v>1714</v>
      </c>
      <c r="AK543">
        <v>2062</v>
      </c>
      <c r="AL543">
        <v>2</v>
      </c>
      <c r="AM543">
        <v>7</v>
      </c>
      <c r="AN543">
        <v>8</v>
      </c>
      <c r="AO543">
        <v>40</v>
      </c>
      <c r="AP543">
        <v>1</v>
      </c>
      <c r="AQ543">
        <v>1</v>
      </c>
      <c r="AR543">
        <v>1</v>
      </c>
      <c r="AS543">
        <v>2</v>
      </c>
      <c r="AT543">
        <v>1</v>
      </c>
      <c r="AU543">
        <v>32</v>
      </c>
      <c r="AV543">
        <v>5</v>
      </c>
      <c r="AW543">
        <v>310</v>
      </c>
      <c r="AX543">
        <v>410.8</v>
      </c>
      <c r="AY543">
        <v>639.4</v>
      </c>
      <c r="AZ543">
        <v>514</v>
      </c>
      <c r="BA543">
        <v>156</v>
      </c>
      <c r="BB543">
        <v>23</v>
      </c>
      <c r="BC543">
        <v>2.68</v>
      </c>
      <c r="BD543">
        <v>4.76</v>
      </c>
      <c r="BE543">
        <v>7.44</v>
      </c>
      <c r="BF543">
        <v>30.15</v>
      </c>
      <c r="BG543">
        <v>142</v>
      </c>
      <c r="BH543">
        <v>63</v>
      </c>
      <c r="BI543">
        <v>37</v>
      </c>
      <c r="BJ543">
        <v>31</v>
      </c>
      <c r="BK543">
        <v>54</v>
      </c>
      <c r="BL543">
        <v>37</v>
      </c>
      <c r="BM543">
        <v>57</v>
      </c>
      <c r="BN543">
        <v>42</v>
      </c>
      <c r="BO543">
        <v>3</v>
      </c>
      <c r="BP543" s="1" t="s">
        <v>88</v>
      </c>
      <c r="BQ543">
        <v>2</v>
      </c>
      <c r="BR543" s="1" t="s">
        <v>88</v>
      </c>
      <c r="BS543">
        <v>1</v>
      </c>
      <c r="BT543" s="1" t="s">
        <v>88</v>
      </c>
      <c r="BU543">
        <v>0.12</v>
      </c>
      <c r="BV543">
        <v>2.37</v>
      </c>
      <c r="BW543">
        <v>0.21</v>
      </c>
      <c r="BX543">
        <v>0.33</v>
      </c>
      <c r="BY543">
        <v>1.32</v>
      </c>
      <c r="BZ543">
        <v>1.75</v>
      </c>
      <c r="CA543">
        <v>36</v>
      </c>
      <c r="CB543">
        <v>23</v>
      </c>
      <c r="CC543">
        <v>586</v>
      </c>
      <c r="CD543">
        <v>245</v>
      </c>
      <c r="CE543">
        <v>124</v>
      </c>
      <c r="CF543">
        <v>52</v>
      </c>
      <c r="CG543">
        <v>131</v>
      </c>
      <c r="CH543">
        <v>47</v>
      </c>
      <c r="CI543">
        <v>1</v>
      </c>
      <c r="CJ543">
        <v>0.35</v>
      </c>
      <c r="CK543" t="str">
        <f>IF(O543=" "," ",VLOOKUP(AA543,Mapping!$A:$C,2,FALSE))</f>
        <v>TOT</v>
      </c>
      <c r="CL543" t="str">
        <f>IF(O543=" "," ",VLOOKUP(AA543,Mapping!$A:$C,3,FALSE))</f>
        <v>Spurs</v>
      </c>
      <c r="CM543" s="5">
        <f t="shared" si="40"/>
        <v>0</v>
      </c>
      <c r="CN543" s="5">
        <f t="shared" si="41"/>
        <v>0</v>
      </c>
      <c r="CO543">
        <f t="shared" si="42"/>
        <v>7</v>
      </c>
      <c r="CP543" s="4">
        <f t="shared" si="43"/>
        <v>13.714285714285714</v>
      </c>
      <c r="CQ543">
        <f t="shared" si="44"/>
        <v>0</v>
      </c>
    </row>
    <row r="544" spans="1:95" x14ac:dyDescent="0.35">
      <c r="A544">
        <v>75</v>
      </c>
      <c r="B544" s="1" t="s">
        <v>88</v>
      </c>
      <c r="C544">
        <v>37915</v>
      </c>
      <c r="D544" s="1" t="s">
        <v>88</v>
      </c>
      <c r="E544" s="1" t="s">
        <v>88</v>
      </c>
      <c r="F544" s="1">
        <v>0</v>
      </c>
      <c r="G544" s="1" t="s">
        <v>88</v>
      </c>
      <c r="H544" s="1" t="s">
        <v>88</v>
      </c>
      <c r="I544">
        <v>1</v>
      </c>
      <c r="J544">
        <v>3.2</v>
      </c>
      <c r="K544" s="1" t="s">
        <v>88</v>
      </c>
      <c r="L544" s="1" t="s">
        <v>88</v>
      </c>
      <c r="M544" s="1" t="s">
        <v>1715</v>
      </c>
      <c r="N544">
        <v>0</v>
      </c>
      <c r="O544">
        <v>502</v>
      </c>
      <c r="P544" s="1" t="s">
        <v>88</v>
      </c>
      <c r="Q544" s="1" t="s">
        <v>1695</v>
      </c>
      <c r="R544" s="2">
        <v>45142.500050983799</v>
      </c>
      <c r="S544" s="4">
        <v>50</v>
      </c>
      <c r="T544" s="1" t="s">
        <v>1716</v>
      </c>
      <c r="U544">
        <v>3.6</v>
      </c>
      <c r="V544" s="1" t="s">
        <v>1717</v>
      </c>
      <c r="W544">
        <v>0.8</v>
      </c>
      <c r="X544" s="1" t="s">
        <v>88</v>
      </c>
      <c r="Y544" s="1" t="s">
        <v>88</v>
      </c>
      <c r="Z544" s="1" t="s">
        <v>97</v>
      </c>
      <c r="AA544">
        <v>18</v>
      </c>
      <c r="AB544">
        <v>6</v>
      </c>
      <c r="AC544">
        <v>89</v>
      </c>
      <c r="AD544" s="5">
        <v>0</v>
      </c>
      <c r="AE544" s="5">
        <v>0</v>
      </c>
      <c r="AF544" s="5">
        <v>0</v>
      </c>
      <c r="AG544" s="5">
        <v>0</v>
      </c>
      <c r="AH544">
        <v>0</v>
      </c>
      <c r="AI544">
        <v>17.8</v>
      </c>
      <c r="AJ544" s="1" t="s">
        <v>1717</v>
      </c>
      <c r="AK544">
        <v>2205</v>
      </c>
      <c r="AL544">
        <v>2</v>
      </c>
      <c r="AM544">
        <v>7</v>
      </c>
      <c r="AN544">
        <v>7</v>
      </c>
      <c r="AO544">
        <v>39</v>
      </c>
      <c r="AP544">
        <v>1</v>
      </c>
      <c r="AQ544">
        <v>1</v>
      </c>
      <c r="AR544">
        <v>1</v>
      </c>
      <c r="AS544">
        <v>2</v>
      </c>
      <c r="AT544">
        <v>1</v>
      </c>
      <c r="AU544">
        <v>79</v>
      </c>
      <c r="AV544">
        <v>12</v>
      </c>
      <c r="AW544">
        <v>456</v>
      </c>
      <c r="AX544">
        <v>540</v>
      </c>
      <c r="AY544">
        <v>0</v>
      </c>
      <c r="AZ544">
        <v>0</v>
      </c>
      <c r="BA544">
        <v>54</v>
      </c>
      <c r="BB544">
        <v>25</v>
      </c>
      <c r="BC544">
        <v>0</v>
      </c>
      <c r="BD544">
        <v>0</v>
      </c>
      <c r="BE544">
        <v>0</v>
      </c>
      <c r="BF544">
        <v>30.16</v>
      </c>
      <c r="BG544">
        <v>89</v>
      </c>
      <c r="BH544">
        <v>13</v>
      </c>
      <c r="BI544">
        <v>552</v>
      </c>
      <c r="BJ544">
        <v>68</v>
      </c>
      <c r="BK544">
        <v>547</v>
      </c>
      <c r="BL544">
        <v>63</v>
      </c>
      <c r="BM544">
        <v>222</v>
      </c>
      <c r="BN544">
        <v>13</v>
      </c>
      <c r="BO544">
        <v>3</v>
      </c>
      <c r="BP544" s="1" t="s">
        <v>88</v>
      </c>
      <c r="BQ544">
        <v>2</v>
      </c>
      <c r="BR544" s="1" t="s">
        <v>88</v>
      </c>
      <c r="BS544">
        <v>1</v>
      </c>
      <c r="BT544" s="1" t="s">
        <v>88</v>
      </c>
      <c r="BU544">
        <v>0.12</v>
      </c>
      <c r="BV544">
        <v>3.22</v>
      </c>
      <c r="BW544">
        <v>0.21</v>
      </c>
      <c r="BX544">
        <v>0.33</v>
      </c>
      <c r="BY544">
        <v>1.23</v>
      </c>
      <c r="BZ544">
        <v>1.59</v>
      </c>
      <c r="CA544">
        <v>149</v>
      </c>
      <c r="CB544">
        <v>4</v>
      </c>
      <c r="CC544">
        <v>321</v>
      </c>
      <c r="CD544">
        <v>62</v>
      </c>
      <c r="CE544">
        <v>83</v>
      </c>
      <c r="CF544">
        <v>16</v>
      </c>
      <c r="CG544">
        <v>195</v>
      </c>
      <c r="CH544">
        <v>29</v>
      </c>
      <c r="CI544">
        <v>1.02</v>
      </c>
      <c r="CJ544">
        <v>0.28999999999999998</v>
      </c>
      <c r="CK544" t="str">
        <f>IF(O544=" "," ",VLOOKUP(AA544,Mapping!$A:$C,2,FALSE))</f>
        <v>TOT</v>
      </c>
      <c r="CL544" t="str">
        <f>IF(O544=" "," ",VLOOKUP(AA544,Mapping!$A:$C,3,FALSE))</f>
        <v>Spurs</v>
      </c>
      <c r="CM544" s="5">
        <f t="shared" si="40"/>
        <v>0</v>
      </c>
      <c r="CN544" s="5">
        <f t="shared" si="41"/>
        <v>0</v>
      </c>
      <c r="CO544">
        <f t="shared" si="42"/>
        <v>5</v>
      </c>
      <c r="CP544" s="4">
        <f t="shared" si="43"/>
        <v>17.8</v>
      </c>
      <c r="CQ544">
        <f t="shared" si="44"/>
        <v>0</v>
      </c>
    </row>
    <row r="545" spans="1:95" x14ac:dyDescent="0.35">
      <c r="A545">
        <v>75</v>
      </c>
      <c r="B545" s="1" t="s">
        <v>88</v>
      </c>
      <c r="C545">
        <v>200826</v>
      </c>
      <c r="D545" s="1" t="s">
        <v>88</v>
      </c>
      <c r="E545" s="1" t="s">
        <v>88</v>
      </c>
      <c r="F545" s="1">
        <v>0</v>
      </c>
      <c r="G545" s="1" t="s">
        <v>88</v>
      </c>
      <c r="H545" s="1" t="s">
        <v>88</v>
      </c>
      <c r="I545">
        <v>3</v>
      </c>
      <c r="J545">
        <v>1.6</v>
      </c>
      <c r="K545" s="1" t="s">
        <v>88</v>
      </c>
      <c r="L545" s="1" t="s">
        <v>88</v>
      </c>
      <c r="M545" s="1" t="s">
        <v>1718</v>
      </c>
      <c r="N545">
        <v>0</v>
      </c>
      <c r="O545">
        <v>503</v>
      </c>
      <c r="P545" s="1" t="s">
        <v>88</v>
      </c>
      <c r="Q545" s="1" t="s">
        <v>1695</v>
      </c>
      <c r="R545" s="2">
        <v>45142.500050983799</v>
      </c>
      <c r="S545" s="4">
        <v>50</v>
      </c>
      <c r="T545" s="1" t="s">
        <v>1719</v>
      </c>
      <c r="U545">
        <v>0</v>
      </c>
      <c r="V545" s="1" t="s">
        <v>1720</v>
      </c>
      <c r="W545">
        <v>0.1</v>
      </c>
      <c r="X545" s="1" t="s">
        <v>88</v>
      </c>
      <c r="Y545" s="1" t="s">
        <v>88</v>
      </c>
      <c r="Z545" s="1" t="s">
        <v>97</v>
      </c>
      <c r="AA545">
        <v>18</v>
      </c>
      <c r="AB545">
        <v>6</v>
      </c>
      <c r="AC545">
        <v>89</v>
      </c>
      <c r="AD545" s="5">
        <v>0</v>
      </c>
      <c r="AE545" s="5">
        <v>0</v>
      </c>
      <c r="AF545" s="5">
        <v>0</v>
      </c>
      <c r="AG545" s="5">
        <v>0</v>
      </c>
      <c r="AH545">
        <v>0</v>
      </c>
      <c r="AI545">
        <v>0</v>
      </c>
      <c r="AJ545" s="1" t="s">
        <v>1720</v>
      </c>
      <c r="AK545">
        <v>2205</v>
      </c>
      <c r="AL545">
        <v>2</v>
      </c>
      <c r="AM545">
        <v>7</v>
      </c>
      <c r="AN545">
        <v>7</v>
      </c>
      <c r="AO545">
        <v>39</v>
      </c>
      <c r="AP545">
        <v>1</v>
      </c>
      <c r="AQ545">
        <v>1</v>
      </c>
      <c r="AR545">
        <v>1</v>
      </c>
      <c r="AS545">
        <v>2</v>
      </c>
      <c r="AT545">
        <v>1</v>
      </c>
      <c r="AU545">
        <v>79</v>
      </c>
      <c r="AV545">
        <v>12</v>
      </c>
      <c r="AW545">
        <v>456</v>
      </c>
      <c r="AX545">
        <v>0</v>
      </c>
      <c r="AY545">
        <v>0</v>
      </c>
      <c r="AZ545">
        <v>0</v>
      </c>
      <c r="BA545">
        <v>0</v>
      </c>
      <c r="BB545">
        <v>25</v>
      </c>
      <c r="BC545">
        <v>0</v>
      </c>
      <c r="BD545">
        <v>0</v>
      </c>
      <c r="BE545">
        <v>0</v>
      </c>
      <c r="BF545">
        <v>0</v>
      </c>
      <c r="BG545">
        <v>577</v>
      </c>
      <c r="BH545">
        <v>245</v>
      </c>
      <c r="BI545">
        <v>576</v>
      </c>
      <c r="BJ545">
        <v>245</v>
      </c>
      <c r="BK545">
        <v>574</v>
      </c>
      <c r="BL545">
        <v>245</v>
      </c>
      <c r="BM545">
        <v>578</v>
      </c>
      <c r="BN545">
        <v>245</v>
      </c>
      <c r="BO545">
        <v>3</v>
      </c>
      <c r="BP545" s="1" t="s">
        <v>88</v>
      </c>
      <c r="BQ545">
        <v>2</v>
      </c>
      <c r="BR545" s="1" t="s">
        <v>88</v>
      </c>
      <c r="BS545">
        <v>1</v>
      </c>
      <c r="BT545" s="1" t="s">
        <v>88</v>
      </c>
      <c r="BU545">
        <v>0.12</v>
      </c>
      <c r="BV545">
        <v>3.22</v>
      </c>
      <c r="BW545">
        <v>0.21</v>
      </c>
      <c r="BX545">
        <v>0.33</v>
      </c>
      <c r="BY545">
        <v>1.23</v>
      </c>
      <c r="BZ545">
        <v>1.59</v>
      </c>
      <c r="CA545">
        <v>228</v>
      </c>
      <c r="CB545">
        <v>151</v>
      </c>
      <c r="CC545">
        <v>400</v>
      </c>
      <c r="CD545">
        <v>126</v>
      </c>
      <c r="CE545">
        <v>578</v>
      </c>
      <c r="CF545">
        <v>245</v>
      </c>
      <c r="CG545">
        <v>425</v>
      </c>
      <c r="CH545">
        <v>137</v>
      </c>
      <c r="CI545">
        <v>1.02</v>
      </c>
      <c r="CJ545">
        <v>0.28999999999999998</v>
      </c>
      <c r="CK545" t="str">
        <f>IF(O545=" "," ",VLOOKUP(AA545,Mapping!$A:$C,2,FALSE))</f>
        <v>TOT</v>
      </c>
      <c r="CL545" t="str">
        <f>IF(O545=" "," ",VLOOKUP(AA545,Mapping!$A:$C,3,FALSE))</f>
        <v>Spurs</v>
      </c>
      <c r="CM545" s="5">
        <f t="shared" si="40"/>
        <v>0</v>
      </c>
      <c r="CN545" s="5">
        <f t="shared" si="41"/>
        <v>0</v>
      </c>
      <c r="CO545">
        <f t="shared" si="42"/>
        <v>5</v>
      </c>
      <c r="CP545" s="4">
        <f t="shared" si="43"/>
        <v>17.8</v>
      </c>
      <c r="CQ545">
        <f t="shared" si="44"/>
        <v>0</v>
      </c>
    </row>
    <row r="546" spans="1:95" x14ac:dyDescent="0.35">
      <c r="A546">
        <v>75</v>
      </c>
      <c r="B546" s="1" t="s">
        <v>88</v>
      </c>
      <c r="C546">
        <v>172780</v>
      </c>
      <c r="D546" s="1" t="s">
        <v>88</v>
      </c>
      <c r="E546" s="1" t="s">
        <v>88</v>
      </c>
      <c r="F546" s="1">
        <v>0</v>
      </c>
      <c r="G546" s="1" t="s">
        <v>88</v>
      </c>
      <c r="H546" s="1" t="s">
        <v>88</v>
      </c>
      <c r="I546">
        <v>3</v>
      </c>
      <c r="J546">
        <v>2.6</v>
      </c>
      <c r="K546" s="1" t="s">
        <v>88</v>
      </c>
      <c r="L546" s="1" t="s">
        <v>88</v>
      </c>
      <c r="M546" s="1" t="s">
        <v>333</v>
      </c>
      <c r="N546">
        <v>0</v>
      </c>
      <c r="O546">
        <v>504</v>
      </c>
      <c r="P546" s="1" t="s">
        <v>88</v>
      </c>
      <c r="Q546" s="1" t="s">
        <v>1695</v>
      </c>
      <c r="R546" s="2">
        <v>45142.500050983799</v>
      </c>
      <c r="S546" s="4">
        <v>75</v>
      </c>
      <c r="T546" s="1" t="s">
        <v>1721</v>
      </c>
      <c r="U546">
        <v>4.5</v>
      </c>
      <c r="V546" s="1" t="s">
        <v>1722</v>
      </c>
      <c r="W546">
        <v>13</v>
      </c>
      <c r="X546" s="1" t="s">
        <v>88</v>
      </c>
      <c r="Y546" s="1" t="s">
        <v>88</v>
      </c>
      <c r="Z546" s="1" t="s">
        <v>97</v>
      </c>
      <c r="AA546">
        <v>18</v>
      </c>
      <c r="AB546">
        <v>6</v>
      </c>
      <c r="AC546">
        <v>135</v>
      </c>
      <c r="AD546" s="5">
        <v>0</v>
      </c>
      <c r="AE546" s="5">
        <v>0</v>
      </c>
      <c r="AF546" s="5">
        <v>0</v>
      </c>
      <c r="AG546" s="5">
        <v>0</v>
      </c>
      <c r="AH546">
        <v>0</v>
      </c>
      <c r="AI546">
        <v>18</v>
      </c>
      <c r="AJ546" s="1" t="s">
        <v>1722</v>
      </c>
      <c r="AK546">
        <v>2479</v>
      </c>
      <c r="AL546">
        <v>10</v>
      </c>
      <c r="AM546">
        <v>9</v>
      </c>
      <c r="AN546">
        <v>4</v>
      </c>
      <c r="AO546">
        <v>54</v>
      </c>
      <c r="AP546">
        <v>1</v>
      </c>
      <c r="AQ546">
        <v>1</v>
      </c>
      <c r="AR546">
        <v>1</v>
      </c>
      <c r="AS546">
        <v>10</v>
      </c>
      <c r="AT546">
        <v>1</v>
      </c>
      <c r="AU546">
        <v>79</v>
      </c>
      <c r="AV546">
        <v>9</v>
      </c>
      <c r="AW546">
        <v>520</v>
      </c>
      <c r="AX546">
        <v>802.4</v>
      </c>
      <c r="AY546">
        <v>984.9</v>
      </c>
      <c r="AZ546">
        <v>805</v>
      </c>
      <c r="BA546">
        <v>259.7</v>
      </c>
      <c r="BB546">
        <v>28</v>
      </c>
      <c r="BC546">
        <v>8.5</v>
      </c>
      <c r="BD546">
        <v>5.53</v>
      </c>
      <c r="BE546">
        <v>14.03</v>
      </c>
      <c r="BF546">
        <v>47.16</v>
      </c>
      <c r="BG546">
        <v>23</v>
      </c>
      <c r="BH546">
        <v>9</v>
      </c>
      <c r="BI546">
        <v>9</v>
      </c>
      <c r="BJ546">
        <v>7</v>
      </c>
      <c r="BK546">
        <v>25</v>
      </c>
      <c r="BL546">
        <v>16</v>
      </c>
      <c r="BM546">
        <v>13</v>
      </c>
      <c r="BN546">
        <v>10</v>
      </c>
      <c r="BO546">
        <v>3</v>
      </c>
      <c r="BP546" s="1" t="s">
        <v>88</v>
      </c>
      <c r="BQ546">
        <v>2</v>
      </c>
      <c r="BR546" s="1" t="s">
        <v>88</v>
      </c>
      <c r="BS546">
        <v>1</v>
      </c>
      <c r="BT546" s="1" t="s">
        <v>88</v>
      </c>
      <c r="BU546">
        <v>0.31</v>
      </c>
      <c r="BV546">
        <v>3.22</v>
      </c>
      <c r="BW546">
        <v>0.2</v>
      </c>
      <c r="BX546">
        <v>0.51</v>
      </c>
      <c r="BY546">
        <v>1.71</v>
      </c>
      <c r="BZ546">
        <v>1.96</v>
      </c>
      <c r="CA546">
        <v>20</v>
      </c>
      <c r="CB546">
        <v>12</v>
      </c>
      <c r="CC546">
        <v>593</v>
      </c>
      <c r="CD546">
        <v>249</v>
      </c>
      <c r="CE546">
        <v>21</v>
      </c>
      <c r="CF546">
        <v>10</v>
      </c>
      <c r="CG546">
        <v>33</v>
      </c>
      <c r="CH546">
        <v>12</v>
      </c>
      <c r="CI546">
        <v>1.02</v>
      </c>
      <c r="CJ546">
        <v>0.15</v>
      </c>
      <c r="CK546" t="str">
        <f>IF(O546=" "," ",VLOOKUP(AA546,Mapping!$A:$C,2,FALSE))</f>
        <v>TOT</v>
      </c>
      <c r="CL546" t="str">
        <f>IF(O546=" "," ",VLOOKUP(AA546,Mapping!$A:$C,3,FALSE))</f>
        <v>Spurs</v>
      </c>
      <c r="CM546" s="5">
        <f t="shared" si="40"/>
        <v>0</v>
      </c>
      <c r="CN546" s="5">
        <f t="shared" si="41"/>
        <v>0</v>
      </c>
      <c r="CO546">
        <f t="shared" si="42"/>
        <v>7.5</v>
      </c>
      <c r="CP546" s="4">
        <f t="shared" si="43"/>
        <v>18</v>
      </c>
      <c r="CQ546">
        <f t="shared" si="44"/>
        <v>0</v>
      </c>
    </row>
    <row r="547" spans="1:95" x14ac:dyDescent="0.35">
      <c r="A547">
        <v>75</v>
      </c>
      <c r="B547" s="1" t="s">
        <v>88</v>
      </c>
      <c r="C547">
        <v>231372</v>
      </c>
      <c r="D547" s="1" t="s">
        <v>88</v>
      </c>
      <c r="E547" s="1" t="s">
        <v>88</v>
      </c>
      <c r="F547" s="1">
        <v>0</v>
      </c>
      <c r="G547" s="1" t="s">
        <v>88</v>
      </c>
      <c r="H547" s="1" t="s">
        <v>88</v>
      </c>
      <c r="I547">
        <v>3</v>
      </c>
      <c r="J547">
        <v>1</v>
      </c>
      <c r="K547" s="1" t="s">
        <v>88</v>
      </c>
      <c r="L547" s="1" t="s">
        <v>88</v>
      </c>
      <c r="M547" s="1" t="s">
        <v>1723</v>
      </c>
      <c r="N547">
        <v>0</v>
      </c>
      <c r="O547">
        <v>505</v>
      </c>
      <c r="P547" s="1" t="s">
        <v>88</v>
      </c>
      <c r="Q547" s="1" t="s">
        <v>1695</v>
      </c>
      <c r="R547" s="2">
        <v>45142.500050983799</v>
      </c>
      <c r="S547" s="4">
        <v>45</v>
      </c>
      <c r="T547" s="1" t="s">
        <v>1724</v>
      </c>
      <c r="U547">
        <v>0</v>
      </c>
      <c r="V547" s="1" t="s">
        <v>1725</v>
      </c>
      <c r="W547">
        <v>0.7</v>
      </c>
      <c r="X547" s="1" t="s">
        <v>88</v>
      </c>
      <c r="Y547" s="1" t="s">
        <v>88</v>
      </c>
      <c r="Z547" s="1" t="s">
        <v>97</v>
      </c>
      <c r="AA547">
        <v>18</v>
      </c>
      <c r="AB547">
        <v>6</v>
      </c>
      <c r="AC547">
        <v>135</v>
      </c>
      <c r="AD547" s="5">
        <v>0</v>
      </c>
      <c r="AE547" s="5">
        <v>0</v>
      </c>
      <c r="AF547" s="5">
        <v>0</v>
      </c>
      <c r="AG547" s="5">
        <v>0</v>
      </c>
      <c r="AH547">
        <v>0</v>
      </c>
      <c r="AI547">
        <v>0</v>
      </c>
      <c r="AJ547" s="1" t="s">
        <v>1726</v>
      </c>
      <c r="AK547">
        <v>2479</v>
      </c>
      <c r="AL547">
        <v>10</v>
      </c>
      <c r="AM547">
        <v>9</v>
      </c>
      <c r="AN547">
        <v>4</v>
      </c>
      <c r="AO547">
        <v>54</v>
      </c>
      <c r="AP547">
        <v>1</v>
      </c>
      <c r="AQ547">
        <v>1</v>
      </c>
      <c r="AR547">
        <v>1</v>
      </c>
      <c r="AS547">
        <v>10</v>
      </c>
      <c r="AT547">
        <v>1</v>
      </c>
      <c r="AU547">
        <v>79</v>
      </c>
      <c r="AV547">
        <v>9</v>
      </c>
      <c r="AW547">
        <v>520</v>
      </c>
      <c r="AX547">
        <v>0</v>
      </c>
      <c r="AY547">
        <v>0</v>
      </c>
      <c r="AZ547">
        <v>0</v>
      </c>
      <c r="BA547">
        <v>0</v>
      </c>
      <c r="BB547">
        <v>28</v>
      </c>
      <c r="BC547">
        <v>0</v>
      </c>
      <c r="BD547">
        <v>0</v>
      </c>
      <c r="BE547">
        <v>0</v>
      </c>
      <c r="BF547">
        <v>0</v>
      </c>
      <c r="BG547">
        <v>500</v>
      </c>
      <c r="BH547">
        <v>194</v>
      </c>
      <c r="BI547">
        <v>499</v>
      </c>
      <c r="BJ547">
        <v>196</v>
      </c>
      <c r="BK547">
        <v>490</v>
      </c>
      <c r="BL547">
        <v>191</v>
      </c>
      <c r="BM547">
        <v>502</v>
      </c>
      <c r="BN547">
        <v>194</v>
      </c>
      <c r="BO547">
        <v>3</v>
      </c>
      <c r="BP547" s="1" t="s">
        <v>88</v>
      </c>
      <c r="BQ547">
        <v>2</v>
      </c>
      <c r="BR547" s="1" t="s">
        <v>88</v>
      </c>
      <c r="BS547">
        <v>1</v>
      </c>
      <c r="BT547" s="1" t="s">
        <v>88</v>
      </c>
      <c r="BU547">
        <v>0.31</v>
      </c>
      <c r="BV547">
        <v>3.22</v>
      </c>
      <c r="BW547">
        <v>0.2</v>
      </c>
      <c r="BX547">
        <v>0.51</v>
      </c>
      <c r="BY547">
        <v>1.71</v>
      </c>
      <c r="BZ547">
        <v>1.96</v>
      </c>
      <c r="CA547">
        <v>428</v>
      </c>
      <c r="CB547">
        <v>215</v>
      </c>
      <c r="CC547">
        <v>232</v>
      </c>
      <c r="CD547">
        <v>22</v>
      </c>
      <c r="CE547">
        <v>505</v>
      </c>
      <c r="CF547">
        <v>197</v>
      </c>
      <c r="CG547">
        <v>200</v>
      </c>
      <c r="CH547">
        <v>66</v>
      </c>
      <c r="CI547">
        <v>1.02</v>
      </c>
      <c r="CJ547">
        <v>0.15</v>
      </c>
      <c r="CK547" t="str">
        <f>IF(O547=" "," ",VLOOKUP(AA547,Mapping!$A:$C,2,FALSE))</f>
        <v>TOT</v>
      </c>
      <c r="CL547" t="str">
        <f>IF(O547=" "," ",VLOOKUP(AA547,Mapping!$A:$C,3,FALSE))</f>
        <v>Spurs</v>
      </c>
      <c r="CM547" s="5">
        <f t="shared" si="40"/>
        <v>0</v>
      </c>
      <c r="CN547" s="5">
        <f t="shared" si="41"/>
        <v>0</v>
      </c>
      <c r="CO547">
        <f t="shared" si="42"/>
        <v>4.5</v>
      </c>
      <c r="CP547" s="4">
        <f t="shared" si="43"/>
        <v>30</v>
      </c>
      <c r="CQ547">
        <f t="shared" si="44"/>
        <v>0</v>
      </c>
    </row>
    <row r="548" spans="1:95" x14ac:dyDescent="0.35">
      <c r="A548">
        <v>75</v>
      </c>
      <c r="B548" s="1" t="s">
        <v>88</v>
      </c>
      <c r="C548">
        <v>441164</v>
      </c>
      <c r="D548" s="1" t="s">
        <v>88</v>
      </c>
      <c r="E548" s="1" t="s">
        <v>88</v>
      </c>
      <c r="F548" s="1">
        <v>0</v>
      </c>
      <c r="G548" s="1" t="s">
        <v>88</v>
      </c>
      <c r="H548" s="1" t="s">
        <v>88</v>
      </c>
      <c r="I548">
        <v>2</v>
      </c>
      <c r="J548">
        <v>2.2999999999999998</v>
      </c>
      <c r="K548" s="1" t="s">
        <v>88</v>
      </c>
      <c r="L548" s="1" t="s">
        <v>88</v>
      </c>
      <c r="M548" s="1" t="s">
        <v>1727</v>
      </c>
      <c r="N548">
        <v>0</v>
      </c>
      <c r="O548">
        <v>506</v>
      </c>
      <c r="P548" s="1" t="s">
        <v>88</v>
      </c>
      <c r="Q548" s="1" t="s">
        <v>1695</v>
      </c>
      <c r="R548" s="2">
        <v>45142.500050983799</v>
      </c>
      <c r="S548" s="4">
        <v>50</v>
      </c>
      <c r="T548" s="1" t="s">
        <v>1728</v>
      </c>
      <c r="U548">
        <v>3.9</v>
      </c>
      <c r="V548" s="1" t="s">
        <v>1729</v>
      </c>
      <c r="W548">
        <v>3</v>
      </c>
      <c r="X548" s="1" t="s">
        <v>88</v>
      </c>
      <c r="Y548" s="1" t="s">
        <v>88</v>
      </c>
      <c r="Z548" s="1" t="s">
        <v>97</v>
      </c>
      <c r="AA548">
        <v>18</v>
      </c>
      <c r="AB548">
        <v>6</v>
      </c>
      <c r="AC548">
        <v>59</v>
      </c>
      <c r="AD548" s="5">
        <v>0</v>
      </c>
      <c r="AE548" s="5">
        <v>0</v>
      </c>
      <c r="AF548" s="5">
        <v>0</v>
      </c>
      <c r="AG548" s="5">
        <v>0</v>
      </c>
      <c r="AH548">
        <v>0</v>
      </c>
      <c r="AI548">
        <v>11.8</v>
      </c>
      <c r="AJ548" s="1" t="s">
        <v>1730</v>
      </c>
      <c r="AK548">
        <v>1132</v>
      </c>
      <c r="AL548">
        <v>3</v>
      </c>
      <c r="AM548">
        <v>3</v>
      </c>
      <c r="AN548">
        <v>2</v>
      </c>
      <c r="AO548">
        <v>26</v>
      </c>
      <c r="AP548">
        <v>1</v>
      </c>
      <c r="AQ548">
        <v>1</v>
      </c>
      <c r="AR548">
        <v>1</v>
      </c>
      <c r="AS548">
        <v>10</v>
      </c>
      <c r="AT548">
        <v>1</v>
      </c>
      <c r="AU548">
        <v>79</v>
      </c>
      <c r="AV548">
        <v>5</v>
      </c>
      <c r="AW548">
        <v>253</v>
      </c>
      <c r="AX548">
        <v>330.4</v>
      </c>
      <c r="AY548">
        <v>403.7</v>
      </c>
      <c r="AZ548">
        <v>175</v>
      </c>
      <c r="BA548">
        <v>90.9</v>
      </c>
      <c r="BB548">
        <v>13</v>
      </c>
      <c r="BC548">
        <v>1.81</v>
      </c>
      <c r="BD548">
        <v>2.29</v>
      </c>
      <c r="BE548">
        <v>4.0999999999999996</v>
      </c>
      <c r="BF548">
        <v>19.420000000000002</v>
      </c>
      <c r="BG548">
        <v>178</v>
      </c>
      <c r="BH548">
        <v>65</v>
      </c>
      <c r="BI548">
        <v>77</v>
      </c>
      <c r="BJ548">
        <v>12</v>
      </c>
      <c r="BK548">
        <v>164</v>
      </c>
      <c r="BL548">
        <v>28</v>
      </c>
      <c r="BM548">
        <v>133</v>
      </c>
      <c r="BN548">
        <v>29</v>
      </c>
      <c r="BO548">
        <v>4</v>
      </c>
      <c r="BP548" s="1" t="s">
        <v>88</v>
      </c>
      <c r="BQ548">
        <v>4</v>
      </c>
      <c r="BR548" s="1" t="s">
        <v>88</v>
      </c>
      <c r="BS548">
        <v>1</v>
      </c>
      <c r="BT548" s="1" t="s">
        <v>88</v>
      </c>
      <c r="BU548">
        <v>0.14000000000000001</v>
      </c>
      <c r="BV548">
        <v>3.22</v>
      </c>
      <c r="BW548">
        <v>0.18</v>
      </c>
      <c r="BX548">
        <v>0.32</v>
      </c>
      <c r="BY548">
        <v>1.54</v>
      </c>
      <c r="BZ548">
        <v>2.0699999999999998</v>
      </c>
      <c r="CA548">
        <v>273</v>
      </c>
      <c r="CB548">
        <v>32</v>
      </c>
      <c r="CC548">
        <v>445</v>
      </c>
      <c r="CD548">
        <v>192</v>
      </c>
      <c r="CE548">
        <v>57</v>
      </c>
      <c r="CF548">
        <v>12</v>
      </c>
      <c r="CG548">
        <v>104</v>
      </c>
      <c r="CH548">
        <v>35</v>
      </c>
      <c r="CI548">
        <v>1.03</v>
      </c>
      <c r="CJ548">
        <v>0.16</v>
      </c>
      <c r="CK548" t="str">
        <f>IF(O548=" "," ",VLOOKUP(AA548,Mapping!$A:$C,2,FALSE))</f>
        <v>TOT</v>
      </c>
      <c r="CL548" t="str">
        <f>IF(O548=" "," ",VLOOKUP(AA548,Mapping!$A:$C,3,FALSE))</f>
        <v>Spurs</v>
      </c>
      <c r="CM548" s="5">
        <f t="shared" si="40"/>
        <v>0</v>
      </c>
      <c r="CN548" s="5">
        <f t="shared" si="41"/>
        <v>0</v>
      </c>
      <c r="CO548">
        <f t="shared" si="42"/>
        <v>5</v>
      </c>
      <c r="CP548" s="4">
        <f t="shared" si="43"/>
        <v>11.8</v>
      </c>
      <c r="CQ548">
        <f t="shared" si="44"/>
        <v>0</v>
      </c>
    </row>
    <row r="549" spans="1:95" x14ac:dyDescent="0.35">
      <c r="A549">
        <v>75</v>
      </c>
      <c r="B549" s="1" t="s">
        <v>88</v>
      </c>
      <c r="C549">
        <v>45034</v>
      </c>
      <c r="D549" s="1" t="s">
        <v>88</v>
      </c>
      <c r="E549" s="1" t="s">
        <v>88</v>
      </c>
      <c r="F549" s="1">
        <v>0</v>
      </c>
      <c r="G549" s="1" t="s">
        <v>88</v>
      </c>
      <c r="H549" s="1" t="s">
        <v>88</v>
      </c>
      <c r="I549">
        <v>2</v>
      </c>
      <c r="J549">
        <v>2.2999999999999998</v>
      </c>
      <c r="K549" s="1" t="s">
        <v>88</v>
      </c>
      <c r="L549" s="1" t="s">
        <v>88</v>
      </c>
      <c r="M549" s="1" t="s">
        <v>492</v>
      </c>
      <c r="N549">
        <v>0</v>
      </c>
      <c r="O549">
        <v>507</v>
      </c>
      <c r="P549" s="1" t="s">
        <v>88</v>
      </c>
      <c r="Q549" s="1" t="s">
        <v>1695</v>
      </c>
      <c r="R549" s="2">
        <v>45142.500050983799</v>
      </c>
      <c r="S549" s="4">
        <v>50</v>
      </c>
      <c r="T549" s="1" t="s">
        <v>1731</v>
      </c>
      <c r="U549">
        <v>2.8</v>
      </c>
      <c r="V549" s="1" t="s">
        <v>1732</v>
      </c>
      <c r="W549">
        <v>2.6</v>
      </c>
      <c r="X549" s="1" t="s">
        <v>88</v>
      </c>
      <c r="Y549" s="1" t="s">
        <v>88</v>
      </c>
      <c r="Z549" s="1" t="s">
        <v>97</v>
      </c>
      <c r="AA549">
        <v>18</v>
      </c>
      <c r="AB549">
        <v>6</v>
      </c>
      <c r="AC549">
        <v>94</v>
      </c>
      <c r="AD549" s="5">
        <v>0</v>
      </c>
      <c r="AE549" s="5">
        <v>0</v>
      </c>
      <c r="AF549" s="5">
        <v>0</v>
      </c>
      <c r="AG549" s="5">
        <v>0</v>
      </c>
      <c r="AH549">
        <v>0</v>
      </c>
      <c r="AI549">
        <v>18.8</v>
      </c>
      <c r="AJ549" s="1" t="s">
        <v>1732</v>
      </c>
      <c r="AK549">
        <v>2099</v>
      </c>
      <c r="AL549">
        <v>1</v>
      </c>
      <c r="AM549">
        <v>8</v>
      </c>
      <c r="AN549">
        <v>6</v>
      </c>
      <c r="AO549">
        <v>44</v>
      </c>
      <c r="AP549">
        <v>1</v>
      </c>
      <c r="AQ549">
        <v>1</v>
      </c>
      <c r="AR549">
        <v>1</v>
      </c>
      <c r="AS549">
        <v>6</v>
      </c>
      <c r="AT549">
        <v>1</v>
      </c>
      <c r="AU549">
        <v>79</v>
      </c>
      <c r="AV549">
        <v>6</v>
      </c>
      <c r="AW549">
        <v>430</v>
      </c>
      <c r="AX549">
        <v>517.79999999999995</v>
      </c>
      <c r="AY549">
        <v>732.8</v>
      </c>
      <c r="AZ549">
        <v>394</v>
      </c>
      <c r="BA549">
        <v>164.2</v>
      </c>
      <c r="BB549">
        <v>23</v>
      </c>
      <c r="BC549">
        <v>2.48</v>
      </c>
      <c r="BD549">
        <v>5.23</v>
      </c>
      <c r="BE549">
        <v>7.71</v>
      </c>
      <c r="BF549">
        <v>33.909999999999997</v>
      </c>
      <c r="BG549">
        <v>95</v>
      </c>
      <c r="BH549">
        <v>31</v>
      </c>
      <c r="BI549">
        <v>26</v>
      </c>
      <c r="BJ549">
        <v>5</v>
      </c>
      <c r="BK549">
        <v>82</v>
      </c>
      <c r="BL549">
        <v>4</v>
      </c>
      <c r="BM549">
        <v>48</v>
      </c>
      <c r="BN549">
        <v>4</v>
      </c>
      <c r="BO549">
        <v>2</v>
      </c>
      <c r="BP549" s="1" t="s">
        <v>88</v>
      </c>
      <c r="BQ549">
        <v>5</v>
      </c>
      <c r="BR549" s="1" t="s">
        <v>88</v>
      </c>
      <c r="BS549">
        <v>1</v>
      </c>
      <c r="BT549" s="1" t="s">
        <v>88</v>
      </c>
      <c r="BU549">
        <v>0.11</v>
      </c>
      <c r="BV549">
        <v>3.22</v>
      </c>
      <c r="BW549">
        <v>0.22</v>
      </c>
      <c r="BX549">
        <v>0.33</v>
      </c>
      <c r="BY549">
        <v>1.45</v>
      </c>
      <c r="BZ549">
        <v>1.89</v>
      </c>
      <c r="CA549">
        <v>152</v>
      </c>
      <c r="CB549">
        <v>12</v>
      </c>
      <c r="CC549">
        <v>324</v>
      </c>
      <c r="CD549">
        <v>172</v>
      </c>
      <c r="CE549">
        <v>166</v>
      </c>
      <c r="CF549">
        <v>59</v>
      </c>
      <c r="CG549">
        <v>111</v>
      </c>
      <c r="CH549">
        <v>36</v>
      </c>
      <c r="CI549">
        <v>0.99</v>
      </c>
      <c r="CJ549">
        <v>0.26</v>
      </c>
      <c r="CK549" t="str">
        <f>IF(O549=" "," ",VLOOKUP(AA549,Mapping!$A:$C,2,FALSE))</f>
        <v>TOT</v>
      </c>
      <c r="CL549" t="str">
        <f>IF(O549=" "," ",VLOOKUP(AA549,Mapping!$A:$C,3,FALSE))</f>
        <v>Spurs</v>
      </c>
      <c r="CM549" s="5">
        <f t="shared" si="40"/>
        <v>0</v>
      </c>
      <c r="CN549" s="5">
        <f t="shared" si="41"/>
        <v>0</v>
      </c>
      <c r="CO549">
        <f t="shared" si="42"/>
        <v>5</v>
      </c>
      <c r="CP549" s="4">
        <f t="shared" si="43"/>
        <v>18.8</v>
      </c>
      <c r="CQ549">
        <f t="shared" si="44"/>
        <v>0</v>
      </c>
    </row>
    <row r="550" spans="1:95" x14ac:dyDescent="0.35">
      <c r="A550">
        <v>75</v>
      </c>
      <c r="B550" s="1" t="s">
        <v>88</v>
      </c>
      <c r="C550">
        <v>199249</v>
      </c>
      <c r="D550" s="1" t="s">
        <v>88</v>
      </c>
      <c r="E550" s="1" t="s">
        <v>88</v>
      </c>
      <c r="F550" s="1">
        <v>0</v>
      </c>
      <c r="G550" s="1" t="s">
        <v>88</v>
      </c>
      <c r="H550" s="1" t="s">
        <v>88</v>
      </c>
      <c r="I550">
        <v>2</v>
      </c>
      <c r="J550">
        <v>2</v>
      </c>
      <c r="K550" s="1" t="s">
        <v>88</v>
      </c>
      <c r="L550" s="1" t="s">
        <v>88</v>
      </c>
      <c r="M550" s="1" t="s">
        <v>1301</v>
      </c>
      <c r="N550">
        <v>0</v>
      </c>
      <c r="O550">
        <v>508</v>
      </c>
      <c r="P550" s="1" t="s">
        <v>88</v>
      </c>
      <c r="Q550" s="1" t="s">
        <v>1695</v>
      </c>
      <c r="R550" s="2">
        <v>45142.500050983799</v>
      </c>
      <c r="S550" s="4">
        <v>45</v>
      </c>
      <c r="T550" s="1" t="s">
        <v>1733</v>
      </c>
      <c r="U550">
        <v>0</v>
      </c>
      <c r="V550" s="1" t="s">
        <v>1734</v>
      </c>
      <c r="W550">
        <v>0.2</v>
      </c>
      <c r="X550" s="1" t="s">
        <v>88</v>
      </c>
      <c r="Y550" s="1" t="s">
        <v>88</v>
      </c>
      <c r="Z550" s="1" t="s">
        <v>97</v>
      </c>
      <c r="AA550">
        <v>18</v>
      </c>
      <c r="AB550">
        <v>6</v>
      </c>
      <c r="AC550">
        <v>94</v>
      </c>
      <c r="AD550" s="5">
        <v>0</v>
      </c>
      <c r="AE550" s="5">
        <v>0</v>
      </c>
      <c r="AF550" s="5">
        <v>0</v>
      </c>
      <c r="AG550" s="5">
        <v>0</v>
      </c>
      <c r="AH550">
        <v>0</v>
      </c>
      <c r="AI550">
        <v>0</v>
      </c>
      <c r="AJ550" s="1" t="s">
        <v>1734</v>
      </c>
      <c r="AK550">
        <v>2099</v>
      </c>
      <c r="AL550">
        <v>1</v>
      </c>
      <c r="AM550">
        <v>8</v>
      </c>
      <c r="AN550">
        <v>6</v>
      </c>
      <c r="AO550">
        <v>44</v>
      </c>
      <c r="AP550">
        <v>1</v>
      </c>
      <c r="AQ550">
        <v>1</v>
      </c>
      <c r="AR550">
        <v>1</v>
      </c>
      <c r="AS550">
        <v>6</v>
      </c>
      <c r="AT550">
        <v>1</v>
      </c>
      <c r="AU550">
        <v>79</v>
      </c>
      <c r="AV550">
        <v>6</v>
      </c>
      <c r="AW550">
        <v>430</v>
      </c>
      <c r="AX550">
        <v>0</v>
      </c>
      <c r="AY550">
        <v>0</v>
      </c>
      <c r="AZ550">
        <v>0</v>
      </c>
      <c r="BA550">
        <v>0</v>
      </c>
      <c r="BB550">
        <v>23</v>
      </c>
      <c r="BC550">
        <v>0</v>
      </c>
      <c r="BD550">
        <v>0</v>
      </c>
      <c r="BE550">
        <v>0</v>
      </c>
      <c r="BF550">
        <v>0</v>
      </c>
      <c r="BG550">
        <v>487</v>
      </c>
      <c r="BH550">
        <v>188</v>
      </c>
      <c r="BI550">
        <v>486</v>
      </c>
      <c r="BJ550">
        <v>188</v>
      </c>
      <c r="BK550">
        <v>476</v>
      </c>
      <c r="BL550">
        <v>187</v>
      </c>
      <c r="BM550">
        <v>489</v>
      </c>
      <c r="BN550">
        <v>188</v>
      </c>
      <c r="BO550">
        <v>2</v>
      </c>
      <c r="BP550" s="1" t="s">
        <v>88</v>
      </c>
      <c r="BQ550">
        <v>5</v>
      </c>
      <c r="BR550" s="1" t="s">
        <v>88</v>
      </c>
      <c r="BS550">
        <v>1</v>
      </c>
      <c r="BT550" s="1" t="s">
        <v>88</v>
      </c>
      <c r="BU550">
        <v>0.11</v>
      </c>
      <c r="BV550">
        <v>3.22</v>
      </c>
      <c r="BW550">
        <v>0.22</v>
      </c>
      <c r="BX550">
        <v>0.33</v>
      </c>
      <c r="BY550">
        <v>1.45</v>
      </c>
      <c r="BZ550">
        <v>1.89</v>
      </c>
      <c r="CA550">
        <v>388</v>
      </c>
      <c r="CB550">
        <v>95</v>
      </c>
      <c r="CC550">
        <v>192</v>
      </c>
      <c r="CD550">
        <v>118</v>
      </c>
      <c r="CE550">
        <v>493</v>
      </c>
      <c r="CF550">
        <v>188</v>
      </c>
      <c r="CG550">
        <v>326</v>
      </c>
      <c r="CH550">
        <v>123</v>
      </c>
      <c r="CI550">
        <v>0.99</v>
      </c>
      <c r="CJ550">
        <v>0.26</v>
      </c>
      <c r="CK550" t="str">
        <f>IF(O550=" "," ",VLOOKUP(AA550,Mapping!$A:$C,2,FALSE))</f>
        <v>TOT</v>
      </c>
      <c r="CL550" t="str">
        <f>IF(O550=" "," ",VLOOKUP(AA550,Mapping!$A:$C,3,FALSE))</f>
        <v>Spurs</v>
      </c>
      <c r="CM550" s="5">
        <f t="shared" si="40"/>
        <v>0</v>
      </c>
      <c r="CN550" s="5">
        <f t="shared" si="41"/>
        <v>0</v>
      </c>
      <c r="CO550">
        <f t="shared" si="42"/>
        <v>4.5</v>
      </c>
      <c r="CP550" s="4">
        <f t="shared" si="43"/>
        <v>20.888888888888889</v>
      </c>
      <c r="CQ550">
        <f t="shared" si="44"/>
        <v>0</v>
      </c>
    </row>
    <row r="551" spans="1:95" x14ac:dyDescent="0.35">
      <c r="A551">
        <v>75</v>
      </c>
      <c r="B551" s="1" t="s">
        <v>88</v>
      </c>
      <c r="C551">
        <v>212319</v>
      </c>
      <c r="D551" s="1" t="s">
        <v>88</v>
      </c>
      <c r="E551" s="1" t="s">
        <v>88</v>
      </c>
      <c r="F551" s="1">
        <v>0</v>
      </c>
      <c r="G551" s="1" t="s">
        <v>88</v>
      </c>
      <c r="H551" s="1" t="s">
        <v>88</v>
      </c>
      <c r="I551">
        <v>3</v>
      </c>
      <c r="J551">
        <v>2.5</v>
      </c>
      <c r="K551" s="1" t="s">
        <v>88</v>
      </c>
      <c r="L551" s="1" t="s">
        <v>88</v>
      </c>
      <c r="M551" s="1" t="s">
        <v>1735</v>
      </c>
      <c r="N551">
        <v>0</v>
      </c>
      <c r="O551">
        <v>509</v>
      </c>
      <c r="P551" s="1" t="s">
        <v>88</v>
      </c>
      <c r="Q551" s="1" t="s">
        <v>1695</v>
      </c>
      <c r="R551" s="2">
        <v>45142.500050983799</v>
      </c>
      <c r="S551" s="4">
        <v>70</v>
      </c>
      <c r="T551" s="1" t="s">
        <v>1736</v>
      </c>
      <c r="U551">
        <v>2</v>
      </c>
      <c r="V551" s="1" t="s">
        <v>1737</v>
      </c>
      <c r="W551">
        <v>2.1</v>
      </c>
      <c r="X551" s="1" t="s">
        <v>88</v>
      </c>
      <c r="Y551" s="1" t="s">
        <v>88</v>
      </c>
      <c r="Z551" s="1" t="s">
        <v>97</v>
      </c>
      <c r="AA551">
        <v>18</v>
      </c>
      <c r="AB551">
        <v>6</v>
      </c>
      <c r="AC551">
        <v>54</v>
      </c>
      <c r="AD551" s="5">
        <v>0</v>
      </c>
      <c r="AE551" s="5">
        <v>0</v>
      </c>
      <c r="AF551" s="5">
        <v>0</v>
      </c>
      <c r="AG551" s="5">
        <v>0</v>
      </c>
      <c r="AH551">
        <v>0</v>
      </c>
      <c r="AI551">
        <v>7.7</v>
      </c>
      <c r="AJ551" s="1" t="s">
        <v>1735</v>
      </c>
      <c r="AK551">
        <v>995</v>
      </c>
      <c r="AL551">
        <v>1</v>
      </c>
      <c r="AM551">
        <v>5</v>
      </c>
      <c r="AN551">
        <v>3</v>
      </c>
      <c r="AO551">
        <v>18</v>
      </c>
      <c r="AP551">
        <v>1</v>
      </c>
      <c r="AQ551">
        <v>1</v>
      </c>
      <c r="AR551">
        <v>1</v>
      </c>
      <c r="AS551">
        <v>3</v>
      </c>
      <c r="AT551">
        <v>1</v>
      </c>
      <c r="AU551">
        <v>79</v>
      </c>
      <c r="AV551">
        <v>2</v>
      </c>
      <c r="AW551">
        <v>165</v>
      </c>
      <c r="AX551">
        <v>209.8</v>
      </c>
      <c r="AY551">
        <v>221.5</v>
      </c>
      <c r="AZ551">
        <v>435</v>
      </c>
      <c r="BA551">
        <v>86.3</v>
      </c>
      <c r="BB551">
        <v>12</v>
      </c>
      <c r="BC551">
        <v>3.43</v>
      </c>
      <c r="BD551">
        <v>1.46</v>
      </c>
      <c r="BE551">
        <v>4.8899999999999997</v>
      </c>
      <c r="BF551">
        <v>14.99</v>
      </c>
      <c r="BG551">
        <v>244</v>
      </c>
      <c r="BH551">
        <v>108</v>
      </c>
      <c r="BI551">
        <v>143</v>
      </c>
      <c r="BJ551">
        <v>95</v>
      </c>
      <c r="BK551">
        <v>69</v>
      </c>
      <c r="BL551">
        <v>50</v>
      </c>
      <c r="BM551">
        <v>140</v>
      </c>
      <c r="BN551">
        <v>84</v>
      </c>
      <c r="BO551">
        <v>2</v>
      </c>
      <c r="BP551" s="1" t="s">
        <v>88</v>
      </c>
      <c r="BQ551">
        <v>5</v>
      </c>
      <c r="BR551" s="1" t="s">
        <v>88</v>
      </c>
      <c r="BS551">
        <v>1</v>
      </c>
      <c r="BT551" s="1" t="s">
        <v>88</v>
      </c>
      <c r="BU551">
        <v>0.31</v>
      </c>
      <c r="BV551">
        <v>3.22</v>
      </c>
      <c r="BW551">
        <v>0.13</v>
      </c>
      <c r="BX551">
        <v>0.44</v>
      </c>
      <c r="BY551">
        <v>1.36</v>
      </c>
      <c r="BZ551">
        <v>1.63</v>
      </c>
      <c r="CA551">
        <v>34</v>
      </c>
      <c r="CB551">
        <v>21</v>
      </c>
      <c r="CC551">
        <v>584</v>
      </c>
      <c r="CD551">
        <v>243</v>
      </c>
      <c r="CE551">
        <v>268</v>
      </c>
      <c r="CF551">
        <v>110</v>
      </c>
      <c r="CG551">
        <v>123</v>
      </c>
      <c r="CH551">
        <v>45</v>
      </c>
      <c r="CI551">
        <v>1.0900000000000001</v>
      </c>
      <c r="CJ551">
        <v>0.27</v>
      </c>
      <c r="CK551" t="str">
        <f>IF(O551=" "," ",VLOOKUP(AA551,Mapping!$A:$C,2,FALSE))</f>
        <v>TOT</v>
      </c>
      <c r="CL551" t="str">
        <f>IF(O551=" "," ",VLOOKUP(AA551,Mapping!$A:$C,3,FALSE))</f>
        <v>Spurs</v>
      </c>
      <c r="CM551" s="5">
        <f t="shared" si="40"/>
        <v>0</v>
      </c>
      <c r="CN551" s="5">
        <f t="shared" si="41"/>
        <v>0</v>
      </c>
      <c r="CO551">
        <f t="shared" si="42"/>
        <v>7</v>
      </c>
      <c r="CP551" s="4">
        <f t="shared" si="43"/>
        <v>7.7142857142857144</v>
      </c>
      <c r="CQ551">
        <f t="shared" si="44"/>
        <v>0</v>
      </c>
    </row>
    <row r="552" spans="1:95" x14ac:dyDescent="0.35">
      <c r="A552">
        <v>75</v>
      </c>
      <c r="B552" s="1" t="s">
        <v>88</v>
      </c>
      <c r="C552">
        <v>214225</v>
      </c>
      <c r="D552" s="1" t="s">
        <v>88</v>
      </c>
      <c r="E552" s="1" t="s">
        <v>88</v>
      </c>
      <c r="F552" s="1">
        <v>0</v>
      </c>
      <c r="G552" s="1" t="s">
        <v>88</v>
      </c>
      <c r="H552" s="1" t="s">
        <v>88</v>
      </c>
      <c r="I552">
        <v>2</v>
      </c>
      <c r="J552">
        <v>1</v>
      </c>
      <c r="K552" s="1" t="s">
        <v>88</v>
      </c>
      <c r="L552" s="1" t="s">
        <v>88</v>
      </c>
      <c r="M552" s="1" t="s">
        <v>372</v>
      </c>
      <c r="N552">
        <v>0</v>
      </c>
      <c r="O552">
        <v>510</v>
      </c>
      <c r="P552" s="1" t="s">
        <v>88</v>
      </c>
      <c r="Q552" s="1" t="s">
        <v>1695</v>
      </c>
      <c r="R552" s="2">
        <v>45142.500050983799</v>
      </c>
      <c r="S552" s="4">
        <v>40</v>
      </c>
      <c r="T552" s="1" t="s">
        <v>1738</v>
      </c>
      <c r="U552">
        <v>0</v>
      </c>
      <c r="V552" s="1" t="s">
        <v>1739</v>
      </c>
      <c r="W552">
        <v>0.4</v>
      </c>
      <c r="X552" s="1" t="s">
        <v>88</v>
      </c>
      <c r="Y552" s="1" t="s">
        <v>88</v>
      </c>
      <c r="Z552" s="1" t="s">
        <v>97</v>
      </c>
      <c r="AA552">
        <v>18</v>
      </c>
      <c r="AB552">
        <v>6</v>
      </c>
      <c r="AC552">
        <v>54</v>
      </c>
      <c r="AD552" s="5">
        <v>0</v>
      </c>
      <c r="AE552" s="5">
        <v>0</v>
      </c>
      <c r="AF552" s="5">
        <v>0</v>
      </c>
      <c r="AG552" s="5">
        <v>0</v>
      </c>
      <c r="AH552">
        <v>0</v>
      </c>
      <c r="AI552">
        <v>0</v>
      </c>
      <c r="AJ552" s="1" t="s">
        <v>1739</v>
      </c>
      <c r="AK552">
        <v>995</v>
      </c>
      <c r="AL552">
        <v>1</v>
      </c>
      <c r="AM552">
        <v>5</v>
      </c>
      <c r="AN552">
        <v>3</v>
      </c>
      <c r="AO552">
        <v>18</v>
      </c>
      <c r="AP552">
        <v>1</v>
      </c>
      <c r="AQ552">
        <v>1</v>
      </c>
      <c r="AR552">
        <v>1</v>
      </c>
      <c r="AS552">
        <v>3</v>
      </c>
      <c r="AT552">
        <v>1</v>
      </c>
      <c r="AU552">
        <v>79</v>
      </c>
      <c r="AV552">
        <v>2</v>
      </c>
      <c r="AW552">
        <v>165</v>
      </c>
      <c r="AX552">
        <v>0</v>
      </c>
      <c r="AY552">
        <v>0</v>
      </c>
      <c r="AZ552">
        <v>0</v>
      </c>
      <c r="BA552">
        <v>0</v>
      </c>
      <c r="BB552">
        <v>12</v>
      </c>
      <c r="BC552">
        <v>0</v>
      </c>
      <c r="BD552">
        <v>0</v>
      </c>
      <c r="BE552">
        <v>0</v>
      </c>
      <c r="BF552">
        <v>0</v>
      </c>
      <c r="BG552">
        <v>426</v>
      </c>
      <c r="BH552">
        <v>155</v>
      </c>
      <c r="BI552">
        <v>416</v>
      </c>
      <c r="BJ552">
        <v>154</v>
      </c>
      <c r="BK552">
        <v>400</v>
      </c>
      <c r="BL552">
        <v>152</v>
      </c>
      <c r="BM552">
        <v>428</v>
      </c>
      <c r="BN552">
        <v>155</v>
      </c>
      <c r="BO552">
        <v>2</v>
      </c>
      <c r="BP552" s="1" t="s">
        <v>88</v>
      </c>
      <c r="BQ552">
        <v>5</v>
      </c>
      <c r="BR552" s="1" t="s">
        <v>88</v>
      </c>
      <c r="BS552">
        <v>1</v>
      </c>
      <c r="BT552" s="1" t="s">
        <v>88</v>
      </c>
      <c r="BU552">
        <v>0.31</v>
      </c>
      <c r="BV552">
        <v>3.22</v>
      </c>
      <c r="BW552">
        <v>0.13</v>
      </c>
      <c r="BX552">
        <v>0.44</v>
      </c>
      <c r="BY552">
        <v>1.36</v>
      </c>
      <c r="BZ552">
        <v>1.63</v>
      </c>
      <c r="CA552">
        <v>572</v>
      </c>
      <c r="CB552">
        <v>176</v>
      </c>
      <c r="CC552">
        <v>57</v>
      </c>
      <c r="CD552">
        <v>28</v>
      </c>
      <c r="CE552">
        <v>433</v>
      </c>
      <c r="CF552">
        <v>156</v>
      </c>
      <c r="CG552">
        <v>270</v>
      </c>
      <c r="CH552">
        <v>96</v>
      </c>
      <c r="CI552">
        <v>1.0900000000000001</v>
      </c>
      <c r="CJ552">
        <v>0.27</v>
      </c>
      <c r="CK552" t="str">
        <f>IF(O552=" "," ",VLOOKUP(AA552,Mapping!$A:$C,2,FALSE))</f>
        <v>TOT</v>
      </c>
      <c r="CL552" t="str">
        <f>IF(O552=" "," ",VLOOKUP(AA552,Mapping!$A:$C,3,FALSE))</f>
        <v>Spurs</v>
      </c>
      <c r="CM552" s="5">
        <f t="shared" si="40"/>
        <v>0</v>
      </c>
      <c r="CN552" s="5">
        <f t="shared" si="41"/>
        <v>0</v>
      </c>
      <c r="CO552">
        <f t="shared" si="42"/>
        <v>4</v>
      </c>
      <c r="CP552" s="4">
        <f t="shared" si="43"/>
        <v>13.5</v>
      </c>
      <c r="CQ552">
        <f t="shared" si="44"/>
        <v>0</v>
      </c>
    </row>
    <row r="553" spans="1:95" x14ac:dyDescent="0.35">
      <c r="A553">
        <v>75</v>
      </c>
      <c r="B553" s="1" t="s">
        <v>88</v>
      </c>
      <c r="C553">
        <v>221632</v>
      </c>
      <c r="D553" s="1" t="s">
        <v>88</v>
      </c>
      <c r="E553" s="1" t="s">
        <v>88</v>
      </c>
      <c r="F553" s="1">
        <v>0</v>
      </c>
      <c r="G553" s="1" t="s">
        <v>88</v>
      </c>
      <c r="H553" s="1" t="s">
        <v>88</v>
      </c>
      <c r="I553">
        <v>2</v>
      </c>
      <c r="J553">
        <v>2</v>
      </c>
      <c r="K553" s="1" t="s">
        <v>88</v>
      </c>
      <c r="L553" s="1" t="s">
        <v>88</v>
      </c>
      <c r="M553" s="1" t="s">
        <v>1740</v>
      </c>
      <c r="N553">
        <v>0</v>
      </c>
      <c r="O553">
        <v>511</v>
      </c>
      <c r="P553" s="1" t="s">
        <v>88</v>
      </c>
      <c r="Q553" s="1" t="s">
        <v>1695</v>
      </c>
      <c r="R553" s="2">
        <v>45142.500050983799</v>
      </c>
      <c r="S553" s="4">
        <v>45</v>
      </c>
      <c r="T553" s="1" t="s">
        <v>1741</v>
      </c>
      <c r="U553">
        <v>2.4</v>
      </c>
      <c r="V553" s="1" t="s">
        <v>1742</v>
      </c>
      <c r="W553">
        <v>1</v>
      </c>
      <c r="X553" s="1" t="s">
        <v>88</v>
      </c>
      <c r="Y553" s="1" t="s">
        <v>88</v>
      </c>
      <c r="Z553" s="1" t="s">
        <v>97</v>
      </c>
      <c r="AA553">
        <v>18</v>
      </c>
      <c r="AB553">
        <v>6</v>
      </c>
      <c r="AC553">
        <v>66</v>
      </c>
      <c r="AD553" s="5">
        <v>0</v>
      </c>
      <c r="AE553" s="5">
        <v>0</v>
      </c>
      <c r="AF553" s="5">
        <v>0</v>
      </c>
      <c r="AG553" s="5">
        <v>0</v>
      </c>
      <c r="AH553">
        <v>0</v>
      </c>
      <c r="AI553">
        <v>14.7</v>
      </c>
      <c r="AJ553" s="1" t="s">
        <v>1742</v>
      </c>
      <c r="AK553">
        <v>2363</v>
      </c>
      <c r="AL553">
        <v>1</v>
      </c>
      <c r="AM553">
        <v>2</v>
      </c>
      <c r="AN553">
        <v>8</v>
      </c>
      <c r="AO553">
        <v>41</v>
      </c>
      <c r="AP553">
        <v>1</v>
      </c>
      <c r="AQ553">
        <v>1</v>
      </c>
      <c r="AR553">
        <v>1</v>
      </c>
      <c r="AS553">
        <v>9</v>
      </c>
      <c r="AT553">
        <v>1</v>
      </c>
      <c r="AU553">
        <v>79</v>
      </c>
      <c r="AV553">
        <v>3</v>
      </c>
      <c r="AW553">
        <v>447</v>
      </c>
      <c r="AX553">
        <v>546.20000000000005</v>
      </c>
      <c r="AY553">
        <v>136.19999999999999</v>
      </c>
      <c r="AZ553">
        <v>91</v>
      </c>
      <c r="BA553">
        <v>77.3</v>
      </c>
      <c r="BB553">
        <v>26</v>
      </c>
      <c r="BC553">
        <v>1.5</v>
      </c>
      <c r="BD553">
        <v>1.02</v>
      </c>
      <c r="BE553">
        <v>2.52</v>
      </c>
      <c r="BF553">
        <v>34.11</v>
      </c>
      <c r="BG553">
        <v>87</v>
      </c>
      <c r="BH553">
        <v>29</v>
      </c>
      <c r="BI553">
        <v>195</v>
      </c>
      <c r="BJ553">
        <v>53</v>
      </c>
      <c r="BK553">
        <v>230</v>
      </c>
      <c r="BL553">
        <v>71</v>
      </c>
      <c r="BM553">
        <v>161</v>
      </c>
      <c r="BN553">
        <v>42</v>
      </c>
      <c r="BO553">
        <v>2</v>
      </c>
      <c r="BP553" s="1" t="s">
        <v>88</v>
      </c>
      <c r="BQ553">
        <v>5</v>
      </c>
      <c r="BR553" s="1" t="s">
        <v>88</v>
      </c>
      <c r="BS553">
        <v>1</v>
      </c>
      <c r="BT553" s="1" t="s">
        <v>88</v>
      </c>
      <c r="BU553">
        <v>0.06</v>
      </c>
      <c r="BV553">
        <v>3.22</v>
      </c>
      <c r="BW553">
        <v>0.04</v>
      </c>
      <c r="BX553">
        <v>0.1</v>
      </c>
      <c r="BY553">
        <v>1.3</v>
      </c>
      <c r="BZ553">
        <v>1.56</v>
      </c>
      <c r="CA553">
        <v>416</v>
      </c>
      <c r="CB553">
        <v>114</v>
      </c>
      <c r="CC553">
        <v>220</v>
      </c>
      <c r="CD553">
        <v>137</v>
      </c>
      <c r="CE553">
        <v>206</v>
      </c>
      <c r="CF553">
        <v>80</v>
      </c>
      <c r="CG553">
        <v>175</v>
      </c>
      <c r="CH553">
        <v>60</v>
      </c>
      <c r="CI553">
        <v>0.99</v>
      </c>
      <c r="CJ553">
        <v>0.3</v>
      </c>
      <c r="CK553" t="str">
        <f>IF(O553=" "," ",VLOOKUP(AA553,Mapping!$A:$C,2,FALSE))</f>
        <v>TOT</v>
      </c>
      <c r="CL553" t="str">
        <f>IF(O553=" "," ",VLOOKUP(AA553,Mapping!$A:$C,3,FALSE))</f>
        <v>Spurs</v>
      </c>
      <c r="CM553" s="5">
        <f t="shared" si="40"/>
        <v>0</v>
      </c>
      <c r="CN553" s="5">
        <f t="shared" si="41"/>
        <v>0</v>
      </c>
      <c r="CO553">
        <f t="shared" si="42"/>
        <v>4.5</v>
      </c>
      <c r="CP553" s="4">
        <f t="shared" si="43"/>
        <v>14.666666666666666</v>
      </c>
      <c r="CQ553">
        <f t="shared" si="44"/>
        <v>0</v>
      </c>
    </row>
    <row r="554" spans="1:95" x14ac:dyDescent="0.35">
      <c r="A554">
        <v>75</v>
      </c>
      <c r="B554" s="1" t="s">
        <v>88</v>
      </c>
      <c r="C554">
        <v>173904</v>
      </c>
      <c r="D554" s="1" t="s">
        <v>88</v>
      </c>
      <c r="E554" s="1" t="s">
        <v>88</v>
      </c>
      <c r="F554" s="1">
        <v>0</v>
      </c>
      <c r="G554" s="1" t="s">
        <v>88</v>
      </c>
      <c r="H554" s="1" t="s">
        <v>88</v>
      </c>
      <c r="I554">
        <v>2</v>
      </c>
      <c r="J554">
        <v>2</v>
      </c>
      <c r="K554" s="1" t="s">
        <v>88</v>
      </c>
      <c r="L554" s="1" t="s">
        <v>88</v>
      </c>
      <c r="M554" s="1" t="s">
        <v>1743</v>
      </c>
      <c r="N554">
        <v>0</v>
      </c>
      <c r="O554">
        <v>512</v>
      </c>
      <c r="P554" s="1" t="s">
        <v>88</v>
      </c>
      <c r="Q554" s="1" t="s">
        <v>1695</v>
      </c>
      <c r="R554" s="2">
        <v>45142.500050983799</v>
      </c>
      <c r="S554" s="4">
        <v>45</v>
      </c>
      <c r="T554" s="1" t="s">
        <v>1744</v>
      </c>
      <c r="U554">
        <v>1.6</v>
      </c>
      <c r="V554" s="1" t="s">
        <v>718</v>
      </c>
      <c r="W554">
        <v>0.2</v>
      </c>
      <c r="X554" s="1" t="s">
        <v>88</v>
      </c>
      <c r="Y554" s="1" t="s">
        <v>88</v>
      </c>
      <c r="Z554" s="1" t="s">
        <v>97</v>
      </c>
      <c r="AA554">
        <v>18</v>
      </c>
      <c r="AB554">
        <v>6</v>
      </c>
      <c r="AC554">
        <v>28</v>
      </c>
      <c r="AD554" s="5">
        <v>0</v>
      </c>
      <c r="AE554" s="5">
        <v>0</v>
      </c>
      <c r="AF554" s="5">
        <v>0</v>
      </c>
      <c r="AG554" s="5">
        <v>0</v>
      </c>
      <c r="AH554">
        <v>0</v>
      </c>
      <c r="AI554">
        <v>6.2</v>
      </c>
      <c r="AJ554" s="1" t="s">
        <v>718</v>
      </c>
      <c r="AK554">
        <v>848</v>
      </c>
      <c r="AL554">
        <v>1</v>
      </c>
      <c r="AM554">
        <v>2</v>
      </c>
      <c r="AN554">
        <v>2</v>
      </c>
      <c r="AO554">
        <v>17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79</v>
      </c>
      <c r="AV554">
        <v>1</v>
      </c>
      <c r="AW554">
        <v>166</v>
      </c>
      <c r="AX554">
        <v>213.8</v>
      </c>
      <c r="AY554">
        <v>40</v>
      </c>
      <c r="AZ554">
        <v>56</v>
      </c>
      <c r="BA554">
        <v>31</v>
      </c>
      <c r="BB554">
        <v>8</v>
      </c>
      <c r="BC554">
        <v>0.65</v>
      </c>
      <c r="BD554">
        <v>0.2</v>
      </c>
      <c r="BE554">
        <v>0.85</v>
      </c>
      <c r="BF554">
        <v>12.76</v>
      </c>
      <c r="BG554">
        <v>241</v>
      </c>
      <c r="BH554">
        <v>93</v>
      </c>
      <c r="BI554">
        <v>294</v>
      </c>
      <c r="BJ554">
        <v>107</v>
      </c>
      <c r="BK554">
        <v>268</v>
      </c>
      <c r="BL554">
        <v>95</v>
      </c>
      <c r="BM554">
        <v>286</v>
      </c>
      <c r="BN554">
        <v>103</v>
      </c>
      <c r="BO554">
        <v>2</v>
      </c>
      <c r="BP554" s="1" t="s">
        <v>88</v>
      </c>
      <c r="BQ554">
        <v>5</v>
      </c>
      <c r="BR554" s="1" t="s">
        <v>88</v>
      </c>
      <c r="BS554">
        <v>1</v>
      </c>
      <c r="BT554" s="1" t="s">
        <v>88</v>
      </c>
      <c r="BU554">
        <v>7.0000000000000007E-2</v>
      </c>
      <c r="BV554">
        <v>3.22</v>
      </c>
      <c r="BW554">
        <v>0.02</v>
      </c>
      <c r="BX554">
        <v>0.09</v>
      </c>
      <c r="BY554">
        <v>1.35</v>
      </c>
      <c r="BZ554">
        <v>1.8</v>
      </c>
      <c r="CA554">
        <v>371</v>
      </c>
      <c r="CB554">
        <v>83</v>
      </c>
      <c r="CC554">
        <v>175</v>
      </c>
      <c r="CD554">
        <v>106</v>
      </c>
      <c r="CE554">
        <v>304</v>
      </c>
      <c r="CF554">
        <v>114</v>
      </c>
      <c r="CG554">
        <v>405</v>
      </c>
      <c r="CH554">
        <v>156</v>
      </c>
      <c r="CI554">
        <v>0.85</v>
      </c>
      <c r="CJ554">
        <v>0.21</v>
      </c>
      <c r="CK554" t="str">
        <f>IF(O554=" "," ",VLOOKUP(AA554,Mapping!$A:$C,2,FALSE))</f>
        <v>TOT</v>
      </c>
      <c r="CL554" t="str">
        <f>IF(O554=" "," ",VLOOKUP(AA554,Mapping!$A:$C,3,FALSE))</f>
        <v>Spurs</v>
      </c>
      <c r="CM554" s="5">
        <f t="shared" si="40"/>
        <v>0</v>
      </c>
      <c r="CN554" s="5">
        <f t="shared" si="41"/>
        <v>0</v>
      </c>
      <c r="CO554">
        <f t="shared" si="42"/>
        <v>4.5</v>
      </c>
      <c r="CP554" s="4">
        <f t="shared" si="43"/>
        <v>6.2222222222222223</v>
      </c>
      <c r="CQ554">
        <f t="shared" si="44"/>
        <v>0</v>
      </c>
    </row>
    <row r="555" spans="1:95" x14ac:dyDescent="0.35">
      <c r="A555">
        <v>75</v>
      </c>
      <c r="B555" s="1" t="s">
        <v>88</v>
      </c>
      <c r="C555">
        <v>482442</v>
      </c>
      <c r="D555" s="1" t="s">
        <v>88</v>
      </c>
      <c r="E555" s="1" t="s">
        <v>88</v>
      </c>
      <c r="F555" s="1">
        <v>0</v>
      </c>
      <c r="G555" s="1" t="s">
        <v>88</v>
      </c>
      <c r="H555" s="1" t="s">
        <v>88</v>
      </c>
      <c r="I555">
        <v>3</v>
      </c>
      <c r="J555">
        <v>1</v>
      </c>
      <c r="K555" s="1" t="s">
        <v>88</v>
      </c>
      <c r="L555" s="1" t="s">
        <v>88</v>
      </c>
      <c r="M555" s="1" t="s">
        <v>1745</v>
      </c>
      <c r="N555">
        <v>0</v>
      </c>
      <c r="O555">
        <v>513</v>
      </c>
      <c r="P555" s="1" t="s">
        <v>88</v>
      </c>
      <c r="Q555" s="1" t="s">
        <v>1695</v>
      </c>
      <c r="R555" s="2">
        <v>45142.500050983799</v>
      </c>
      <c r="S555" s="4">
        <v>45</v>
      </c>
      <c r="T555" s="1" t="s">
        <v>1746</v>
      </c>
      <c r="U555">
        <v>1.3</v>
      </c>
      <c r="V555" s="1" t="s">
        <v>811</v>
      </c>
      <c r="W555">
        <v>0.9</v>
      </c>
      <c r="X555" s="1" t="s">
        <v>88</v>
      </c>
      <c r="Y555" s="1" t="s">
        <v>88</v>
      </c>
      <c r="Z555" s="1" t="s">
        <v>97</v>
      </c>
      <c r="AA555">
        <v>18</v>
      </c>
      <c r="AB555">
        <v>6</v>
      </c>
      <c r="AC555">
        <v>14</v>
      </c>
      <c r="AD555" s="5">
        <v>0</v>
      </c>
      <c r="AE555" s="5">
        <v>0</v>
      </c>
      <c r="AF555" s="5">
        <v>0</v>
      </c>
      <c r="AG555" s="5">
        <v>0</v>
      </c>
      <c r="AH555">
        <v>0</v>
      </c>
      <c r="AI555">
        <v>3.1</v>
      </c>
      <c r="AJ555" s="1" t="s">
        <v>811</v>
      </c>
      <c r="AK555">
        <v>211</v>
      </c>
      <c r="AL555">
        <v>1</v>
      </c>
      <c r="AM555">
        <v>1</v>
      </c>
      <c r="AN555">
        <v>2</v>
      </c>
      <c r="AO555">
        <v>11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79</v>
      </c>
      <c r="AV555">
        <v>1</v>
      </c>
      <c r="AW555">
        <v>60</v>
      </c>
      <c r="AX555">
        <v>55.4</v>
      </c>
      <c r="AY555">
        <v>26.8</v>
      </c>
      <c r="AZ555">
        <v>4</v>
      </c>
      <c r="BA555">
        <v>8.6</v>
      </c>
      <c r="BB555">
        <v>2</v>
      </c>
      <c r="BC555">
        <v>0.06</v>
      </c>
      <c r="BD555">
        <v>0.03</v>
      </c>
      <c r="BE555">
        <v>0.09</v>
      </c>
      <c r="BF555">
        <v>5.8</v>
      </c>
      <c r="BG555">
        <v>335</v>
      </c>
      <c r="BH555">
        <v>148</v>
      </c>
      <c r="BI555">
        <v>311</v>
      </c>
      <c r="BJ555">
        <v>159</v>
      </c>
      <c r="BK555">
        <v>345</v>
      </c>
      <c r="BL555">
        <v>171</v>
      </c>
      <c r="BM555">
        <v>344</v>
      </c>
      <c r="BN555">
        <v>159</v>
      </c>
      <c r="BO555">
        <v>2</v>
      </c>
      <c r="BP555" s="1" t="s">
        <v>88</v>
      </c>
      <c r="BQ555">
        <v>5</v>
      </c>
      <c r="BR555" s="1" t="s">
        <v>88</v>
      </c>
      <c r="BS555">
        <v>1</v>
      </c>
      <c r="BT555" s="1" t="s">
        <v>88</v>
      </c>
      <c r="BU555">
        <v>0.03</v>
      </c>
      <c r="BV555">
        <v>3.22</v>
      </c>
      <c r="BW555">
        <v>0.01</v>
      </c>
      <c r="BX555">
        <v>0.04</v>
      </c>
      <c r="BY555">
        <v>2.4700000000000002</v>
      </c>
      <c r="BZ555">
        <v>4.6900000000000004</v>
      </c>
      <c r="CA555">
        <v>491</v>
      </c>
      <c r="CB555">
        <v>246</v>
      </c>
      <c r="CC555">
        <v>295</v>
      </c>
      <c r="CD555">
        <v>53</v>
      </c>
      <c r="CE555">
        <v>346</v>
      </c>
      <c r="CF555">
        <v>154</v>
      </c>
      <c r="CG555">
        <v>184</v>
      </c>
      <c r="CH555">
        <v>61</v>
      </c>
      <c r="CI555">
        <v>0.85</v>
      </c>
      <c r="CJ555">
        <v>0.21</v>
      </c>
      <c r="CK555" t="str">
        <f>IF(O555=" "," ",VLOOKUP(AA555,Mapping!$A:$C,2,FALSE))</f>
        <v>TOT</v>
      </c>
      <c r="CL555" t="str">
        <f>IF(O555=" "," ",VLOOKUP(AA555,Mapping!$A:$C,3,FALSE))</f>
        <v>Spurs</v>
      </c>
      <c r="CM555" s="5">
        <f t="shared" si="40"/>
        <v>0</v>
      </c>
      <c r="CN555" s="5">
        <f t="shared" si="41"/>
        <v>0</v>
      </c>
      <c r="CO555">
        <f t="shared" si="42"/>
        <v>4.5</v>
      </c>
      <c r="CP555" s="4">
        <f t="shared" si="43"/>
        <v>3.1111111111111112</v>
      </c>
      <c r="CQ555">
        <f t="shared" si="44"/>
        <v>0</v>
      </c>
    </row>
    <row r="556" spans="1:95" x14ac:dyDescent="0.35">
      <c r="A556">
        <v>25</v>
      </c>
      <c r="B556" s="1" t="s">
        <v>88</v>
      </c>
      <c r="C556">
        <v>184349</v>
      </c>
      <c r="D556" s="1" t="s">
        <v>88</v>
      </c>
      <c r="E556" s="1" t="s">
        <v>88</v>
      </c>
      <c r="F556" s="1">
        <v>0</v>
      </c>
      <c r="G556" s="1" t="s">
        <v>88</v>
      </c>
      <c r="H556" s="1" t="s">
        <v>88</v>
      </c>
      <c r="I556">
        <v>2</v>
      </c>
      <c r="J556">
        <v>0.5</v>
      </c>
      <c r="K556" s="1" t="s">
        <v>88</v>
      </c>
      <c r="L556" s="1" t="s">
        <v>88</v>
      </c>
      <c r="M556" s="1" t="s">
        <v>319</v>
      </c>
      <c r="N556">
        <v>0</v>
      </c>
      <c r="O556">
        <v>514</v>
      </c>
      <c r="P556" s="1" t="s">
        <v>88</v>
      </c>
      <c r="Q556" s="1" t="s">
        <v>892</v>
      </c>
      <c r="R556" s="2">
        <v>45119.062542222222</v>
      </c>
      <c r="S556" s="4">
        <v>45</v>
      </c>
      <c r="T556" s="1" t="s">
        <v>1747</v>
      </c>
      <c r="U556">
        <v>2.1</v>
      </c>
      <c r="V556" s="1" t="s">
        <v>1748</v>
      </c>
      <c r="W556">
        <v>0</v>
      </c>
      <c r="X556" s="1" t="s">
        <v>88</v>
      </c>
      <c r="Y556" s="1" t="s">
        <v>88</v>
      </c>
      <c r="Z556" s="1" t="s">
        <v>93</v>
      </c>
      <c r="AA556">
        <v>18</v>
      </c>
      <c r="AB556">
        <v>6</v>
      </c>
      <c r="AC556">
        <v>35</v>
      </c>
      <c r="AD556" s="5">
        <v>0</v>
      </c>
      <c r="AE556" s="5">
        <v>0</v>
      </c>
      <c r="AF556" s="5">
        <v>0</v>
      </c>
      <c r="AG556" s="5">
        <v>0</v>
      </c>
      <c r="AH556">
        <v>0</v>
      </c>
      <c r="AI556">
        <v>7.8</v>
      </c>
      <c r="AJ556" s="1" t="s">
        <v>1748</v>
      </c>
      <c r="AK556">
        <v>805</v>
      </c>
      <c r="AL556">
        <v>2</v>
      </c>
      <c r="AM556">
        <v>1</v>
      </c>
      <c r="AN556">
        <v>1</v>
      </c>
      <c r="AO556">
        <v>15</v>
      </c>
      <c r="AP556">
        <v>1</v>
      </c>
      <c r="AQ556">
        <v>1</v>
      </c>
      <c r="AR556">
        <v>1</v>
      </c>
      <c r="AS556">
        <v>4</v>
      </c>
      <c r="AT556">
        <v>1</v>
      </c>
      <c r="AU556">
        <v>79</v>
      </c>
      <c r="AV556">
        <v>1</v>
      </c>
      <c r="AW556">
        <v>121</v>
      </c>
      <c r="AX556">
        <v>148.6</v>
      </c>
      <c r="AY556">
        <v>103</v>
      </c>
      <c r="AZ556">
        <v>290</v>
      </c>
      <c r="BA556">
        <v>54.3</v>
      </c>
      <c r="BB556">
        <v>9</v>
      </c>
      <c r="BC556">
        <v>1.64</v>
      </c>
      <c r="BD556">
        <v>1.1000000000000001</v>
      </c>
      <c r="BE556">
        <v>2.74</v>
      </c>
      <c r="BF556">
        <v>10.48</v>
      </c>
      <c r="BG556">
        <v>272</v>
      </c>
      <c r="BH556">
        <v>108</v>
      </c>
      <c r="BI556">
        <v>232</v>
      </c>
      <c r="BJ556">
        <v>74</v>
      </c>
      <c r="BK556">
        <v>107</v>
      </c>
      <c r="BL556">
        <v>10</v>
      </c>
      <c r="BM556">
        <v>221</v>
      </c>
      <c r="BN556">
        <v>76</v>
      </c>
      <c r="BO556">
        <v>2</v>
      </c>
      <c r="BP556" s="1" t="s">
        <v>88</v>
      </c>
      <c r="BQ556">
        <v>5</v>
      </c>
      <c r="BR556" s="1" t="s">
        <v>88</v>
      </c>
      <c r="BS556">
        <v>1</v>
      </c>
      <c r="BT556" s="1" t="s">
        <v>88</v>
      </c>
      <c r="BU556">
        <v>0.18</v>
      </c>
      <c r="BV556">
        <v>3.22</v>
      </c>
      <c r="BW556">
        <v>0.12</v>
      </c>
      <c r="BX556">
        <v>0.3</v>
      </c>
      <c r="BY556">
        <v>1.17</v>
      </c>
      <c r="BZ556">
        <v>1.68</v>
      </c>
      <c r="CA556">
        <v>377</v>
      </c>
      <c r="CB556">
        <v>86</v>
      </c>
      <c r="CC556">
        <v>181</v>
      </c>
      <c r="CD556">
        <v>109</v>
      </c>
      <c r="CE556">
        <v>235</v>
      </c>
      <c r="CF556">
        <v>89</v>
      </c>
      <c r="CG556">
        <v>598</v>
      </c>
      <c r="CH556">
        <v>204</v>
      </c>
      <c r="CI556">
        <v>1.01</v>
      </c>
      <c r="CJ556">
        <v>0.11</v>
      </c>
      <c r="CK556" t="str">
        <f>IF(O556=" "," ",VLOOKUP(AA556,Mapping!$A:$C,2,FALSE))</f>
        <v>TOT</v>
      </c>
      <c r="CL556" t="str">
        <f>IF(O556=" "," ",VLOOKUP(AA556,Mapping!$A:$C,3,FALSE))</f>
        <v>Spurs</v>
      </c>
      <c r="CM556" s="5">
        <f t="shared" si="40"/>
        <v>0</v>
      </c>
      <c r="CN556" s="5">
        <f t="shared" si="41"/>
        <v>0</v>
      </c>
      <c r="CO556">
        <f t="shared" si="42"/>
        <v>4.5</v>
      </c>
      <c r="CP556" s="4">
        <f t="shared" si="43"/>
        <v>7.7777777777777777</v>
      </c>
      <c r="CQ556">
        <f t="shared" si="44"/>
        <v>0</v>
      </c>
    </row>
    <row r="557" spans="1:95" x14ac:dyDescent="0.35">
      <c r="A557">
        <v>25</v>
      </c>
      <c r="B557" s="1" t="s">
        <v>88</v>
      </c>
      <c r="C557">
        <v>209042</v>
      </c>
      <c r="D557" s="1" t="s">
        <v>88</v>
      </c>
      <c r="E557" s="1" t="s">
        <v>88</v>
      </c>
      <c r="F557" s="1">
        <v>0</v>
      </c>
      <c r="G557" s="1" t="s">
        <v>88</v>
      </c>
      <c r="H557" s="1" t="s">
        <v>88</v>
      </c>
      <c r="I557">
        <v>3</v>
      </c>
      <c r="J557">
        <v>1.6</v>
      </c>
      <c r="K557" s="1" t="s">
        <v>88</v>
      </c>
      <c r="L557" s="1" t="s">
        <v>88</v>
      </c>
      <c r="M557" s="1" t="s">
        <v>1659</v>
      </c>
      <c r="N557">
        <v>0</v>
      </c>
      <c r="O557">
        <v>515</v>
      </c>
      <c r="P557" s="1" t="s">
        <v>88</v>
      </c>
      <c r="Q557" s="1" t="s">
        <v>892</v>
      </c>
      <c r="R557" s="2">
        <v>45119.062542222222</v>
      </c>
      <c r="S557" s="4">
        <v>50</v>
      </c>
      <c r="T557" s="1" t="s">
        <v>1749</v>
      </c>
      <c r="U557">
        <v>1.9</v>
      </c>
      <c r="V557" s="1" t="s">
        <v>1750</v>
      </c>
      <c r="W557">
        <v>0.1</v>
      </c>
      <c r="X557" s="1" t="s">
        <v>88</v>
      </c>
      <c r="Y557" s="1" t="s">
        <v>88</v>
      </c>
      <c r="Z557" s="1" t="s">
        <v>97</v>
      </c>
      <c r="AA557">
        <v>18</v>
      </c>
      <c r="AB557">
        <v>6</v>
      </c>
      <c r="AC557">
        <v>43</v>
      </c>
      <c r="AD557" s="5">
        <v>0</v>
      </c>
      <c r="AE557" s="5">
        <v>0</v>
      </c>
      <c r="AF557" s="5">
        <v>0</v>
      </c>
      <c r="AG557" s="5">
        <v>0</v>
      </c>
      <c r="AH557">
        <v>0</v>
      </c>
      <c r="AI557">
        <v>8.6</v>
      </c>
      <c r="AJ557" s="1" t="s">
        <v>1750</v>
      </c>
      <c r="AK557">
        <v>1489</v>
      </c>
      <c r="AL557">
        <v>1</v>
      </c>
      <c r="AM557">
        <v>1</v>
      </c>
      <c r="AN557">
        <v>4</v>
      </c>
      <c r="AO557">
        <v>28</v>
      </c>
      <c r="AP557">
        <v>1</v>
      </c>
      <c r="AQ557">
        <v>1</v>
      </c>
      <c r="AR557">
        <v>1</v>
      </c>
      <c r="AS557">
        <v>7</v>
      </c>
      <c r="AT557">
        <v>1</v>
      </c>
      <c r="AU557">
        <v>79</v>
      </c>
      <c r="AV557">
        <v>1</v>
      </c>
      <c r="AW557">
        <v>199</v>
      </c>
      <c r="AX557">
        <v>222.4</v>
      </c>
      <c r="AY557">
        <v>157.5</v>
      </c>
      <c r="AZ557">
        <v>52</v>
      </c>
      <c r="BA557">
        <v>43.4</v>
      </c>
      <c r="BB557">
        <v>18</v>
      </c>
      <c r="BC557">
        <v>0.28999999999999998</v>
      </c>
      <c r="BD557">
        <v>0.41</v>
      </c>
      <c r="BE557">
        <v>0.7</v>
      </c>
      <c r="BF557">
        <v>22.65</v>
      </c>
      <c r="BG557">
        <v>234</v>
      </c>
      <c r="BH557">
        <v>103</v>
      </c>
      <c r="BI557">
        <v>180</v>
      </c>
      <c r="BJ557">
        <v>112</v>
      </c>
      <c r="BK557">
        <v>279</v>
      </c>
      <c r="BL557">
        <v>141</v>
      </c>
      <c r="BM557">
        <v>253</v>
      </c>
      <c r="BN557">
        <v>119</v>
      </c>
      <c r="BO557">
        <v>2</v>
      </c>
      <c r="BP557" s="1" t="s">
        <v>88</v>
      </c>
      <c r="BQ557">
        <v>5</v>
      </c>
      <c r="BR557" s="1" t="s">
        <v>88</v>
      </c>
      <c r="BS557">
        <v>1</v>
      </c>
      <c r="BT557" s="1" t="s">
        <v>88</v>
      </c>
      <c r="BU557">
        <v>0.02</v>
      </c>
      <c r="BV557">
        <v>3.22</v>
      </c>
      <c r="BW557">
        <v>0.02</v>
      </c>
      <c r="BX557">
        <v>0.04</v>
      </c>
      <c r="BY557">
        <v>1.37</v>
      </c>
      <c r="BZ557">
        <v>1.69</v>
      </c>
      <c r="CA557">
        <v>236</v>
      </c>
      <c r="CB557">
        <v>155</v>
      </c>
      <c r="CC557">
        <v>408</v>
      </c>
      <c r="CD557">
        <v>130</v>
      </c>
      <c r="CE557">
        <v>273</v>
      </c>
      <c r="CF557">
        <v>114</v>
      </c>
      <c r="CG557">
        <v>440</v>
      </c>
      <c r="CH557">
        <v>144</v>
      </c>
      <c r="CI557">
        <v>1.0900000000000001</v>
      </c>
      <c r="CJ557">
        <v>0.24</v>
      </c>
      <c r="CK557" t="str">
        <f>IF(O557=" "," ",VLOOKUP(AA557,Mapping!$A:$C,2,FALSE))</f>
        <v>TOT</v>
      </c>
      <c r="CL557" t="str">
        <f>IF(O557=" "," ",VLOOKUP(AA557,Mapping!$A:$C,3,FALSE))</f>
        <v>Spurs</v>
      </c>
      <c r="CM557" s="5">
        <f t="shared" si="40"/>
        <v>0</v>
      </c>
      <c r="CN557" s="5">
        <f t="shared" si="41"/>
        <v>0</v>
      </c>
      <c r="CO557">
        <f t="shared" si="42"/>
        <v>5</v>
      </c>
      <c r="CP557" s="4">
        <f t="shared" si="43"/>
        <v>8.6</v>
      </c>
      <c r="CQ557">
        <f t="shared" si="44"/>
        <v>0</v>
      </c>
    </row>
    <row r="558" spans="1:95" x14ac:dyDescent="0.35">
      <c r="A558">
        <v>25</v>
      </c>
      <c r="B558" s="1" t="s">
        <v>88</v>
      </c>
      <c r="C558">
        <v>85971</v>
      </c>
      <c r="D558" s="1" t="s">
        <v>88</v>
      </c>
      <c r="E558" s="1" t="s">
        <v>88</v>
      </c>
      <c r="F558" s="1">
        <v>0</v>
      </c>
      <c r="G558" s="1" t="s">
        <v>88</v>
      </c>
      <c r="H558" s="1" t="s">
        <v>88</v>
      </c>
      <c r="I558">
        <v>3</v>
      </c>
      <c r="J558">
        <v>3</v>
      </c>
      <c r="K558" s="1" t="s">
        <v>88</v>
      </c>
      <c r="L558" s="1" t="s">
        <v>88</v>
      </c>
      <c r="M558" s="1" t="s">
        <v>1751</v>
      </c>
      <c r="N558">
        <v>0</v>
      </c>
      <c r="O558">
        <v>516</v>
      </c>
      <c r="P558" s="1" t="s">
        <v>88</v>
      </c>
      <c r="Q558" s="1" t="s">
        <v>892</v>
      </c>
      <c r="R558" s="2">
        <v>45119.062542222222</v>
      </c>
      <c r="S558" s="4">
        <v>90</v>
      </c>
      <c r="T558" s="1" t="s">
        <v>1752</v>
      </c>
      <c r="U558">
        <v>4.2</v>
      </c>
      <c r="V558" s="1" t="s">
        <v>1753</v>
      </c>
      <c r="W558">
        <v>4.5999999999999996</v>
      </c>
      <c r="X558" s="1" t="s">
        <v>88</v>
      </c>
      <c r="Y558" s="1" t="s">
        <v>88</v>
      </c>
      <c r="Z558" s="1" t="s">
        <v>97</v>
      </c>
      <c r="AA558">
        <v>18</v>
      </c>
      <c r="AB558">
        <v>6</v>
      </c>
      <c r="AC558">
        <v>152</v>
      </c>
      <c r="AD558" s="5">
        <v>0</v>
      </c>
      <c r="AE558" s="5">
        <v>0</v>
      </c>
      <c r="AF558" s="5">
        <v>0</v>
      </c>
      <c r="AG558" s="5">
        <v>0</v>
      </c>
      <c r="AH558">
        <v>0</v>
      </c>
      <c r="AI558">
        <v>16.899999999999999</v>
      </c>
      <c r="AJ558" s="1" t="s">
        <v>1751</v>
      </c>
      <c r="AK558">
        <v>2886</v>
      </c>
      <c r="AL558">
        <v>10</v>
      </c>
      <c r="AM558">
        <v>6</v>
      </c>
      <c r="AN558">
        <v>9</v>
      </c>
      <c r="AO558">
        <v>55</v>
      </c>
      <c r="AP558">
        <v>1</v>
      </c>
      <c r="AQ558">
        <v>1</v>
      </c>
      <c r="AR558">
        <v>1</v>
      </c>
      <c r="AS558">
        <v>2</v>
      </c>
      <c r="AT558">
        <v>1</v>
      </c>
      <c r="AU558">
        <v>79</v>
      </c>
      <c r="AV558">
        <v>8</v>
      </c>
      <c r="AW558">
        <v>471</v>
      </c>
      <c r="AX558">
        <v>732.6</v>
      </c>
      <c r="AY558">
        <v>852</v>
      </c>
      <c r="AZ558">
        <v>919</v>
      </c>
      <c r="BA558">
        <v>250.2</v>
      </c>
      <c r="BB558">
        <v>33</v>
      </c>
      <c r="BC558">
        <v>9.8000000000000007</v>
      </c>
      <c r="BD558">
        <v>4.5599999999999996</v>
      </c>
      <c r="BE558">
        <v>14.36</v>
      </c>
      <c r="BF558">
        <v>42.74</v>
      </c>
      <c r="BG558">
        <v>35</v>
      </c>
      <c r="BH558">
        <v>14</v>
      </c>
      <c r="BI558">
        <v>16</v>
      </c>
      <c r="BJ558">
        <v>13</v>
      </c>
      <c r="BK558">
        <v>20</v>
      </c>
      <c r="BL558">
        <v>11</v>
      </c>
      <c r="BM558">
        <v>16</v>
      </c>
      <c r="BN558">
        <v>11</v>
      </c>
      <c r="BO558">
        <v>1</v>
      </c>
      <c r="BP558" s="1" t="s">
        <v>88</v>
      </c>
      <c r="BQ558">
        <v>1</v>
      </c>
      <c r="BR558" s="1" t="s">
        <v>88</v>
      </c>
      <c r="BS558">
        <v>3</v>
      </c>
      <c r="BT558" s="1" t="s">
        <v>88</v>
      </c>
      <c r="BU558">
        <v>0.31</v>
      </c>
      <c r="BV558">
        <v>3.22</v>
      </c>
      <c r="BW558">
        <v>0.14000000000000001</v>
      </c>
      <c r="BX558">
        <v>0.45</v>
      </c>
      <c r="BY558">
        <v>1.33</v>
      </c>
      <c r="BZ558">
        <v>1.72</v>
      </c>
      <c r="CA558">
        <v>5</v>
      </c>
      <c r="CB558">
        <v>3</v>
      </c>
      <c r="CC558">
        <v>611</v>
      </c>
      <c r="CD558">
        <v>258</v>
      </c>
      <c r="CE558">
        <v>39</v>
      </c>
      <c r="CF558">
        <v>19</v>
      </c>
      <c r="CG558">
        <v>81</v>
      </c>
      <c r="CH558">
        <v>28</v>
      </c>
      <c r="CI558">
        <v>1.03</v>
      </c>
      <c r="CJ558">
        <v>0.28000000000000003</v>
      </c>
      <c r="CK558" t="str">
        <f>IF(O558=" "," ",VLOOKUP(AA558,Mapping!$A:$C,2,FALSE))</f>
        <v>TOT</v>
      </c>
      <c r="CL558" t="str">
        <f>IF(O558=" "," ",VLOOKUP(AA558,Mapping!$A:$C,3,FALSE))</f>
        <v>Spurs</v>
      </c>
      <c r="CM558" s="5">
        <f t="shared" si="40"/>
        <v>0</v>
      </c>
      <c r="CN558" s="5">
        <f t="shared" si="41"/>
        <v>0</v>
      </c>
      <c r="CO558">
        <f t="shared" si="42"/>
        <v>9</v>
      </c>
      <c r="CP558" s="4">
        <f t="shared" si="43"/>
        <v>16.888888888888889</v>
      </c>
      <c r="CQ558">
        <f t="shared" si="44"/>
        <v>0</v>
      </c>
    </row>
    <row r="559" spans="1:95" x14ac:dyDescent="0.35">
      <c r="A559">
        <v>25</v>
      </c>
      <c r="B559" s="1" t="s">
        <v>88</v>
      </c>
      <c r="C559">
        <v>232859</v>
      </c>
      <c r="D559" s="1" t="s">
        <v>88</v>
      </c>
      <c r="E559" s="1" t="s">
        <v>88</v>
      </c>
      <c r="F559" s="1">
        <v>0</v>
      </c>
      <c r="G559" s="1" t="s">
        <v>88</v>
      </c>
      <c r="H559" s="1" t="s">
        <v>88</v>
      </c>
      <c r="I559">
        <v>2</v>
      </c>
      <c r="J559">
        <v>1</v>
      </c>
      <c r="K559" s="1" t="s">
        <v>88</v>
      </c>
      <c r="L559" s="1" t="s">
        <v>88</v>
      </c>
      <c r="M559" s="1" t="s">
        <v>1754</v>
      </c>
      <c r="N559">
        <v>0</v>
      </c>
      <c r="O559">
        <v>517</v>
      </c>
      <c r="P559" s="1" t="s">
        <v>88</v>
      </c>
      <c r="Q559" s="1" t="s">
        <v>892</v>
      </c>
      <c r="R559" s="2">
        <v>45119.062542222222</v>
      </c>
      <c r="S559" s="4">
        <v>40</v>
      </c>
      <c r="T559" s="1" t="s">
        <v>1755</v>
      </c>
      <c r="U559">
        <v>1</v>
      </c>
      <c r="V559" s="1" t="s">
        <v>1756</v>
      </c>
      <c r="W559">
        <v>0.7</v>
      </c>
      <c r="X559" s="1" t="s">
        <v>88</v>
      </c>
      <c r="Y559" s="1" t="s">
        <v>88</v>
      </c>
      <c r="Z559" s="1" t="s">
        <v>97</v>
      </c>
      <c r="AA559">
        <v>18</v>
      </c>
      <c r="AB559">
        <v>6</v>
      </c>
      <c r="AC559">
        <v>4</v>
      </c>
      <c r="AD559" s="5">
        <v>0</v>
      </c>
      <c r="AE559" s="5">
        <v>0</v>
      </c>
      <c r="AF559" s="5">
        <v>0</v>
      </c>
      <c r="AG559" s="5">
        <v>0</v>
      </c>
      <c r="AH559">
        <v>0</v>
      </c>
      <c r="AI559">
        <v>1</v>
      </c>
      <c r="AJ559" s="1" t="s">
        <v>1756</v>
      </c>
      <c r="AK559">
        <v>5</v>
      </c>
      <c r="AL559">
        <v>10</v>
      </c>
      <c r="AM559">
        <v>6</v>
      </c>
      <c r="AN559">
        <v>9</v>
      </c>
      <c r="AO559">
        <v>55</v>
      </c>
      <c r="AP559">
        <v>1</v>
      </c>
      <c r="AQ559">
        <v>1</v>
      </c>
      <c r="AR559">
        <v>1</v>
      </c>
      <c r="AS559">
        <v>2</v>
      </c>
      <c r="AT559">
        <v>1</v>
      </c>
      <c r="AU559">
        <v>79</v>
      </c>
      <c r="AV559">
        <v>8</v>
      </c>
      <c r="AW559">
        <v>10</v>
      </c>
      <c r="AX559">
        <v>0.2</v>
      </c>
      <c r="AY559">
        <v>1.3</v>
      </c>
      <c r="AZ559">
        <v>20</v>
      </c>
      <c r="BA559">
        <v>2.2000000000000002</v>
      </c>
      <c r="BB559">
        <v>33</v>
      </c>
      <c r="BC559">
        <v>0.06</v>
      </c>
      <c r="BD559">
        <v>0</v>
      </c>
      <c r="BE559">
        <v>0.06</v>
      </c>
      <c r="BF559">
        <v>0.47</v>
      </c>
      <c r="BG559">
        <v>387</v>
      </c>
      <c r="BH559">
        <v>137</v>
      </c>
      <c r="BI559">
        <v>355</v>
      </c>
      <c r="BJ559">
        <v>132</v>
      </c>
      <c r="BK559">
        <v>319</v>
      </c>
      <c r="BL559">
        <v>120</v>
      </c>
      <c r="BM559">
        <v>370</v>
      </c>
      <c r="BN559">
        <v>133</v>
      </c>
      <c r="BO559">
        <v>1</v>
      </c>
      <c r="BP559" s="1" t="s">
        <v>88</v>
      </c>
      <c r="BQ559">
        <v>1</v>
      </c>
      <c r="BR559" s="1" t="s">
        <v>88</v>
      </c>
      <c r="BS559">
        <v>3</v>
      </c>
      <c r="BT559" s="1" t="s">
        <v>88</v>
      </c>
      <c r="BU559">
        <v>1.08</v>
      </c>
      <c r="BV559">
        <v>3.22</v>
      </c>
      <c r="BW559">
        <v>0.14000000000000001</v>
      </c>
      <c r="BX559">
        <v>1.08</v>
      </c>
      <c r="BY559">
        <v>8.4600000000000009</v>
      </c>
      <c r="BZ559">
        <v>1.72</v>
      </c>
      <c r="CA559">
        <v>581</v>
      </c>
      <c r="CB559">
        <v>179</v>
      </c>
      <c r="CC559">
        <v>66</v>
      </c>
      <c r="CD559">
        <v>31</v>
      </c>
      <c r="CE559">
        <v>361</v>
      </c>
      <c r="CF559">
        <v>132</v>
      </c>
      <c r="CG559">
        <v>208</v>
      </c>
      <c r="CH559">
        <v>70</v>
      </c>
      <c r="CI559">
        <v>1.03</v>
      </c>
      <c r="CJ559">
        <v>0.28000000000000003</v>
      </c>
      <c r="CK559" t="str">
        <f>IF(O559=" "," ",VLOOKUP(AA559,Mapping!$A:$C,2,FALSE))</f>
        <v>TOT</v>
      </c>
      <c r="CL559" t="str">
        <f>IF(O559=" "," ",VLOOKUP(AA559,Mapping!$A:$C,3,FALSE))</f>
        <v>Spurs</v>
      </c>
      <c r="CM559" s="5">
        <f t="shared" si="40"/>
        <v>0</v>
      </c>
      <c r="CN559" s="5">
        <f t="shared" si="41"/>
        <v>0</v>
      </c>
      <c r="CO559">
        <f t="shared" si="42"/>
        <v>4</v>
      </c>
      <c r="CP559" s="4">
        <f t="shared" si="43"/>
        <v>1</v>
      </c>
      <c r="CQ559">
        <f t="shared" si="44"/>
        <v>0</v>
      </c>
    </row>
    <row r="560" spans="1:95" x14ac:dyDescent="0.35">
      <c r="A560">
        <v>25</v>
      </c>
      <c r="B560" s="1" t="s">
        <v>88</v>
      </c>
      <c r="C560">
        <v>199584</v>
      </c>
      <c r="D560" s="1" t="s">
        <v>88</v>
      </c>
      <c r="E560" s="1" t="s">
        <v>88</v>
      </c>
      <c r="F560" s="1">
        <v>0</v>
      </c>
      <c r="G560" s="1" t="s">
        <v>88</v>
      </c>
      <c r="H560" s="1" t="s">
        <v>88</v>
      </c>
      <c r="I560">
        <v>2</v>
      </c>
      <c r="J560">
        <v>1</v>
      </c>
      <c r="K560" s="1" t="s">
        <v>88</v>
      </c>
      <c r="L560" s="1" t="s">
        <v>88</v>
      </c>
      <c r="M560" s="1" t="s">
        <v>1757</v>
      </c>
      <c r="N560">
        <v>0</v>
      </c>
      <c r="O560">
        <v>518</v>
      </c>
      <c r="P560" s="1" t="s">
        <v>88</v>
      </c>
      <c r="Q560" s="1" t="s">
        <v>892</v>
      </c>
      <c r="R560" s="2">
        <v>45119.062542222222</v>
      </c>
      <c r="S560" s="4">
        <v>40</v>
      </c>
      <c r="T560" s="1" t="s">
        <v>1758</v>
      </c>
      <c r="U560">
        <v>1</v>
      </c>
      <c r="V560" s="1" t="s">
        <v>1759</v>
      </c>
      <c r="W560">
        <v>0.8</v>
      </c>
      <c r="X560" s="1" t="s">
        <v>88</v>
      </c>
      <c r="Y560" s="1" t="s">
        <v>88</v>
      </c>
      <c r="Z560" s="1" t="s">
        <v>97</v>
      </c>
      <c r="AA560">
        <v>18</v>
      </c>
      <c r="AB560">
        <v>6</v>
      </c>
      <c r="AC560">
        <v>4</v>
      </c>
      <c r="AD560" s="5">
        <v>0</v>
      </c>
      <c r="AE560" s="5">
        <v>0</v>
      </c>
      <c r="AF560" s="5">
        <v>0</v>
      </c>
      <c r="AG560" s="5">
        <v>0</v>
      </c>
      <c r="AH560">
        <v>0</v>
      </c>
      <c r="AI560">
        <v>1</v>
      </c>
      <c r="AJ560" s="1" t="s">
        <v>1759</v>
      </c>
      <c r="AK560">
        <v>145</v>
      </c>
      <c r="AL560">
        <v>10</v>
      </c>
      <c r="AM560">
        <v>6</v>
      </c>
      <c r="AN560">
        <v>9</v>
      </c>
      <c r="AO560">
        <v>5</v>
      </c>
      <c r="AP560">
        <v>1</v>
      </c>
      <c r="AQ560">
        <v>1</v>
      </c>
      <c r="AR560">
        <v>1</v>
      </c>
      <c r="AS560">
        <v>2</v>
      </c>
      <c r="AT560">
        <v>1</v>
      </c>
      <c r="AU560">
        <v>79</v>
      </c>
      <c r="AV560">
        <v>8</v>
      </c>
      <c r="AW560">
        <v>32</v>
      </c>
      <c r="AX560">
        <v>27.6</v>
      </c>
      <c r="AY560">
        <v>6.2</v>
      </c>
      <c r="AZ560">
        <v>0</v>
      </c>
      <c r="BA560">
        <v>3.3</v>
      </c>
      <c r="BB560">
        <v>2</v>
      </c>
      <c r="BC560">
        <v>0</v>
      </c>
      <c r="BD560">
        <v>0.01</v>
      </c>
      <c r="BE560">
        <v>0.01</v>
      </c>
      <c r="BF560">
        <v>3.69</v>
      </c>
      <c r="BG560">
        <v>355</v>
      </c>
      <c r="BH560">
        <v>130</v>
      </c>
      <c r="BI560">
        <v>344</v>
      </c>
      <c r="BJ560">
        <v>127</v>
      </c>
      <c r="BK560">
        <v>391</v>
      </c>
      <c r="BL560">
        <v>146</v>
      </c>
      <c r="BM560">
        <v>366</v>
      </c>
      <c r="BN560">
        <v>132</v>
      </c>
      <c r="BO560">
        <v>1</v>
      </c>
      <c r="BP560" s="1" t="s">
        <v>88</v>
      </c>
      <c r="BQ560">
        <v>1</v>
      </c>
      <c r="BR560" s="1" t="s">
        <v>88</v>
      </c>
      <c r="BS560">
        <v>3</v>
      </c>
      <c r="BT560" s="1" t="s">
        <v>88</v>
      </c>
      <c r="BU560">
        <v>1.08</v>
      </c>
      <c r="BV560">
        <v>3.22</v>
      </c>
      <c r="BW560">
        <v>0.01</v>
      </c>
      <c r="BX560">
        <v>0.01</v>
      </c>
      <c r="BY560">
        <v>2.29</v>
      </c>
      <c r="BZ560">
        <v>3.1</v>
      </c>
      <c r="CA560">
        <v>563</v>
      </c>
      <c r="CB560">
        <v>170</v>
      </c>
      <c r="CC560">
        <v>48</v>
      </c>
      <c r="CD560">
        <v>22</v>
      </c>
      <c r="CE560">
        <v>359</v>
      </c>
      <c r="CF560">
        <v>130</v>
      </c>
      <c r="CG560">
        <v>189</v>
      </c>
      <c r="CH560">
        <v>64</v>
      </c>
      <c r="CI560">
        <v>1.24</v>
      </c>
      <c r="CJ560">
        <v>0.28000000000000003</v>
      </c>
      <c r="CK560" t="str">
        <f>IF(O560=" "," ",VLOOKUP(AA560,Mapping!$A:$C,2,FALSE))</f>
        <v>TOT</v>
      </c>
      <c r="CL560" t="str">
        <f>IF(O560=" "," ",VLOOKUP(AA560,Mapping!$A:$C,3,FALSE))</f>
        <v>Spurs</v>
      </c>
      <c r="CM560" s="5">
        <f t="shared" si="40"/>
        <v>0</v>
      </c>
      <c r="CN560" s="5">
        <f t="shared" si="41"/>
        <v>0</v>
      </c>
      <c r="CO560">
        <f t="shared" si="42"/>
        <v>4</v>
      </c>
      <c r="CP560" s="4">
        <f t="shared" si="43"/>
        <v>1</v>
      </c>
      <c r="CQ560">
        <f t="shared" si="44"/>
        <v>0</v>
      </c>
    </row>
    <row r="561" spans="1:95" x14ac:dyDescent="0.35">
      <c r="A561">
        <v>25</v>
      </c>
      <c r="B561" s="1" t="s">
        <v>88</v>
      </c>
      <c r="C561">
        <v>487053</v>
      </c>
      <c r="D561" s="1" t="s">
        <v>88</v>
      </c>
      <c r="E561" s="1" t="s">
        <v>88</v>
      </c>
      <c r="F561" s="1">
        <v>0</v>
      </c>
      <c r="G561" s="1" t="s">
        <v>88</v>
      </c>
      <c r="H561" s="1" t="s">
        <v>88</v>
      </c>
      <c r="I561">
        <v>2</v>
      </c>
      <c r="J561">
        <v>2</v>
      </c>
      <c r="K561" s="1" t="s">
        <v>88</v>
      </c>
      <c r="L561" s="1" t="s">
        <v>88</v>
      </c>
      <c r="M561" s="1" t="s">
        <v>1760</v>
      </c>
      <c r="N561">
        <v>0</v>
      </c>
      <c r="O561">
        <v>519</v>
      </c>
      <c r="P561" s="1" t="s">
        <v>88</v>
      </c>
      <c r="Q561" s="1" t="s">
        <v>892</v>
      </c>
      <c r="R561" s="2">
        <v>45119.062542222222</v>
      </c>
      <c r="S561" s="4">
        <v>45</v>
      </c>
      <c r="T561" s="1" t="s">
        <v>1761</v>
      </c>
      <c r="U561">
        <v>0</v>
      </c>
      <c r="V561" s="1" t="s">
        <v>1762</v>
      </c>
      <c r="W561">
        <v>1.3</v>
      </c>
      <c r="X561" s="1" t="s">
        <v>88</v>
      </c>
      <c r="Y561" s="1" t="s">
        <v>88</v>
      </c>
      <c r="Z561" s="1" t="s">
        <v>97</v>
      </c>
      <c r="AA561">
        <v>18</v>
      </c>
      <c r="AB561">
        <v>6</v>
      </c>
      <c r="AC561">
        <v>4</v>
      </c>
      <c r="AD561" s="5">
        <v>0</v>
      </c>
      <c r="AE561" s="5">
        <v>0</v>
      </c>
      <c r="AF561" s="5">
        <v>0</v>
      </c>
      <c r="AG561" s="5">
        <v>0</v>
      </c>
      <c r="AH561">
        <v>0</v>
      </c>
      <c r="AI561">
        <v>0</v>
      </c>
      <c r="AJ561" s="1" t="s">
        <v>1762</v>
      </c>
      <c r="AK561">
        <v>145</v>
      </c>
      <c r="AL561">
        <v>10</v>
      </c>
      <c r="AM561">
        <v>6</v>
      </c>
      <c r="AN561">
        <v>9</v>
      </c>
      <c r="AO561">
        <v>5</v>
      </c>
      <c r="AP561">
        <v>1</v>
      </c>
      <c r="AQ561">
        <v>1</v>
      </c>
      <c r="AR561">
        <v>1</v>
      </c>
      <c r="AS561">
        <v>2</v>
      </c>
      <c r="AT561">
        <v>1</v>
      </c>
      <c r="AU561">
        <v>79</v>
      </c>
      <c r="AV561">
        <v>8</v>
      </c>
      <c r="AW561">
        <v>32</v>
      </c>
      <c r="AX561">
        <v>0</v>
      </c>
      <c r="AY561">
        <v>0</v>
      </c>
      <c r="AZ561">
        <v>0</v>
      </c>
      <c r="BA561">
        <v>0</v>
      </c>
      <c r="BB561">
        <v>2</v>
      </c>
      <c r="BC561">
        <v>0</v>
      </c>
      <c r="BD561">
        <v>0</v>
      </c>
      <c r="BE561">
        <v>0</v>
      </c>
      <c r="BF561">
        <v>0</v>
      </c>
      <c r="BG561">
        <v>539</v>
      </c>
      <c r="BH561">
        <v>202</v>
      </c>
      <c r="BI561">
        <v>536</v>
      </c>
      <c r="BJ561">
        <v>202</v>
      </c>
      <c r="BK561">
        <v>531</v>
      </c>
      <c r="BL561">
        <v>202</v>
      </c>
      <c r="BM561">
        <v>540</v>
      </c>
      <c r="BN561">
        <v>202</v>
      </c>
      <c r="BO561">
        <v>1</v>
      </c>
      <c r="BP561" s="1" t="s">
        <v>88</v>
      </c>
      <c r="BQ561">
        <v>1</v>
      </c>
      <c r="BR561" s="1" t="s">
        <v>88</v>
      </c>
      <c r="BS561">
        <v>3</v>
      </c>
      <c r="BT561" s="1" t="s">
        <v>88</v>
      </c>
      <c r="BU561">
        <v>1.08</v>
      </c>
      <c r="BV561">
        <v>3.22</v>
      </c>
      <c r="BW561">
        <v>0.01</v>
      </c>
      <c r="BX561">
        <v>0.01</v>
      </c>
      <c r="BY561">
        <v>2.29</v>
      </c>
      <c r="BZ561">
        <v>3.1</v>
      </c>
      <c r="CA561">
        <v>494</v>
      </c>
      <c r="CB561">
        <v>144</v>
      </c>
      <c r="CC561">
        <v>298</v>
      </c>
      <c r="CD561">
        <v>167</v>
      </c>
      <c r="CE561">
        <v>541</v>
      </c>
      <c r="CF561">
        <v>202</v>
      </c>
      <c r="CG561">
        <v>154</v>
      </c>
      <c r="CH561">
        <v>51</v>
      </c>
      <c r="CI561">
        <v>1.24</v>
      </c>
      <c r="CJ561">
        <v>0.28000000000000003</v>
      </c>
      <c r="CK561" t="str">
        <f>IF(O561=" "," ",VLOOKUP(AA561,Mapping!$A:$C,2,FALSE))</f>
        <v>TOT</v>
      </c>
      <c r="CL561" t="str">
        <f>IF(O561=" "," ",VLOOKUP(AA561,Mapping!$A:$C,3,FALSE))</f>
        <v>Spurs</v>
      </c>
      <c r="CM561" s="5">
        <f t="shared" si="40"/>
        <v>0</v>
      </c>
      <c r="CN561" s="5">
        <f t="shared" si="41"/>
        <v>0</v>
      </c>
      <c r="CO561">
        <f t="shared" si="42"/>
        <v>4.5</v>
      </c>
      <c r="CP561" s="4">
        <f t="shared" si="43"/>
        <v>0.88888888888888884</v>
      </c>
      <c r="CQ561">
        <f t="shared" si="44"/>
        <v>0</v>
      </c>
    </row>
    <row r="562" spans="1:95" x14ac:dyDescent="0.35">
      <c r="A562">
        <v>25</v>
      </c>
      <c r="B562" s="1" t="s">
        <v>88</v>
      </c>
      <c r="C562">
        <v>184254</v>
      </c>
      <c r="D562" s="1" t="s">
        <v>88</v>
      </c>
      <c r="E562" s="1" t="s">
        <v>88</v>
      </c>
      <c r="F562" s="1">
        <v>0</v>
      </c>
      <c r="G562" s="1" t="s">
        <v>88</v>
      </c>
      <c r="H562" s="1" t="s">
        <v>88</v>
      </c>
      <c r="I562">
        <v>1</v>
      </c>
      <c r="J562">
        <v>3.2</v>
      </c>
      <c r="K562" s="1" t="s">
        <v>88</v>
      </c>
      <c r="L562" s="1" t="s">
        <v>88</v>
      </c>
      <c r="M562" s="1" t="s">
        <v>1763</v>
      </c>
      <c r="N562">
        <v>0</v>
      </c>
      <c r="O562">
        <v>520</v>
      </c>
      <c r="P562" s="1" t="s">
        <v>88</v>
      </c>
      <c r="Q562" s="1" t="s">
        <v>892</v>
      </c>
      <c r="R562" s="2">
        <v>45119.062542222222</v>
      </c>
      <c r="S562" s="4">
        <v>50</v>
      </c>
      <c r="T562" s="1" t="s">
        <v>1764</v>
      </c>
      <c r="U562">
        <v>0</v>
      </c>
      <c r="V562" s="1" t="s">
        <v>1765</v>
      </c>
      <c r="W562">
        <v>0.6</v>
      </c>
      <c r="X562" s="1" t="s">
        <v>88</v>
      </c>
      <c r="Y562" s="1" t="s">
        <v>88</v>
      </c>
      <c r="Z562" s="1" t="s">
        <v>97</v>
      </c>
      <c r="AA562">
        <v>18</v>
      </c>
      <c r="AB562">
        <v>6</v>
      </c>
      <c r="AC562">
        <v>4</v>
      </c>
      <c r="AD562" s="5">
        <v>0</v>
      </c>
      <c r="AE562" s="5">
        <v>0</v>
      </c>
      <c r="AF562" s="5">
        <v>0</v>
      </c>
      <c r="AG562" s="5">
        <v>0</v>
      </c>
      <c r="AH562">
        <v>0</v>
      </c>
      <c r="AI562">
        <v>0</v>
      </c>
      <c r="AJ562" s="1" t="s">
        <v>1765</v>
      </c>
      <c r="AK562">
        <v>145</v>
      </c>
      <c r="AL562">
        <v>10</v>
      </c>
      <c r="AM562">
        <v>6</v>
      </c>
      <c r="AN562">
        <v>9</v>
      </c>
      <c r="AO562">
        <v>5</v>
      </c>
      <c r="AP562">
        <v>1</v>
      </c>
      <c r="AQ562">
        <v>1</v>
      </c>
      <c r="AR562">
        <v>1</v>
      </c>
      <c r="AS562">
        <v>2</v>
      </c>
      <c r="AT562">
        <v>1</v>
      </c>
      <c r="AU562">
        <v>79</v>
      </c>
      <c r="AV562">
        <v>8</v>
      </c>
      <c r="AW562">
        <v>32</v>
      </c>
      <c r="AX562">
        <v>0</v>
      </c>
      <c r="AY562">
        <v>0</v>
      </c>
      <c r="AZ562">
        <v>0</v>
      </c>
      <c r="BA562">
        <v>0</v>
      </c>
      <c r="BB562">
        <v>2</v>
      </c>
      <c r="BC562">
        <v>0</v>
      </c>
      <c r="BD562">
        <v>0</v>
      </c>
      <c r="BE562">
        <v>0</v>
      </c>
      <c r="BF562">
        <v>0</v>
      </c>
      <c r="BG562">
        <v>572</v>
      </c>
      <c r="BH562">
        <v>71</v>
      </c>
      <c r="BI562">
        <v>571</v>
      </c>
      <c r="BJ562">
        <v>70</v>
      </c>
      <c r="BK562">
        <v>569</v>
      </c>
      <c r="BL562">
        <v>67</v>
      </c>
      <c r="BM562">
        <v>573</v>
      </c>
      <c r="BN562">
        <v>71</v>
      </c>
      <c r="BO562">
        <v>1</v>
      </c>
      <c r="BP562" s="1" t="s">
        <v>88</v>
      </c>
      <c r="BQ562">
        <v>1</v>
      </c>
      <c r="BR562" s="1" t="s">
        <v>88</v>
      </c>
      <c r="BS562">
        <v>3</v>
      </c>
      <c r="BT562" s="1" t="s">
        <v>88</v>
      </c>
      <c r="BU562">
        <v>1.08</v>
      </c>
      <c r="BV562">
        <v>3.22</v>
      </c>
      <c r="BW562">
        <v>0.01</v>
      </c>
      <c r="BX562">
        <v>0.01</v>
      </c>
      <c r="BY562">
        <v>2.29</v>
      </c>
      <c r="BZ562">
        <v>3.1</v>
      </c>
      <c r="CA562">
        <v>221</v>
      </c>
      <c r="CB562">
        <v>9</v>
      </c>
      <c r="CC562">
        <v>393</v>
      </c>
      <c r="CD562">
        <v>67</v>
      </c>
      <c r="CE562">
        <v>573</v>
      </c>
      <c r="CF562">
        <v>71</v>
      </c>
      <c r="CG562">
        <v>220</v>
      </c>
      <c r="CH562">
        <v>34</v>
      </c>
      <c r="CI562">
        <v>1.24</v>
      </c>
      <c r="CJ562">
        <v>0.28000000000000003</v>
      </c>
      <c r="CK562" t="str">
        <f>IF(O562=" "," ",VLOOKUP(AA562,Mapping!$A:$C,2,FALSE))</f>
        <v>TOT</v>
      </c>
      <c r="CL562" t="str">
        <f>IF(O562=" "," ",VLOOKUP(AA562,Mapping!$A:$C,3,FALSE))</f>
        <v>Spurs</v>
      </c>
      <c r="CM562" s="5">
        <f t="shared" si="40"/>
        <v>0</v>
      </c>
      <c r="CN562" s="5">
        <f t="shared" si="41"/>
        <v>0</v>
      </c>
      <c r="CO562">
        <f t="shared" si="42"/>
        <v>5</v>
      </c>
      <c r="CP562" s="4">
        <f t="shared" si="43"/>
        <v>0.8</v>
      </c>
      <c r="CQ562">
        <f t="shared" si="44"/>
        <v>0</v>
      </c>
    </row>
    <row r="563" spans="1:95" x14ac:dyDescent="0.35">
      <c r="A563">
        <v>25</v>
      </c>
      <c r="B563" s="1" t="s">
        <v>88</v>
      </c>
      <c r="C563">
        <v>175941</v>
      </c>
      <c r="D563" s="1" t="s">
        <v>88</v>
      </c>
      <c r="E563" s="1" t="s">
        <v>88</v>
      </c>
      <c r="F563" s="1">
        <v>0</v>
      </c>
      <c r="G563" s="1" t="s">
        <v>88</v>
      </c>
      <c r="H563" s="1" t="s">
        <v>88</v>
      </c>
      <c r="I563">
        <v>1</v>
      </c>
      <c r="J563">
        <v>1</v>
      </c>
      <c r="K563" s="1" t="s">
        <v>88</v>
      </c>
      <c r="L563" s="1" t="s">
        <v>88</v>
      </c>
      <c r="M563" s="1" t="s">
        <v>1163</v>
      </c>
      <c r="N563">
        <v>0</v>
      </c>
      <c r="O563">
        <v>521</v>
      </c>
      <c r="P563" s="1" t="s">
        <v>88</v>
      </c>
      <c r="Q563" s="1" t="s">
        <v>892</v>
      </c>
      <c r="R563" s="2">
        <v>45119.062542222222</v>
      </c>
      <c r="S563" s="4">
        <v>40</v>
      </c>
      <c r="T563" s="1" t="s">
        <v>1766</v>
      </c>
      <c r="U563">
        <v>0</v>
      </c>
      <c r="V563" s="1" t="s">
        <v>1767</v>
      </c>
      <c r="W563">
        <v>0.3</v>
      </c>
      <c r="X563" s="1" t="s">
        <v>88</v>
      </c>
      <c r="Y563" s="1" t="s">
        <v>88</v>
      </c>
      <c r="Z563" s="1" t="s">
        <v>97</v>
      </c>
      <c r="AA563">
        <v>18</v>
      </c>
      <c r="AB563">
        <v>6</v>
      </c>
      <c r="AC563">
        <v>4</v>
      </c>
      <c r="AD563" s="5">
        <v>0</v>
      </c>
      <c r="AE563" s="5">
        <v>0</v>
      </c>
      <c r="AF563" s="5">
        <v>0</v>
      </c>
      <c r="AG563" s="5">
        <v>0</v>
      </c>
      <c r="AH563">
        <v>0</v>
      </c>
      <c r="AI563">
        <v>0</v>
      </c>
      <c r="AJ563" s="1" t="s">
        <v>1767</v>
      </c>
      <c r="AK563">
        <v>145</v>
      </c>
      <c r="AL563">
        <v>10</v>
      </c>
      <c r="AM563">
        <v>6</v>
      </c>
      <c r="AN563">
        <v>9</v>
      </c>
      <c r="AO563">
        <v>5</v>
      </c>
      <c r="AP563">
        <v>1</v>
      </c>
      <c r="AQ563">
        <v>1</v>
      </c>
      <c r="AR563">
        <v>1</v>
      </c>
      <c r="AS563">
        <v>2</v>
      </c>
      <c r="AT563">
        <v>1</v>
      </c>
      <c r="AU563">
        <v>79</v>
      </c>
      <c r="AV563">
        <v>8</v>
      </c>
      <c r="AW563">
        <v>32</v>
      </c>
      <c r="AX563">
        <v>0</v>
      </c>
      <c r="AY563">
        <v>0</v>
      </c>
      <c r="AZ563">
        <v>0</v>
      </c>
      <c r="BA563">
        <v>0</v>
      </c>
      <c r="BB563">
        <v>2</v>
      </c>
      <c r="BC563">
        <v>0</v>
      </c>
      <c r="BD563">
        <v>0</v>
      </c>
      <c r="BE563">
        <v>0</v>
      </c>
      <c r="BF563">
        <v>0</v>
      </c>
      <c r="BG563">
        <v>417</v>
      </c>
      <c r="BH563">
        <v>47</v>
      </c>
      <c r="BI563">
        <v>406</v>
      </c>
      <c r="BJ563">
        <v>36</v>
      </c>
      <c r="BK563">
        <v>389</v>
      </c>
      <c r="BL563">
        <v>27</v>
      </c>
      <c r="BM563">
        <v>419</v>
      </c>
      <c r="BN563">
        <v>47</v>
      </c>
      <c r="BO563">
        <v>1</v>
      </c>
      <c r="BP563" s="1" t="s">
        <v>88</v>
      </c>
      <c r="BQ563">
        <v>1</v>
      </c>
      <c r="BR563" s="1" t="s">
        <v>88</v>
      </c>
      <c r="BS563">
        <v>3</v>
      </c>
      <c r="BT563" s="1" t="s">
        <v>88</v>
      </c>
      <c r="BU563">
        <v>1.08</v>
      </c>
      <c r="BV563">
        <v>3.22</v>
      </c>
      <c r="BW563">
        <v>0.01</v>
      </c>
      <c r="BX563">
        <v>0.01</v>
      </c>
      <c r="BY563">
        <v>2.29</v>
      </c>
      <c r="BZ563">
        <v>3.1</v>
      </c>
      <c r="CA563">
        <v>558</v>
      </c>
      <c r="CB563">
        <v>55</v>
      </c>
      <c r="CC563">
        <v>43</v>
      </c>
      <c r="CD563">
        <v>26</v>
      </c>
      <c r="CE563">
        <v>424</v>
      </c>
      <c r="CF563">
        <v>47</v>
      </c>
      <c r="CG563">
        <v>289</v>
      </c>
      <c r="CH563">
        <v>47</v>
      </c>
      <c r="CI563">
        <v>1.24</v>
      </c>
      <c r="CJ563">
        <v>0.28000000000000003</v>
      </c>
      <c r="CK563" t="str">
        <f>IF(O563=" "," ",VLOOKUP(AA563,Mapping!$A:$C,2,FALSE))</f>
        <v>TOT</v>
      </c>
      <c r="CL563" t="str">
        <f>IF(O563=" "," ",VLOOKUP(AA563,Mapping!$A:$C,3,FALSE))</f>
        <v>Spurs</v>
      </c>
      <c r="CM563" s="5">
        <f t="shared" si="40"/>
        <v>0</v>
      </c>
      <c r="CN563" s="5">
        <f t="shared" si="41"/>
        <v>0</v>
      </c>
      <c r="CO563">
        <f t="shared" si="42"/>
        <v>4</v>
      </c>
      <c r="CP563" s="4">
        <f t="shared" si="43"/>
        <v>1</v>
      </c>
      <c r="CQ563">
        <f t="shared" si="44"/>
        <v>0</v>
      </c>
    </row>
    <row r="564" spans="1:95" x14ac:dyDescent="0.35">
      <c r="A564">
        <v>25</v>
      </c>
      <c r="B564" s="1" t="s">
        <v>88</v>
      </c>
      <c r="C564">
        <v>235674</v>
      </c>
      <c r="D564" s="1" t="s">
        <v>88</v>
      </c>
      <c r="E564" s="1" t="s">
        <v>88</v>
      </c>
      <c r="F564" s="1">
        <v>0</v>
      </c>
      <c r="G564" s="1" t="s">
        <v>88</v>
      </c>
      <c r="H564" s="1" t="s">
        <v>88</v>
      </c>
      <c r="I564">
        <v>3</v>
      </c>
      <c r="J564">
        <v>2</v>
      </c>
      <c r="K564" s="1" t="s">
        <v>88</v>
      </c>
      <c r="L564" s="1" t="s">
        <v>88</v>
      </c>
      <c r="M564" s="1" t="s">
        <v>1768</v>
      </c>
      <c r="N564">
        <v>0</v>
      </c>
      <c r="O564">
        <v>583</v>
      </c>
      <c r="P564" s="1" t="s">
        <v>88</v>
      </c>
      <c r="Q564" s="1" t="s">
        <v>892</v>
      </c>
      <c r="R564" s="2">
        <v>45119.062542222222</v>
      </c>
      <c r="S564" s="4">
        <v>55</v>
      </c>
      <c r="T564" s="1" t="s">
        <v>1769</v>
      </c>
      <c r="U564">
        <v>2.2999999999999998</v>
      </c>
      <c r="V564" s="1" t="s">
        <v>1770</v>
      </c>
      <c r="W564">
        <v>0.2</v>
      </c>
      <c r="X564" s="1" t="s">
        <v>88</v>
      </c>
      <c r="Y564" s="1" t="s">
        <v>88</v>
      </c>
      <c r="Z564" s="1" t="s">
        <v>97</v>
      </c>
      <c r="AA564">
        <v>18</v>
      </c>
      <c r="AB564">
        <v>6</v>
      </c>
      <c r="AC564">
        <v>44</v>
      </c>
      <c r="AD564" s="5">
        <v>0</v>
      </c>
      <c r="AE564" s="5">
        <v>0</v>
      </c>
      <c r="AF564" s="5">
        <v>0</v>
      </c>
      <c r="AG564" s="5">
        <v>0</v>
      </c>
      <c r="AH564">
        <v>0</v>
      </c>
      <c r="AI564">
        <v>8</v>
      </c>
      <c r="AJ564" s="1" t="s">
        <v>1770</v>
      </c>
      <c r="AK564">
        <v>560</v>
      </c>
      <c r="AL564">
        <v>4</v>
      </c>
      <c r="AM564">
        <v>6</v>
      </c>
      <c r="AN564">
        <v>9</v>
      </c>
      <c r="AO564">
        <v>11</v>
      </c>
      <c r="AP564">
        <v>1</v>
      </c>
      <c r="AQ564">
        <v>1</v>
      </c>
      <c r="AR564">
        <v>1</v>
      </c>
      <c r="AS564">
        <v>2</v>
      </c>
      <c r="AT564">
        <v>1</v>
      </c>
      <c r="AU564">
        <v>79</v>
      </c>
      <c r="AV564">
        <v>1</v>
      </c>
      <c r="AW564">
        <v>156</v>
      </c>
      <c r="AX564">
        <v>219</v>
      </c>
      <c r="AY564">
        <v>97.6</v>
      </c>
      <c r="AZ564">
        <v>117</v>
      </c>
      <c r="BA564">
        <v>43.4</v>
      </c>
      <c r="BB564">
        <v>4</v>
      </c>
      <c r="BC564">
        <v>1.21</v>
      </c>
      <c r="BD564">
        <v>0.78</v>
      </c>
      <c r="BE564">
        <v>1.99</v>
      </c>
      <c r="BF564">
        <v>12.18</v>
      </c>
      <c r="BG564">
        <v>237</v>
      </c>
      <c r="BH564">
        <v>104</v>
      </c>
      <c r="BI564">
        <v>239</v>
      </c>
      <c r="BJ564">
        <v>133</v>
      </c>
      <c r="BK564">
        <v>206</v>
      </c>
      <c r="BL564">
        <v>114</v>
      </c>
      <c r="BM564">
        <v>254</v>
      </c>
      <c r="BN564">
        <v>120</v>
      </c>
      <c r="BO564">
        <v>1</v>
      </c>
      <c r="BP564" s="1" t="s">
        <v>88</v>
      </c>
      <c r="BQ564">
        <v>1</v>
      </c>
      <c r="BR564" s="1" t="s">
        <v>88</v>
      </c>
      <c r="BS564">
        <v>3</v>
      </c>
      <c r="BT564" s="1" t="s">
        <v>88</v>
      </c>
      <c r="BU564">
        <v>0.19</v>
      </c>
      <c r="BV564">
        <v>3.22</v>
      </c>
      <c r="BW564">
        <v>0.13</v>
      </c>
      <c r="BX564">
        <v>0.32</v>
      </c>
      <c r="BY564">
        <v>1.96</v>
      </c>
      <c r="BZ564">
        <v>1.77</v>
      </c>
      <c r="CA564">
        <v>131</v>
      </c>
      <c r="CB564">
        <v>84</v>
      </c>
      <c r="CC564">
        <v>520</v>
      </c>
      <c r="CD564">
        <v>203</v>
      </c>
      <c r="CE564">
        <v>219</v>
      </c>
      <c r="CF564">
        <v>87</v>
      </c>
      <c r="CG564">
        <v>377</v>
      </c>
      <c r="CH564">
        <v>117</v>
      </c>
      <c r="CI564">
        <v>0.64</v>
      </c>
      <c r="CJ564">
        <v>0.28000000000000003</v>
      </c>
      <c r="CK564" t="str">
        <f>IF(O564=" "," ",VLOOKUP(AA564,Mapping!$A:$C,2,FALSE))</f>
        <v>TOT</v>
      </c>
      <c r="CL564" t="str">
        <f>IF(O564=" "," ",VLOOKUP(AA564,Mapping!$A:$C,3,FALSE))</f>
        <v>Spurs</v>
      </c>
      <c r="CM564" s="5">
        <f t="shared" si="40"/>
        <v>0</v>
      </c>
      <c r="CN564" s="5">
        <f t="shared" si="41"/>
        <v>0</v>
      </c>
      <c r="CO564">
        <f t="shared" si="42"/>
        <v>5.5</v>
      </c>
      <c r="CP564" s="4">
        <f t="shared" si="43"/>
        <v>8</v>
      </c>
      <c r="CQ564">
        <f t="shared" si="44"/>
        <v>0</v>
      </c>
    </row>
    <row r="565" spans="1:95" x14ac:dyDescent="0.35">
      <c r="A565">
        <v>25</v>
      </c>
      <c r="B565" s="1" t="s">
        <v>88</v>
      </c>
      <c r="C565">
        <v>210494</v>
      </c>
      <c r="D565" s="1" t="s">
        <v>88</v>
      </c>
      <c r="E565" s="1" t="s">
        <v>88</v>
      </c>
      <c r="F565" s="1">
        <v>0</v>
      </c>
      <c r="G565" s="1" t="s">
        <v>88</v>
      </c>
      <c r="H565" s="1" t="s">
        <v>88</v>
      </c>
      <c r="I565">
        <v>2</v>
      </c>
      <c r="J565">
        <v>2</v>
      </c>
      <c r="K565" s="1" t="s">
        <v>88</v>
      </c>
      <c r="L565" s="1" t="s">
        <v>88</v>
      </c>
      <c r="M565" s="1" t="s">
        <v>1771</v>
      </c>
      <c r="N565">
        <v>0</v>
      </c>
      <c r="O565">
        <v>522</v>
      </c>
      <c r="P565" s="1" t="s">
        <v>88</v>
      </c>
      <c r="Q565" s="1" t="s">
        <v>892</v>
      </c>
      <c r="R565" s="2">
        <v>45119.062542222222</v>
      </c>
      <c r="S565" s="4">
        <v>45</v>
      </c>
      <c r="T565" s="1" t="s">
        <v>1772</v>
      </c>
      <c r="U565">
        <v>3.2</v>
      </c>
      <c r="V565" s="1" t="s">
        <v>1773</v>
      </c>
      <c r="W565">
        <v>0.6</v>
      </c>
      <c r="X565" s="1" t="s">
        <v>88</v>
      </c>
      <c r="Y565" s="1" t="s">
        <v>88</v>
      </c>
      <c r="Z565" s="1" t="s">
        <v>97</v>
      </c>
      <c r="AA565">
        <v>19</v>
      </c>
      <c r="AB565">
        <v>21</v>
      </c>
      <c r="AC565">
        <v>58</v>
      </c>
      <c r="AD565" s="5">
        <v>0</v>
      </c>
      <c r="AE565" s="5">
        <v>0</v>
      </c>
      <c r="AF565" s="5">
        <v>0</v>
      </c>
      <c r="AG565" s="5">
        <v>0</v>
      </c>
      <c r="AH565">
        <v>0</v>
      </c>
      <c r="AI565">
        <v>12.9</v>
      </c>
      <c r="AJ565" s="1" t="s">
        <v>1774</v>
      </c>
      <c r="AK565">
        <v>1594</v>
      </c>
      <c r="AL565">
        <v>2</v>
      </c>
      <c r="AM565">
        <v>6</v>
      </c>
      <c r="AN565">
        <v>5</v>
      </c>
      <c r="AO565">
        <v>28</v>
      </c>
      <c r="AP565">
        <v>1</v>
      </c>
      <c r="AQ565">
        <v>1</v>
      </c>
      <c r="AR565">
        <v>1</v>
      </c>
      <c r="AS565">
        <v>4</v>
      </c>
      <c r="AT565">
        <v>1</v>
      </c>
      <c r="AU565">
        <v>79</v>
      </c>
      <c r="AV565">
        <v>5</v>
      </c>
      <c r="AW565">
        <v>320</v>
      </c>
      <c r="AX565">
        <v>428.2</v>
      </c>
      <c r="AY565">
        <v>67.900000000000006</v>
      </c>
      <c r="AZ565">
        <v>118</v>
      </c>
      <c r="BA565">
        <v>61.4</v>
      </c>
      <c r="BB565">
        <v>17</v>
      </c>
      <c r="BC565">
        <v>2.23</v>
      </c>
      <c r="BD565">
        <v>0.23</v>
      </c>
      <c r="BE565">
        <v>2.46</v>
      </c>
      <c r="BF565">
        <v>28.42</v>
      </c>
      <c r="BG565">
        <v>130</v>
      </c>
      <c r="BH565">
        <v>45</v>
      </c>
      <c r="BI565">
        <v>269</v>
      </c>
      <c r="BJ565">
        <v>95</v>
      </c>
      <c r="BK565">
        <v>203</v>
      </c>
      <c r="BL565">
        <v>56</v>
      </c>
      <c r="BM565">
        <v>202</v>
      </c>
      <c r="BN565">
        <v>65</v>
      </c>
      <c r="BO565">
        <v>1</v>
      </c>
      <c r="BP565" s="1" t="s">
        <v>88</v>
      </c>
      <c r="BQ565">
        <v>1</v>
      </c>
      <c r="BR565" s="1" t="s">
        <v>88</v>
      </c>
      <c r="BS565">
        <v>3</v>
      </c>
      <c r="BT565" s="1" t="s">
        <v>88</v>
      </c>
      <c r="BU565">
        <v>0.13</v>
      </c>
      <c r="BV565">
        <v>3.22</v>
      </c>
      <c r="BW565">
        <v>0.01</v>
      </c>
      <c r="BX565">
        <v>0.14000000000000001</v>
      </c>
      <c r="BY565">
        <v>1.6</v>
      </c>
      <c r="BZ565">
        <v>1.58</v>
      </c>
      <c r="CA565">
        <v>399</v>
      </c>
      <c r="CB565">
        <v>104</v>
      </c>
      <c r="CC565">
        <v>203</v>
      </c>
      <c r="CD565">
        <v>127</v>
      </c>
      <c r="CE565">
        <v>119</v>
      </c>
      <c r="CF565">
        <v>34</v>
      </c>
      <c r="CG565">
        <v>225</v>
      </c>
      <c r="CH565">
        <v>77</v>
      </c>
      <c r="CI565">
        <v>0.96</v>
      </c>
      <c r="CJ565">
        <v>0.28000000000000003</v>
      </c>
      <c r="CK565" t="str">
        <f>IF(O565=" "," ",VLOOKUP(AA565,Mapping!$A:$C,2,FALSE))</f>
        <v>WHU</v>
      </c>
      <c r="CL565" t="str">
        <f>IF(O565=" "," ",VLOOKUP(AA565,Mapping!$A:$C,3,FALSE))</f>
        <v>West Ham</v>
      </c>
      <c r="CM565" s="5">
        <f t="shared" si="40"/>
        <v>0</v>
      </c>
      <c r="CN565" s="5">
        <f t="shared" si="41"/>
        <v>0</v>
      </c>
      <c r="CO565">
        <f t="shared" si="42"/>
        <v>4.5</v>
      </c>
      <c r="CP565" s="4">
        <f t="shared" si="43"/>
        <v>12.888888888888889</v>
      </c>
      <c r="CQ565">
        <f t="shared" si="44"/>
        <v>0</v>
      </c>
    </row>
    <row r="566" spans="1:95" x14ac:dyDescent="0.35">
      <c r="A566">
        <v>25</v>
      </c>
      <c r="B566" s="1" t="s">
        <v>88</v>
      </c>
      <c r="C566">
        <v>57531</v>
      </c>
      <c r="D566" s="1" t="s">
        <v>88</v>
      </c>
      <c r="E566" s="1" t="s">
        <v>88</v>
      </c>
      <c r="F566" s="1">
        <v>0</v>
      </c>
      <c r="G566" s="1" t="s">
        <v>88</v>
      </c>
      <c r="H566" s="1" t="s">
        <v>88</v>
      </c>
      <c r="I566">
        <v>4</v>
      </c>
      <c r="J566">
        <v>2.1</v>
      </c>
      <c r="K566" s="1" t="s">
        <v>88</v>
      </c>
      <c r="L566" s="1" t="s">
        <v>88</v>
      </c>
      <c r="M566" s="1" t="s">
        <v>1775</v>
      </c>
      <c r="N566">
        <v>0</v>
      </c>
      <c r="O566">
        <v>523</v>
      </c>
      <c r="P566" s="1" t="s">
        <v>88</v>
      </c>
      <c r="Q566" s="1" t="s">
        <v>892</v>
      </c>
      <c r="R566" s="2">
        <v>45119.062542222222</v>
      </c>
      <c r="S566" s="4">
        <v>60</v>
      </c>
      <c r="T566" s="1" t="s">
        <v>1776</v>
      </c>
      <c r="U566">
        <v>2.5</v>
      </c>
      <c r="V566" s="1" t="s">
        <v>1777</v>
      </c>
      <c r="W566">
        <v>1.9</v>
      </c>
      <c r="X566" s="1" t="s">
        <v>88</v>
      </c>
      <c r="Y566" s="1" t="s">
        <v>88</v>
      </c>
      <c r="Z566" s="1" t="s">
        <v>97</v>
      </c>
      <c r="AA566">
        <v>19</v>
      </c>
      <c r="AB566">
        <v>21</v>
      </c>
      <c r="AC566">
        <v>84</v>
      </c>
      <c r="AD566" s="5">
        <v>0</v>
      </c>
      <c r="AE566" s="5">
        <v>0</v>
      </c>
      <c r="AF566" s="5">
        <v>0</v>
      </c>
      <c r="AG566" s="5">
        <v>0</v>
      </c>
      <c r="AH566">
        <v>0</v>
      </c>
      <c r="AI566">
        <v>14</v>
      </c>
      <c r="AJ566" s="1" t="s">
        <v>1777</v>
      </c>
      <c r="AK566">
        <v>1822</v>
      </c>
      <c r="AL566">
        <v>5</v>
      </c>
      <c r="AM566">
        <v>3</v>
      </c>
      <c r="AN566">
        <v>5</v>
      </c>
      <c r="AO566">
        <v>29</v>
      </c>
      <c r="AP566">
        <v>1</v>
      </c>
      <c r="AQ566">
        <v>1</v>
      </c>
      <c r="AR566">
        <v>1</v>
      </c>
      <c r="AS566">
        <v>2</v>
      </c>
      <c r="AT566">
        <v>1</v>
      </c>
      <c r="AU566">
        <v>79</v>
      </c>
      <c r="AV566">
        <v>4</v>
      </c>
      <c r="AW566">
        <v>222</v>
      </c>
      <c r="AX566">
        <v>305.8</v>
      </c>
      <c r="AY566">
        <v>209</v>
      </c>
      <c r="AZ566">
        <v>579</v>
      </c>
      <c r="BA566">
        <v>109.1</v>
      </c>
      <c r="BB566">
        <v>21</v>
      </c>
      <c r="BC566">
        <v>6.69</v>
      </c>
      <c r="BD566">
        <v>0.57999999999999996</v>
      </c>
      <c r="BE566">
        <v>7.27</v>
      </c>
      <c r="BF566">
        <v>29.47</v>
      </c>
      <c r="BG566">
        <v>188</v>
      </c>
      <c r="BH566">
        <v>18</v>
      </c>
      <c r="BI566">
        <v>147</v>
      </c>
      <c r="BJ566">
        <v>15</v>
      </c>
      <c r="BK566">
        <v>46</v>
      </c>
      <c r="BL566">
        <v>14</v>
      </c>
      <c r="BM566">
        <v>102</v>
      </c>
      <c r="BN566">
        <v>16</v>
      </c>
      <c r="BO566">
        <v>1</v>
      </c>
      <c r="BP566" s="1" t="s">
        <v>88</v>
      </c>
      <c r="BQ566">
        <v>1</v>
      </c>
      <c r="BR566" s="1" t="s">
        <v>88</v>
      </c>
      <c r="BS566">
        <v>3</v>
      </c>
      <c r="BT566" s="1" t="s">
        <v>88</v>
      </c>
      <c r="BU566">
        <v>0.33</v>
      </c>
      <c r="BV566">
        <v>3.22</v>
      </c>
      <c r="BW566">
        <v>0.03</v>
      </c>
      <c r="BX566">
        <v>0.36</v>
      </c>
      <c r="BY566">
        <v>1.46</v>
      </c>
      <c r="BZ566">
        <v>1.43</v>
      </c>
      <c r="CA566">
        <v>58</v>
      </c>
      <c r="CB566">
        <v>21</v>
      </c>
      <c r="CC566">
        <v>538</v>
      </c>
      <c r="CD566">
        <v>53</v>
      </c>
      <c r="CE566">
        <v>203</v>
      </c>
      <c r="CF566">
        <v>22</v>
      </c>
      <c r="CG566">
        <v>128</v>
      </c>
      <c r="CH566">
        <v>24</v>
      </c>
      <c r="CI566">
        <v>1.04</v>
      </c>
      <c r="CJ566">
        <v>0.25</v>
      </c>
      <c r="CK566" t="str">
        <f>IF(O566=" "," ",VLOOKUP(AA566,Mapping!$A:$C,2,FALSE))</f>
        <v>WHU</v>
      </c>
      <c r="CL566" t="str">
        <f>IF(O566=" "," ",VLOOKUP(AA566,Mapping!$A:$C,3,FALSE))</f>
        <v>West Ham</v>
      </c>
      <c r="CM566" s="5">
        <f t="shared" si="40"/>
        <v>0</v>
      </c>
      <c r="CN566" s="5">
        <f t="shared" si="41"/>
        <v>0</v>
      </c>
      <c r="CO566">
        <f t="shared" si="42"/>
        <v>6</v>
      </c>
      <c r="CP566" s="4">
        <f t="shared" si="43"/>
        <v>14</v>
      </c>
      <c r="CQ566">
        <f t="shared" si="44"/>
        <v>0</v>
      </c>
    </row>
    <row r="567" spans="1:95" x14ac:dyDescent="0.35">
      <c r="A567">
        <v>25</v>
      </c>
      <c r="B567" s="1" t="s">
        <v>88</v>
      </c>
      <c r="C567">
        <v>84182</v>
      </c>
      <c r="D567" s="1" t="s">
        <v>88</v>
      </c>
      <c r="E567" s="1" t="s">
        <v>88</v>
      </c>
      <c r="F567" s="1">
        <v>0</v>
      </c>
      <c r="G567" s="1" t="s">
        <v>88</v>
      </c>
      <c r="H567" s="1" t="s">
        <v>88</v>
      </c>
      <c r="I567">
        <v>1</v>
      </c>
      <c r="J567">
        <v>1</v>
      </c>
      <c r="K567" s="1" t="s">
        <v>88</v>
      </c>
      <c r="L567" s="1" t="s">
        <v>88</v>
      </c>
      <c r="M567" s="1" t="s">
        <v>1778</v>
      </c>
      <c r="N567">
        <v>0</v>
      </c>
      <c r="O567">
        <v>524</v>
      </c>
      <c r="P567" s="1" t="s">
        <v>88</v>
      </c>
      <c r="Q567" s="1" t="s">
        <v>892</v>
      </c>
      <c r="R567" s="2">
        <v>45119.062542222222</v>
      </c>
      <c r="S567" s="4">
        <v>40</v>
      </c>
      <c r="T567" s="1" t="s">
        <v>1779</v>
      </c>
      <c r="U567">
        <v>1.4</v>
      </c>
      <c r="V567" s="1" t="s">
        <v>1780</v>
      </c>
      <c r="W567">
        <v>31.1</v>
      </c>
      <c r="X567" s="1" t="s">
        <v>88</v>
      </c>
      <c r="Y567" s="1" t="s">
        <v>88</v>
      </c>
      <c r="Z567" s="1" t="s">
        <v>97</v>
      </c>
      <c r="AA567">
        <v>19</v>
      </c>
      <c r="AB567">
        <v>21</v>
      </c>
      <c r="AC567">
        <v>7</v>
      </c>
      <c r="AD567" s="5">
        <v>0</v>
      </c>
      <c r="AE567" s="5">
        <v>0</v>
      </c>
      <c r="AF567" s="5">
        <v>0</v>
      </c>
      <c r="AG567" s="5">
        <v>0</v>
      </c>
      <c r="AH567">
        <v>0</v>
      </c>
      <c r="AI567">
        <v>1.8</v>
      </c>
      <c r="AJ567" s="1" t="s">
        <v>1780</v>
      </c>
      <c r="AK567">
        <v>307</v>
      </c>
      <c r="AL567">
        <v>5</v>
      </c>
      <c r="AM567">
        <v>3</v>
      </c>
      <c r="AN567">
        <v>5</v>
      </c>
      <c r="AO567">
        <v>7</v>
      </c>
      <c r="AP567">
        <v>1</v>
      </c>
      <c r="AQ567">
        <v>1</v>
      </c>
      <c r="AR567">
        <v>1</v>
      </c>
      <c r="AS567">
        <v>2</v>
      </c>
      <c r="AT567">
        <v>1</v>
      </c>
      <c r="AU567">
        <v>9</v>
      </c>
      <c r="AV567">
        <v>4</v>
      </c>
      <c r="AW567">
        <v>42</v>
      </c>
      <c r="AX567">
        <v>69.400000000000006</v>
      </c>
      <c r="AY567">
        <v>0</v>
      </c>
      <c r="AZ567">
        <v>0</v>
      </c>
      <c r="BA567">
        <v>6.8</v>
      </c>
      <c r="BB567">
        <v>2</v>
      </c>
      <c r="BC567">
        <v>0</v>
      </c>
      <c r="BD567">
        <v>0</v>
      </c>
      <c r="BE567">
        <v>0</v>
      </c>
      <c r="BF567">
        <v>7.63</v>
      </c>
      <c r="BG567">
        <v>325</v>
      </c>
      <c r="BH567">
        <v>25</v>
      </c>
      <c r="BI567">
        <v>383</v>
      </c>
      <c r="BJ567">
        <v>22</v>
      </c>
      <c r="BK567">
        <v>365</v>
      </c>
      <c r="BL567">
        <v>13</v>
      </c>
      <c r="BM567">
        <v>355</v>
      </c>
      <c r="BN567">
        <v>25</v>
      </c>
      <c r="BO567">
        <v>1</v>
      </c>
      <c r="BP567" s="1" t="s">
        <v>88</v>
      </c>
      <c r="BQ567">
        <v>1</v>
      </c>
      <c r="BR567" s="1" t="s">
        <v>88</v>
      </c>
      <c r="BS567">
        <v>3</v>
      </c>
      <c r="BT567" s="1" t="s">
        <v>88</v>
      </c>
      <c r="BU567">
        <v>0.33</v>
      </c>
      <c r="BV567">
        <v>2.64</v>
      </c>
      <c r="BW567">
        <v>0.03</v>
      </c>
      <c r="BX567">
        <v>0.36</v>
      </c>
      <c r="BY567">
        <v>2.2400000000000002</v>
      </c>
      <c r="BZ567">
        <v>2.0499999999999998</v>
      </c>
      <c r="CA567">
        <v>531</v>
      </c>
      <c r="CB567">
        <v>41</v>
      </c>
      <c r="CC567">
        <v>16</v>
      </c>
      <c r="CD567">
        <v>12</v>
      </c>
      <c r="CE567">
        <v>326</v>
      </c>
      <c r="CF567">
        <v>29</v>
      </c>
      <c r="CG567">
        <v>7</v>
      </c>
      <c r="CH567">
        <v>1</v>
      </c>
      <c r="CI567">
        <v>0.59</v>
      </c>
      <c r="CJ567">
        <v>0.25</v>
      </c>
      <c r="CK567" t="str">
        <f>IF(O567=" "," ",VLOOKUP(AA567,Mapping!$A:$C,2,FALSE))</f>
        <v>WHU</v>
      </c>
      <c r="CL567" t="str">
        <f>IF(O567=" "," ",VLOOKUP(AA567,Mapping!$A:$C,3,FALSE))</f>
        <v>West Ham</v>
      </c>
      <c r="CM567" s="5">
        <f t="shared" si="40"/>
        <v>0</v>
      </c>
      <c r="CN567" s="5">
        <f t="shared" si="41"/>
        <v>0</v>
      </c>
      <c r="CO567">
        <f t="shared" si="42"/>
        <v>4</v>
      </c>
      <c r="CP567" s="4">
        <f t="shared" si="43"/>
        <v>1.75</v>
      </c>
      <c r="CQ567">
        <f t="shared" si="44"/>
        <v>0</v>
      </c>
    </row>
    <row r="568" spans="1:95" x14ac:dyDescent="0.35">
      <c r="A568">
        <v>25</v>
      </c>
      <c r="B568" s="1" t="s">
        <v>88</v>
      </c>
      <c r="C568">
        <v>172841</v>
      </c>
      <c r="D568" s="1" t="s">
        <v>88</v>
      </c>
      <c r="E568" s="1" t="s">
        <v>88</v>
      </c>
      <c r="F568" s="1">
        <v>0</v>
      </c>
      <c r="G568" s="1" t="s">
        <v>88</v>
      </c>
      <c r="H568" s="1" t="s">
        <v>88</v>
      </c>
      <c r="I568">
        <v>3</v>
      </c>
      <c r="J568">
        <v>2.2000000000000002</v>
      </c>
      <c r="K568" s="1" t="s">
        <v>88</v>
      </c>
      <c r="L568" s="1" t="s">
        <v>88</v>
      </c>
      <c r="M568" s="1" t="s">
        <v>1781</v>
      </c>
      <c r="N568">
        <v>0</v>
      </c>
      <c r="O568">
        <v>525</v>
      </c>
      <c r="P568" s="1" t="s">
        <v>88</v>
      </c>
      <c r="Q568" s="1" t="s">
        <v>892</v>
      </c>
      <c r="R568" s="2">
        <v>45119.062542222222</v>
      </c>
      <c r="S568" s="4">
        <v>60</v>
      </c>
      <c r="T568" s="1" t="s">
        <v>1782</v>
      </c>
      <c r="U568">
        <v>3</v>
      </c>
      <c r="V568" s="1" t="s">
        <v>1783</v>
      </c>
      <c r="W568">
        <v>0.9</v>
      </c>
      <c r="X568" s="1" t="s">
        <v>88</v>
      </c>
      <c r="Y568" s="1" t="s">
        <v>88</v>
      </c>
      <c r="Z568" s="1" t="s">
        <v>97</v>
      </c>
      <c r="AA568">
        <v>19</v>
      </c>
      <c r="AB568">
        <v>21</v>
      </c>
      <c r="AC568">
        <v>106</v>
      </c>
      <c r="AD568" s="5">
        <v>0</v>
      </c>
      <c r="AE568" s="5">
        <v>0</v>
      </c>
      <c r="AF568" s="5">
        <v>0</v>
      </c>
      <c r="AG568" s="5">
        <v>0</v>
      </c>
      <c r="AH568">
        <v>0</v>
      </c>
      <c r="AI568">
        <v>17.7</v>
      </c>
      <c r="AJ568" s="1" t="s">
        <v>1783</v>
      </c>
      <c r="AK568">
        <v>2059</v>
      </c>
      <c r="AL568">
        <v>6</v>
      </c>
      <c r="AM568">
        <v>3</v>
      </c>
      <c r="AN568">
        <v>6</v>
      </c>
      <c r="AO568">
        <v>32</v>
      </c>
      <c r="AP568">
        <v>1</v>
      </c>
      <c r="AQ568">
        <v>1</v>
      </c>
      <c r="AR568">
        <v>1</v>
      </c>
      <c r="AS568">
        <v>2</v>
      </c>
      <c r="AT568">
        <v>1</v>
      </c>
      <c r="AU568">
        <v>9</v>
      </c>
      <c r="AV568">
        <v>5</v>
      </c>
      <c r="AW568">
        <v>360</v>
      </c>
      <c r="AX568">
        <v>517.4</v>
      </c>
      <c r="AY568">
        <v>640.4</v>
      </c>
      <c r="AZ568">
        <v>669</v>
      </c>
      <c r="BA568">
        <v>182.7</v>
      </c>
      <c r="BB568">
        <v>22</v>
      </c>
      <c r="BC568">
        <v>7.04</v>
      </c>
      <c r="BD568">
        <v>3.28</v>
      </c>
      <c r="BE568">
        <v>10.32</v>
      </c>
      <c r="BF568">
        <v>32.76</v>
      </c>
      <c r="BG568">
        <v>96</v>
      </c>
      <c r="BH568">
        <v>44</v>
      </c>
      <c r="BI568">
        <v>36</v>
      </c>
      <c r="BJ568">
        <v>30</v>
      </c>
      <c r="BK568">
        <v>34</v>
      </c>
      <c r="BL568">
        <v>23</v>
      </c>
      <c r="BM568">
        <v>41</v>
      </c>
      <c r="BN568">
        <v>30</v>
      </c>
      <c r="BO568">
        <v>1</v>
      </c>
      <c r="BP568" s="1" t="s">
        <v>88</v>
      </c>
      <c r="BQ568">
        <v>2</v>
      </c>
      <c r="BR568" s="1" t="s">
        <v>88</v>
      </c>
      <c r="BS568">
        <v>2</v>
      </c>
      <c r="BT568" s="1" t="s">
        <v>88</v>
      </c>
      <c r="BU568">
        <v>0.31</v>
      </c>
      <c r="BV568">
        <v>2.64</v>
      </c>
      <c r="BW568">
        <v>0.14000000000000001</v>
      </c>
      <c r="BX568">
        <v>0.45</v>
      </c>
      <c r="BY568">
        <v>1.43</v>
      </c>
      <c r="BZ568">
        <v>1.4</v>
      </c>
      <c r="CA568">
        <v>67</v>
      </c>
      <c r="CB568">
        <v>40</v>
      </c>
      <c r="CC568">
        <v>547</v>
      </c>
      <c r="CD568">
        <v>218</v>
      </c>
      <c r="CE568">
        <v>144</v>
      </c>
      <c r="CF568">
        <v>60</v>
      </c>
      <c r="CG568">
        <v>183</v>
      </c>
      <c r="CH568">
        <v>60</v>
      </c>
      <c r="CI568">
        <v>0.96</v>
      </c>
      <c r="CJ568">
        <v>0.26</v>
      </c>
      <c r="CK568" t="str">
        <f>IF(O568=" "," ",VLOOKUP(AA568,Mapping!$A:$C,2,FALSE))</f>
        <v>WHU</v>
      </c>
      <c r="CL568" t="str">
        <f>IF(O568=" "," ",VLOOKUP(AA568,Mapping!$A:$C,3,FALSE))</f>
        <v>West Ham</v>
      </c>
      <c r="CM568" s="5">
        <f t="shared" si="40"/>
        <v>0</v>
      </c>
      <c r="CN568" s="5">
        <f t="shared" si="41"/>
        <v>0</v>
      </c>
      <c r="CO568">
        <f t="shared" si="42"/>
        <v>6</v>
      </c>
      <c r="CP568" s="4">
        <f t="shared" si="43"/>
        <v>17.666666666666668</v>
      </c>
      <c r="CQ568">
        <f t="shared" si="44"/>
        <v>0</v>
      </c>
    </row>
    <row r="569" spans="1:95" x14ac:dyDescent="0.35">
      <c r="A569">
        <v>25</v>
      </c>
      <c r="B569" s="1" t="s">
        <v>88</v>
      </c>
      <c r="C569">
        <v>178186</v>
      </c>
      <c r="D569" s="1" t="s">
        <v>88</v>
      </c>
      <c r="E569" s="1" t="s">
        <v>88</v>
      </c>
      <c r="F569" s="1">
        <v>0</v>
      </c>
      <c r="G569" s="1" t="s">
        <v>88</v>
      </c>
      <c r="H569" s="1" t="s">
        <v>88</v>
      </c>
      <c r="I569">
        <v>3</v>
      </c>
      <c r="J569">
        <v>2.5</v>
      </c>
      <c r="K569" s="1" t="s">
        <v>88</v>
      </c>
      <c r="L569" s="1" t="s">
        <v>88</v>
      </c>
      <c r="M569" s="1" t="s">
        <v>1784</v>
      </c>
      <c r="N569">
        <v>0</v>
      </c>
      <c r="O569">
        <v>526</v>
      </c>
      <c r="P569" s="1" t="s">
        <v>88</v>
      </c>
      <c r="Q569" s="1" t="s">
        <v>892</v>
      </c>
      <c r="R569" s="2">
        <v>45119.062542222222</v>
      </c>
      <c r="S569" s="4">
        <v>70</v>
      </c>
      <c r="T569" s="1" t="s">
        <v>1785</v>
      </c>
      <c r="U569">
        <v>3.8</v>
      </c>
      <c r="V569" s="1" t="s">
        <v>1786</v>
      </c>
      <c r="W569">
        <v>4.9000000000000004</v>
      </c>
      <c r="X569" s="1" t="s">
        <v>88</v>
      </c>
      <c r="Y569" s="1" t="s">
        <v>88</v>
      </c>
      <c r="Z569" s="1" t="s">
        <v>97</v>
      </c>
      <c r="AA569">
        <v>19</v>
      </c>
      <c r="AB569">
        <v>21</v>
      </c>
      <c r="AC569">
        <v>145</v>
      </c>
      <c r="AD569" s="5">
        <v>0</v>
      </c>
      <c r="AE569" s="5">
        <v>0</v>
      </c>
      <c r="AF569" s="5">
        <v>0</v>
      </c>
      <c r="AG569" s="5">
        <v>0</v>
      </c>
      <c r="AH569">
        <v>0</v>
      </c>
      <c r="AI569">
        <v>20.7</v>
      </c>
      <c r="AJ569" s="1" t="s">
        <v>1786</v>
      </c>
      <c r="AK569">
        <v>3232</v>
      </c>
      <c r="AL569">
        <v>6</v>
      </c>
      <c r="AM569">
        <v>9</v>
      </c>
      <c r="AN569">
        <v>9</v>
      </c>
      <c r="AO569">
        <v>50</v>
      </c>
      <c r="AP569">
        <v>1</v>
      </c>
      <c r="AQ569">
        <v>1</v>
      </c>
      <c r="AR569">
        <v>1</v>
      </c>
      <c r="AS569">
        <v>2</v>
      </c>
      <c r="AT569">
        <v>1</v>
      </c>
      <c r="AU569">
        <v>9</v>
      </c>
      <c r="AV569">
        <v>9</v>
      </c>
      <c r="AW569">
        <v>431</v>
      </c>
      <c r="AX569">
        <v>630.20000000000005</v>
      </c>
      <c r="AY569">
        <v>686.4</v>
      </c>
      <c r="AZ569">
        <v>1099</v>
      </c>
      <c r="BA569">
        <v>241.8</v>
      </c>
      <c r="BB569">
        <v>36</v>
      </c>
      <c r="BC569">
        <v>9.3800000000000008</v>
      </c>
      <c r="BD569">
        <v>6</v>
      </c>
      <c r="BE569">
        <v>15.38</v>
      </c>
      <c r="BF569">
        <v>47.84</v>
      </c>
      <c r="BG569">
        <v>65</v>
      </c>
      <c r="BH569">
        <v>30</v>
      </c>
      <c r="BI569">
        <v>31</v>
      </c>
      <c r="BJ569">
        <v>25</v>
      </c>
      <c r="BK569">
        <v>11</v>
      </c>
      <c r="BL569">
        <v>5</v>
      </c>
      <c r="BM569">
        <v>18</v>
      </c>
      <c r="BN569">
        <v>12</v>
      </c>
      <c r="BO569">
        <v>1</v>
      </c>
      <c r="BP569" s="1" t="s">
        <v>88</v>
      </c>
      <c r="BQ569">
        <v>4</v>
      </c>
      <c r="BR569" s="1" t="s">
        <v>88</v>
      </c>
      <c r="BS569">
        <v>4</v>
      </c>
      <c r="BT569" s="1" t="s">
        <v>88</v>
      </c>
      <c r="BU569">
        <v>0.26</v>
      </c>
      <c r="BV569">
        <v>2.64</v>
      </c>
      <c r="BW569">
        <v>0.17</v>
      </c>
      <c r="BX569">
        <v>0.43</v>
      </c>
      <c r="BY569">
        <v>1.33</v>
      </c>
      <c r="BZ569">
        <v>1.39</v>
      </c>
      <c r="CA569">
        <v>31</v>
      </c>
      <c r="CB569">
        <v>18</v>
      </c>
      <c r="CC569">
        <v>581</v>
      </c>
      <c r="CD569">
        <v>240</v>
      </c>
      <c r="CE569">
        <v>69</v>
      </c>
      <c r="CF569">
        <v>31</v>
      </c>
      <c r="CG569">
        <v>73</v>
      </c>
      <c r="CH569">
        <v>24</v>
      </c>
      <c r="CI569">
        <v>1</v>
      </c>
      <c r="CJ569">
        <v>0.25</v>
      </c>
      <c r="CK569" t="str">
        <f>IF(O569=" "," ",VLOOKUP(AA569,Mapping!$A:$C,2,FALSE))</f>
        <v>WHU</v>
      </c>
      <c r="CL569" t="str">
        <f>IF(O569=" "," ",VLOOKUP(AA569,Mapping!$A:$C,3,FALSE))</f>
        <v>West Ham</v>
      </c>
      <c r="CM569" s="5">
        <f t="shared" si="40"/>
        <v>0</v>
      </c>
      <c r="CN569" s="5">
        <f t="shared" si="41"/>
        <v>0</v>
      </c>
      <c r="CO569">
        <f t="shared" si="42"/>
        <v>7</v>
      </c>
      <c r="CP569" s="4">
        <f t="shared" si="43"/>
        <v>20.714285714285715</v>
      </c>
      <c r="CQ569">
        <f t="shared" si="44"/>
        <v>0</v>
      </c>
    </row>
    <row r="570" spans="1:95" x14ac:dyDescent="0.35">
      <c r="A570">
        <v>25</v>
      </c>
      <c r="B570" s="1" t="s">
        <v>88</v>
      </c>
      <c r="C570">
        <v>149519</v>
      </c>
      <c r="D570" s="1" t="s">
        <v>88</v>
      </c>
      <c r="E570" s="1" t="s">
        <v>88</v>
      </c>
      <c r="F570" s="1">
        <v>0</v>
      </c>
      <c r="G570" s="1" t="s">
        <v>88</v>
      </c>
      <c r="H570" s="1" t="s">
        <v>88</v>
      </c>
      <c r="I570">
        <v>3</v>
      </c>
      <c r="J570">
        <v>2</v>
      </c>
      <c r="K570" s="1" t="s">
        <v>88</v>
      </c>
      <c r="L570" s="1" t="s">
        <v>88</v>
      </c>
      <c r="M570" s="1" t="s">
        <v>1787</v>
      </c>
      <c r="N570">
        <v>0</v>
      </c>
      <c r="O570">
        <v>527</v>
      </c>
      <c r="P570" s="1" t="s">
        <v>88</v>
      </c>
      <c r="Q570" s="1" t="s">
        <v>892</v>
      </c>
      <c r="R570" s="2">
        <v>45119.062542222222</v>
      </c>
      <c r="S570" s="4">
        <v>55</v>
      </c>
      <c r="T570" s="1" t="s">
        <v>1788</v>
      </c>
      <c r="U570">
        <v>1</v>
      </c>
      <c r="V570" s="1" t="s">
        <v>1789</v>
      </c>
      <c r="W570">
        <v>0.1</v>
      </c>
      <c r="X570" s="1" t="s">
        <v>88</v>
      </c>
      <c r="Y570" s="1" t="s">
        <v>88</v>
      </c>
      <c r="Z570" s="1" t="s">
        <v>97</v>
      </c>
      <c r="AA570">
        <v>19</v>
      </c>
      <c r="AB570">
        <v>21</v>
      </c>
      <c r="AC570">
        <v>14</v>
      </c>
      <c r="AD570" s="5">
        <v>0</v>
      </c>
      <c r="AE570" s="5">
        <v>0</v>
      </c>
      <c r="AF570" s="5">
        <v>0</v>
      </c>
      <c r="AG570" s="5">
        <v>0</v>
      </c>
      <c r="AH570">
        <v>0</v>
      </c>
      <c r="AI570">
        <v>2.5</v>
      </c>
      <c r="AJ570" s="1" t="s">
        <v>1789</v>
      </c>
      <c r="AK570">
        <v>232</v>
      </c>
      <c r="AL570">
        <v>6</v>
      </c>
      <c r="AM570">
        <v>9</v>
      </c>
      <c r="AN570">
        <v>9</v>
      </c>
      <c r="AO570">
        <v>5</v>
      </c>
      <c r="AP570">
        <v>1</v>
      </c>
      <c r="AQ570">
        <v>1</v>
      </c>
      <c r="AR570">
        <v>1</v>
      </c>
      <c r="AS570">
        <v>2</v>
      </c>
      <c r="AT570">
        <v>1</v>
      </c>
      <c r="AU570">
        <v>9</v>
      </c>
      <c r="AV570">
        <v>9</v>
      </c>
      <c r="AW570">
        <v>22</v>
      </c>
      <c r="AX570">
        <v>27.8</v>
      </c>
      <c r="AY570">
        <v>30.7</v>
      </c>
      <c r="AZ570">
        <v>71</v>
      </c>
      <c r="BA570">
        <v>12.5</v>
      </c>
      <c r="BB570">
        <v>2</v>
      </c>
      <c r="BC570">
        <v>1.26</v>
      </c>
      <c r="BD570">
        <v>0.12</v>
      </c>
      <c r="BE570">
        <v>1.38</v>
      </c>
      <c r="BF570">
        <v>4.7699999999999996</v>
      </c>
      <c r="BG570">
        <v>354</v>
      </c>
      <c r="BH570">
        <v>159</v>
      </c>
      <c r="BI570">
        <v>307</v>
      </c>
      <c r="BJ570">
        <v>156</v>
      </c>
      <c r="BK570">
        <v>256</v>
      </c>
      <c r="BL570">
        <v>133</v>
      </c>
      <c r="BM570">
        <v>334</v>
      </c>
      <c r="BN570">
        <v>155</v>
      </c>
      <c r="BO570">
        <v>1</v>
      </c>
      <c r="BP570" s="1" t="s">
        <v>88</v>
      </c>
      <c r="BQ570">
        <v>4</v>
      </c>
      <c r="BR570" s="1" t="s">
        <v>88</v>
      </c>
      <c r="BS570">
        <v>4</v>
      </c>
      <c r="BT570" s="1" t="s">
        <v>88</v>
      </c>
      <c r="BU570">
        <v>0.49</v>
      </c>
      <c r="BV570">
        <v>2.64</v>
      </c>
      <c r="BW570">
        <v>0.05</v>
      </c>
      <c r="BX570">
        <v>0.54</v>
      </c>
      <c r="BY570">
        <v>1.85</v>
      </c>
      <c r="BZ570">
        <v>1.94</v>
      </c>
      <c r="CA570">
        <v>99</v>
      </c>
      <c r="CB570">
        <v>60</v>
      </c>
      <c r="CC570">
        <v>488</v>
      </c>
      <c r="CD570">
        <v>179</v>
      </c>
      <c r="CE570">
        <v>387</v>
      </c>
      <c r="CF570">
        <v>181</v>
      </c>
      <c r="CG570">
        <v>445</v>
      </c>
      <c r="CH570">
        <v>148</v>
      </c>
      <c r="CI570">
        <v>0.78</v>
      </c>
      <c r="CJ570">
        <v>0.25</v>
      </c>
      <c r="CK570" t="str">
        <f>IF(O570=" "," ",VLOOKUP(AA570,Mapping!$A:$C,2,FALSE))</f>
        <v>WHU</v>
      </c>
      <c r="CL570" t="str">
        <f>IF(O570=" "," ",VLOOKUP(AA570,Mapping!$A:$C,3,FALSE))</f>
        <v>West Ham</v>
      </c>
      <c r="CM570" s="5">
        <f t="shared" si="40"/>
        <v>0</v>
      </c>
      <c r="CN570" s="5">
        <f t="shared" si="41"/>
        <v>0</v>
      </c>
      <c r="CO570">
        <f t="shared" si="42"/>
        <v>5.5</v>
      </c>
      <c r="CP570" s="4">
        <f t="shared" si="43"/>
        <v>2.5454545454545454</v>
      </c>
      <c r="CQ570">
        <f t="shared" si="44"/>
        <v>0</v>
      </c>
    </row>
    <row r="571" spans="1:95" x14ac:dyDescent="0.35">
      <c r="A571">
        <v>25</v>
      </c>
      <c r="B571" s="1" t="s">
        <v>88</v>
      </c>
      <c r="C571">
        <v>164555</v>
      </c>
      <c r="D571" s="1" t="s">
        <v>88</v>
      </c>
      <c r="E571" s="1" t="s">
        <v>88</v>
      </c>
      <c r="F571" s="1">
        <v>0</v>
      </c>
      <c r="G571" s="1" t="s">
        <v>88</v>
      </c>
      <c r="H571" s="1" t="s">
        <v>88</v>
      </c>
      <c r="I571">
        <v>2</v>
      </c>
      <c r="J571">
        <v>2</v>
      </c>
      <c r="K571" s="1" t="s">
        <v>88</v>
      </c>
      <c r="L571" s="1" t="s">
        <v>88</v>
      </c>
      <c r="M571" s="1" t="s">
        <v>1790</v>
      </c>
      <c r="N571">
        <v>0</v>
      </c>
      <c r="O571">
        <v>528</v>
      </c>
      <c r="P571" s="1" t="s">
        <v>88</v>
      </c>
      <c r="Q571" s="1" t="s">
        <v>892</v>
      </c>
      <c r="R571" s="2">
        <v>45119.062542222222</v>
      </c>
      <c r="S571" s="4">
        <v>45</v>
      </c>
      <c r="T571" s="1" t="s">
        <v>1791</v>
      </c>
      <c r="U571">
        <v>2.1</v>
      </c>
      <c r="V571" s="1" t="s">
        <v>1792</v>
      </c>
      <c r="W571">
        <v>0.3</v>
      </c>
      <c r="X571" s="1" t="s">
        <v>88</v>
      </c>
      <c r="Y571" s="1" t="s">
        <v>88</v>
      </c>
      <c r="Z571" s="1" t="s">
        <v>97</v>
      </c>
      <c r="AA571">
        <v>19</v>
      </c>
      <c r="AB571">
        <v>21</v>
      </c>
      <c r="AC571">
        <v>58</v>
      </c>
      <c r="AD571" s="5">
        <v>0</v>
      </c>
      <c r="AE571" s="5">
        <v>0</v>
      </c>
      <c r="AF571" s="5">
        <v>0</v>
      </c>
      <c r="AG571" s="5">
        <v>0</v>
      </c>
      <c r="AH571">
        <v>0</v>
      </c>
      <c r="AI571">
        <v>12.9</v>
      </c>
      <c r="AJ571" s="1" t="s">
        <v>1792</v>
      </c>
      <c r="AK571">
        <v>2135</v>
      </c>
      <c r="AL571">
        <v>6</v>
      </c>
      <c r="AM571">
        <v>2</v>
      </c>
      <c r="AN571">
        <v>4</v>
      </c>
      <c r="AO571">
        <v>35</v>
      </c>
      <c r="AP571">
        <v>1</v>
      </c>
      <c r="AQ571">
        <v>1</v>
      </c>
      <c r="AR571">
        <v>1</v>
      </c>
      <c r="AS571">
        <v>5</v>
      </c>
      <c r="AT571">
        <v>1</v>
      </c>
      <c r="AU571">
        <v>9</v>
      </c>
      <c r="AV571">
        <v>2</v>
      </c>
      <c r="AW571">
        <v>327</v>
      </c>
      <c r="AX571">
        <v>389</v>
      </c>
      <c r="AY571">
        <v>371.2</v>
      </c>
      <c r="AZ571">
        <v>58</v>
      </c>
      <c r="BA571">
        <v>82.1</v>
      </c>
      <c r="BB571">
        <v>24</v>
      </c>
      <c r="BC571">
        <v>0.28000000000000003</v>
      </c>
      <c r="BD571">
        <v>1.71</v>
      </c>
      <c r="BE571">
        <v>1.99</v>
      </c>
      <c r="BF571">
        <v>30.46</v>
      </c>
      <c r="BG571">
        <v>152</v>
      </c>
      <c r="BH571">
        <v>56</v>
      </c>
      <c r="BI571">
        <v>87</v>
      </c>
      <c r="BJ571">
        <v>16</v>
      </c>
      <c r="BK571">
        <v>267</v>
      </c>
      <c r="BL571">
        <v>94</v>
      </c>
      <c r="BM571">
        <v>150</v>
      </c>
      <c r="BN571">
        <v>35</v>
      </c>
      <c r="BO571">
        <v>1</v>
      </c>
      <c r="BP571" s="1" t="s">
        <v>88</v>
      </c>
      <c r="BQ571">
        <v>4</v>
      </c>
      <c r="BR571" s="1" t="s">
        <v>88</v>
      </c>
      <c r="BS571">
        <v>4</v>
      </c>
      <c r="BT571" s="1" t="s">
        <v>88</v>
      </c>
      <c r="BU571">
        <v>0.01</v>
      </c>
      <c r="BV571">
        <v>2.64</v>
      </c>
      <c r="BW571">
        <v>7.0000000000000007E-2</v>
      </c>
      <c r="BX571">
        <v>0.08</v>
      </c>
      <c r="BY571">
        <v>1.28</v>
      </c>
      <c r="BZ571">
        <v>1.48</v>
      </c>
      <c r="CA571">
        <v>361</v>
      </c>
      <c r="CB571">
        <v>76</v>
      </c>
      <c r="CC571">
        <v>165</v>
      </c>
      <c r="CD571">
        <v>99</v>
      </c>
      <c r="CE571">
        <v>233</v>
      </c>
      <c r="CF571">
        <v>87</v>
      </c>
      <c r="CG571">
        <v>297</v>
      </c>
      <c r="CH571">
        <v>106</v>
      </c>
      <c r="CI571">
        <v>1.01</v>
      </c>
      <c r="CJ571">
        <v>0.17</v>
      </c>
      <c r="CK571" t="str">
        <f>IF(O571=" "," ",VLOOKUP(AA571,Mapping!$A:$C,2,FALSE))</f>
        <v>WHU</v>
      </c>
      <c r="CL571" t="str">
        <f>IF(O571=" "," ",VLOOKUP(AA571,Mapping!$A:$C,3,FALSE))</f>
        <v>West Ham</v>
      </c>
      <c r="CM571" s="5">
        <f t="shared" si="40"/>
        <v>0</v>
      </c>
      <c r="CN571" s="5">
        <f t="shared" si="41"/>
        <v>0</v>
      </c>
      <c r="CO571">
        <f t="shared" si="42"/>
        <v>4.5</v>
      </c>
      <c r="CP571" s="4">
        <f t="shared" si="43"/>
        <v>12.888888888888889</v>
      </c>
      <c r="CQ571">
        <f t="shared" si="44"/>
        <v>0</v>
      </c>
    </row>
    <row r="572" spans="1:95" x14ac:dyDescent="0.35">
      <c r="A572">
        <v>25</v>
      </c>
      <c r="B572" s="1" t="s">
        <v>88</v>
      </c>
      <c r="C572">
        <v>222017</v>
      </c>
      <c r="D572" s="1" t="s">
        <v>88</v>
      </c>
      <c r="E572" s="1" t="s">
        <v>88</v>
      </c>
      <c r="F572" s="1">
        <v>0</v>
      </c>
      <c r="G572" s="1" t="s">
        <v>88</v>
      </c>
      <c r="H572" s="1" t="s">
        <v>88</v>
      </c>
      <c r="I572">
        <v>3</v>
      </c>
      <c r="J572">
        <v>1</v>
      </c>
      <c r="K572" s="1" t="s">
        <v>88</v>
      </c>
      <c r="L572" s="1" t="s">
        <v>88</v>
      </c>
      <c r="M572" s="1" t="s">
        <v>776</v>
      </c>
      <c r="N572">
        <v>0</v>
      </c>
      <c r="O572">
        <v>529</v>
      </c>
      <c r="P572" s="1" t="s">
        <v>88</v>
      </c>
      <c r="Q572" s="1" t="s">
        <v>892</v>
      </c>
      <c r="R572" s="2">
        <v>45119.062542222222</v>
      </c>
      <c r="S572" s="4">
        <v>45</v>
      </c>
      <c r="T572" s="1" t="s">
        <v>1793</v>
      </c>
      <c r="U572">
        <v>1</v>
      </c>
      <c r="V572" s="1" t="s">
        <v>1794</v>
      </c>
      <c r="W572">
        <v>0.1</v>
      </c>
      <c r="X572" s="1" t="s">
        <v>88</v>
      </c>
      <c r="Y572" s="1" t="s">
        <v>88</v>
      </c>
      <c r="Z572" s="1" t="s">
        <v>97</v>
      </c>
      <c r="AA572">
        <v>19</v>
      </c>
      <c r="AB572">
        <v>21</v>
      </c>
      <c r="AC572">
        <v>1</v>
      </c>
      <c r="AD572" s="5">
        <v>0</v>
      </c>
      <c r="AE572" s="5">
        <v>0</v>
      </c>
      <c r="AF572" s="5">
        <v>0</v>
      </c>
      <c r="AG572" s="5">
        <v>0</v>
      </c>
      <c r="AH572">
        <v>0</v>
      </c>
      <c r="AI572">
        <v>0.2</v>
      </c>
      <c r="AJ572" s="1" t="s">
        <v>1794</v>
      </c>
      <c r="AK572">
        <v>1</v>
      </c>
      <c r="AL572">
        <v>6</v>
      </c>
      <c r="AM572">
        <v>2</v>
      </c>
      <c r="AN572">
        <v>4</v>
      </c>
      <c r="AO572">
        <v>35</v>
      </c>
      <c r="AP572">
        <v>1</v>
      </c>
      <c r="AQ572">
        <v>1</v>
      </c>
      <c r="AR572">
        <v>1</v>
      </c>
      <c r="AS572">
        <v>5</v>
      </c>
      <c r="AT572">
        <v>1</v>
      </c>
      <c r="AU572">
        <v>9</v>
      </c>
      <c r="AV572">
        <v>2</v>
      </c>
      <c r="AW572">
        <v>3</v>
      </c>
      <c r="AX572">
        <v>0</v>
      </c>
      <c r="AY572">
        <v>0</v>
      </c>
      <c r="AZ572">
        <v>0</v>
      </c>
      <c r="BA572">
        <v>0</v>
      </c>
      <c r="BB572">
        <v>24</v>
      </c>
      <c r="BC572">
        <v>0</v>
      </c>
      <c r="BD572">
        <v>0</v>
      </c>
      <c r="BE572">
        <v>0</v>
      </c>
      <c r="BF572">
        <v>0</v>
      </c>
      <c r="BG572">
        <v>496</v>
      </c>
      <c r="BH572">
        <v>192</v>
      </c>
      <c r="BI572">
        <v>495</v>
      </c>
      <c r="BJ572">
        <v>194</v>
      </c>
      <c r="BK572">
        <v>486</v>
      </c>
      <c r="BL572">
        <v>189</v>
      </c>
      <c r="BM572">
        <v>498</v>
      </c>
      <c r="BN572">
        <v>192</v>
      </c>
      <c r="BO572">
        <v>1</v>
      </c>
      <c r="BP572" s="1" t="s">
        <v>88</v>
      </c>
      <c r="BQ572">
        <v>4</v>
      </c>
      <c r="BR572" s="1" t="s">
        <v>88</v>
      </c>
      <c r="BS572">
        <v>4</v>
      </c>
      <c r="BT572" s="1" t="s">
        <v>88</v>
      </c>
      <c r="BU572">
        <v>0.01</v>
      </c>
      <c r="BV572">
        <v>2.64</v>
      </c>
      <c r="BW572">
        <v>7.0000000000000007E-2</v>
      </c>
      <c r="BX572">
        <v>0.08</v>
      </c>
      <c r="BY572">
        <v>1.28</v>
      </c>
      <c r="BZ572">
        <v>1.48</v>
      </c>
      <c r="CA572">
        <v>417</v>
      </c>
      <c r="CB572">
        <v>213</v>
      </c>
      <c r="CC572">
        <v>221</v>
      </c>
      <c r="CD572">
        <v>20</v>
      </c>
      <c r="CE572">
        <v>369</v>
      </c>
      <c r="CF572">
        <v>166</v>
      </c>
      <c r="CG572">
        <v>506</v>
      </c>
      <c r="CH572">
        <v>175</v>
      </c>
      <c r="CI572">
        <v>1.01</v>
      </c>
      <c r="CJ572">
        <v>0.17</v>
      </c>
      <c r="CK572" t="str">
        <f>IF(O572=" "," ",VLOOKUP(AA572,Mapping!$A:$C,2,FALSE))</f>
        <v>WHU</v>
      </c>
      <c r="CL572" t="str">
        <f>IF(O572=" "," ",VLOOKUP(AA572,Mapping!$A:$C,3,FALSE))</f>
        <v>West Ham</v>
      </c>
      <c r="CM572" s="5">
        <f t="shared" si="40"/>
        <v>0</v>
      </c>
      <c r="CN572" s="5">
        <f t="shared" si="41"/>
        <v>0</v>
      </c>
      <c r="CO572">
        <f t="shared" si="42"/>
        <v>4.5</v>
      </c>
      <c r="CP572" s="4">
        <f t="shared" si="43"/>
        <v>0.22222222222222221</v>
      </c>
      <c r="CQ572">
        <f t="shared" si="44"/>
        <v>0</v>
      </c>
    </row>
    <row r="573" spans="1:95" x14ac:dyDescent="0.35">
      <c r="A573">
        <v>25</v>
      </c>
      <c r="B573" s="1" t="s">
        <v>88</v>
      </c>
      <c r="C573">
        <v>55459</v>
      </c>
      <c r="D573" s="1" t="s">
        <v>88</v>
      </c>
      <c r="E573" s="1" t="s">
        <v>88</v>
      </c>
      <c r="F573" s="1">
        <v>0</v>
      </c>
      <c r="G573" s="1" t="s">
        <v>88</v>
      </c>
      <c r="H573" s="1" t="s">
        <v>88</v>
      </c>
      <c r="I573">
        <v>2</v>
      </c>
      <c r="J573">
        <v>2</v>
      </c>
      <c r="K573" s="1" t="s">
        <v>88</v>
      </c>
      <c r="L573" s="1" t="s">
        <v>88</v>
      </c>
      <c r="M573" s="1" t="s">
        <v>147</v>
      </c>
      <c r="N573">
        <v>0</v>
      </c>
      <c r="O573">
        <v>530</v>
      </c>
      <c r="P573" s="1" t="s">
        <v>88</v>
      </c>
      <c r="Q573" s="1" t="s">
        <v>892</v>
      </c>
      <c r="R573" s="2">
        <v>45119.062542222222</v>
      </c>
      <c r="S573" s="4">
        <v>45</v>
      </c>
      <c r="T573" s="1" t="s">
        <v>1795</v>
      </c>
      <c r="U573">
        <v>2.6</v>
      </c>
      <c r="V573" s="1" t="s">
        <v>1796</v>
      </c>
      <c r="W573">
        <v>1</v>
      </c>
      <c r="X573" s="1" t="s">
        <v>88</v>
      </c>
      <c r="Y573" s="1" t="s">
        <v>88</v>
      </c>
      <c r="Z573" s="1" t="s">
        <v>97</v>
      </c>
      <c r="AA573">
        <v>19</v>
      </c>
      <c r="AB573">
        <v>21</v>
      </c>
      <c r="AC573">
        <v>74</v>
      </c>
      <c r="AD573" s="5">
        <v>0</v>
      </c>
      <c r="AE573" s="5">
        <v>0</v>
      </c>
      <c r="AF573" s="5">
        <v>0</v>
      </c>
      <c r="AG573" s="5">
        <v>0</v>
      </c>
      <c r="AH573">
        <v>0</v>
      </c>
      <c r="AI573">
        <v>16.399999999999999</v>
      </c>
      <c r="AJ573" s="1" t="s">
        <v>1796</v>
      </c>
      <c r="AK573">
        <v>2235</v>
      </c>
      <c r="AL573">
        <v>6</v>
      </c>
      <c r="AM573">
        <v>1</v>
      </c>
      <c r="AN573">
        <v>6</v>
      </c>
      <c r="AO573">
        <v>32</v>
      </c>
      <c r="AP573">
        <v>1</v>
      </c>
      <c r="AQ573">
        <v>1</v>
      </c>
      <c r="AR573">
        <v>1</v>
      </c>
      <c r="AS573">
        <v>3</v>
      </c>
      <c r="AT573">
        <v>1</v>
      </c>
      <c r="AU573">
        <v>9</v>
      </c>
      <c r="AV573">
        <v>8</v>
      </c>
      <c r="AW573">
        <v>439</v>
      </c>
      <c r="AX573">
        <v>421.4</v>
      </c>
      <c r="AY573">
        <v>635.29999999999995</v>
      </c>
      <c r="AZ573">
        <v>81</v>
      </c>
      <c r="BA573">
        <v>114.2</v>
      </c>
      <c r="BB573">
        <v>24</v>
      </c>
      <c r="BC573">
        <v>0.36</v>
      </c>
      <c r="BD573">
        <v>2.85</v>
      </c>
      <c r="BE573">
        <v>3.21</v>
      </c>
      <c r="BF573">
        <v>32.82</v>
      </c>
      <c r="BG573">
        <v>133</v>
      </c>
      <c r="BH573">
        <v>46</v>
      </c>
      <c r="BI573">
        <v>38</v>
      </c>
      <c r="BJ573">
        <v>6</v>
      </c>
      <c r="BK573">
        <v>240</v>
      </c>
      <c r="BL573">
        <v>79</v>
      </c>
      <c r="BM573">
        <v>96</v>
      </c>
      <c r="BN573">
        <v>16</v>
      </c>
      <c r="BO573">
        <v>3</v>
      </c>
      <c r="BP573" s="1" t="s">
        <v>88</v>
      </c>
      <c r="BQ573">
        <v>1</v>
      </c>
      <c r="BR573" s="1" t="s">
        <v>88</v>
      </c>
      <c r="BS573">
        <v>4</v>
      </c>
      <c r="BT573" s="1" t="s">
        <v>88</v>
      </c>
      <c r="BU573">
        <v>0.01</v>
      </c>
      <c r="BV573">
        <v>2.64</v>
      </c>
      <c r="BW573">
        <v>0.11</v>
      </c>
      <c r="BX573">
        <v>0.12</v>
      </c>
      <c r="BY573">
        <v>1.32</v>
      </c>
      <c r="BZ573">
        <v>1.29</v>
      </c>
      <c r="CA573">
        <v>309</v>
      </c>
      <c r="CB573">
        <v>42</v>
      </c>
      <c r="CC573">
        <v>113</v>
      </c>
      <c r="CD573">
        <v>65</v>
      </c>
      <c r="CE573">
        <v>181</v>
      </c>
      <c r="CF573">
        <v>67</v>
      </c>
      <c r="CG573">
        <v>172</v>
      </c>
      <c r="CH573">
        <v>57</v>
      </c>
      <c r="CI573">
        <v>0.97</v>
      </c>
      <c r="CJ573">
        <v>0.24</v>
      </c>
      <c r="CK573" t="str">
        <f>IF(O573=" "," ",VLOOKUP(AA573,Mapping!$A:$C,2,FALSE))</f>
        <v>WHU</v>
      </c>
      <c r="CL573" t="str">
        <f>IF(O573=" "," ",VLOOKUP(AA573,Mapping!$A:$C,3,FALSE))</f>
        <v>West Ham</v>
      </c>
      <c r="CM573" s="5">
        <f t="shared" si="40"/>
        <v>0</v>
      </c>
      <c r="CN573" s="5">
        <f t="shared" si="41"/>
        <v>0</v>
      </c>
      <c r="CO573">
        <f t="shared" si="42"/>
        <v>4.5</v>
      </c>
      <c r="CP573" s="4">
        <f t="shared" si="43"/>
        <v>16.444444444444443</v>
      </c>
      <c r="CQ573">
        <f t="shared" si="44"/>
        <v>0</v>
      </c>
    </row>
    <row r="574" spans="1:95" x14ac:dyDescent="0.35">
      <c r="A574">
        <v>25</v>
      </c>
      <c r="B574" s="1" t="s">
        <v>88</v>
      </c>
      <c r="C574">
        <v>220585</v>
      </c>
      <c r="D574" s="1" t="s">
        <v>88</v>
      </c>
      <c r="E574" s="1" t="s">
        <v>88</v>
      </c>
      <c r="F574" s="1">
        <v>0</v>
      </c>
      <c r="G574" s="1" t="s">
        <v>88</v>
      </c>
      <c r="H574" s="1" t="s">
        <v>88</v>
      </c>
      <c r="I574">
        <v>3</v>
      </c>
      <c r="J574">
        <v>1.6</v>
      </c>
      <c r="K574" s="1" t="s">
        <v>88</v>
      </c>
      <c r="L574" s="1" t="s">
        <v>88</v>
      </c>
      <c r="M574" s="1" t="s">
        <v>1797</v>
      </c>
      <c r="N574">
        <v>0</v>
      </c>
      <c r="O574">
        <v>531</v>
      </c>
      <c r="P574" s="1" t="s">
        <v>88</v>
      </c>
      <c r="Q574" s="1" t="s">
        <v>892</v>
      </c>
      <c r="R574" s="2">
        <v>45119.062542222222</v>
      </c>
      <c r="S574" s="4">
        <v>50</v>
      </c>
      <c r="T574" s="1" t="s">
        <v>1798</v>
      </c>
      <c r="U574">
        <v>1.3</v>
      </c>
      <c r="V574" s="1" t="s">
        <v>1799</v>
      </c>
      <c r="W574">
        <v>0</v>
      </c>
      <c r="X574" s="1" t="s">
        <v>88</v>
      </c>
      <c r="Y574" s="1" t="s">
        <v>88</v>
      </c>
      <c r="Z574" s="1" t="s">
        <v>97</v>
      </c>
      <c r="AA574">
        <v>19</v>
      </c>
      <c r="AB574">
        <v>21</v>
      </c>
      <c r="AC574">
        <v>27</v>
      </c>
      <c r="AD574" s="5">
        <v>0</v>
      </c>
      <c r="AE574" s="5">
        <v>0</v>
      </c>
      <c r="AF574" s="5">
        <v>0</v>
      </c>
      <c r="AG574" s="5">
        <v>0</v>
      </c>
      <c r="AH574">
        <v>0</v>
      </c>
      <c r="AI574">
        <v>5.4</v>
      </c>
      <c r="AJ574" s="1" t="s">
        <v>1799</v>
      </c>
      <c r="AK574">
        <v>752</v>
      </c>
      <c r="AL574">
        <v>6</v>
      </c>
      <c r="AM574">
        <v>1</v>
      </c>
      <c r="AN574">
        <v>1</v>
      </c>
      <c r="AO574">
        <v>14</v>
      </c>
      <c r="AP574">
        <v>1</v>
      </c>
      <c r="AQ574">
        <v>1</v>
      </c>
      <c r="AR574">
        <v>1</v>
      </c>
      <c r="AS574">
        <v>2</v>
      </c>
      <c r="AT574">
        <v>1</v>
      </c>
      <c r="AU574">
        <v>9</v>
      </c>
      <c r="AV574">
        <v>8</v>
      </c>
      <c r="AW574">
        <v>104</v>
      </c>
      <c r="AX574">
        <v>68.2</v>
      </c>
      <c r="AY574">
        <v>42.8</v>
      </c>
      <c r="AZ574">
        <v>51</v>
      </c>
      <c r="BA574">
        <v>16</v>
      </c>
      <c r="BB574">
        <v>7</v>
      </c>
      <c r="BC574">
        <v>0.43</v>
      </c>
      <c r="BD574">
        <v>0.11</v>
      </c>
      <c r="BE574">
        <v>0.54</v>
      </c>
      <c r="BF574">
        <v>13.53</v>
      </c>
      <c r="BG574">
        <v>326</v>
      </c>
      <c r="BH574">
        <v>144</v>
      </c>
      <c r="BI574">
        <v>290</v>
      </c>
      <c r="BJ574">
        <v>152</v>
      </c>
      <c r="BK574">
        <v>280</v>
      </c>
      <c r="BL574">
        <v>142</v>
      </c>
      <c r="BM574">
        <v>323</v>
      </c>
      <c r="BN574">
        <v>150</v>
      </c>
      <c r="BO574">
        <v>3</v>
      </c>
      <c r="BP574" s="1" t="s">
        <v>88</v>
      </c>
      <c r="BQ574">
        <v>1</v>
      </c>
      <c r="BR574" s="1" t="s">
        <v>88</v>
      </c>
      <c r="BS574">
        <v>4</v>
      </c>
      <c r="BT574" s="1" t="s">
        <v>88</v>
      </c>
      <c r="BU574">
        <v>0.05</v>
      </c>
      <c r="BV574">
        <v>2.64</v>
      </c>
      <c r="BW574">
        <v>0.01</v>
      </c>
      <c r="BX574">
        <v>0.06</v>
      </c>
      <c r="BY574">
        <v>1.62</v>
      </c>
      <c r="BZ574">
        <v>1.68</v>
      </c>
      <c r="CA574">
        <v>244</v>
      </c>
      <c r="CB574">
        <v>159</v>
      </c>
      <c r="CC574">
        <v>416</v>
      </c>
      <c r="CD574">
        <v>134</v>
      </c>
      <c r="CE574">
        <v>347</v>
      </c>
      <c r="CF574">
        <v>155</v>
      </c>
      <c r="CG574">
        <v>577</v>
      </c>
      <c r="CH574">
        <v>229</v>
      </c>
      <c r="CI574">
        <v>0.84</v>
      </c>
      <c r="CJ574">
        <v>0.12</v>
      </c>
      <c r="CK574" t="str">
        <f>IF(O574=" "," ",VLOOKUP(AA574,Mapping!$A:$C,2,FALSE))</f>
        <v>WHU</v>
      </c>
      <c r="CL574" t="str">
        <f>IF(O574=" "," ",VLOOKUP(AA574,Mapping!$A:$C,3,FALSE))</f>
        <v>West Ham</v>
      </c>
      <c r="CM574" s="5">
        <f t="shared" si="40"/>
        <v>0</v>
      </c>
      <c r="CN574" s="5">
        <f t="shared" si="41"/>
        <v>0</v>
      </c>
      <c r="CO574">
        <f t="shared" si="42"/>
        <v>5</v>
      </c>
      <c r="CP574" s="4">
        <f t="shared" si="43"/>
        <v>5.4</v>
      </c>
      <c r="CQ574">
        <f t="shared" si="44"/>
        <v>0</v>
      </c>
    </row>
    <row r="575" spans="1:95" x14ac:dyDescent="0.35">
      <c r="A575">
        <v>25</v>
      </c>
      <c r="B575" s="1" t="s">
        <v>88</v>
      </c>
      <c r="C575">
        <v>109533</v>
      </c>
      <c r="D575" s="1" t="s">
        <v>88</v>
      </c>
      <c r="E575" s="1" t="s">
        <v>88</v>
      </c>
      <c r="F575" s="1">
        <v>0</v>
      </c>
      <c r="G575" s="1" t="s">
        <v>88</v>
      </c>
      <c r="H575" s="1" t="s">
        <v>88</v>
      </c>
      <c r="I575">
        <v>2</v>
      </c>
      <c r="J575">
        <v>2</v>
      </c>
      <c r="K575" s="1" t="s">
        <v>88</v>
      </c>
      <c r="L575" s="1" t="s">
        <v>88</v>
      </c>
      <c r="M575" s="1" t="s">
        <v>1701</v>
      </c>
      <c r="N575">
        <v>0</v>
      </c>
      <c r="O575">
        <v>532</v>
      </c>
      <c r="P575" s="1" t="s">
        <v>88</v>
      </c>
      <c r="Q575" s="1" t="s">
        <v>892</v>
      </c>
      <c r="R575" s="2">
        <v>45119.062542222222</v>
      </c>
      <c r="S575" s="4">
        <v>45</v>
      </c>
      <c r="T575" s="1" t="s">
        <v>1800</v>
      </c>
      <c r="U575">
        <v>1.8</v>
      </c>
      <c r="V575" s="1" t="s">
        <v>1801</v>
      </c>
      <c r="W575">
        <v>0.4</v>
      </c>
      <c r="X575" s="1" t="s">
        <v>88</v>
      </c>
      <c r="Y575" s="1" t="s">
        <v>88</v>
      </c>
      <c r="Z575" s="1" t="s">
        <v>97</v>
      </c>
      <c r="AA575">
        <v>19</v>
      </c>
      <c r="AB575">
        <v>21</v>
      </c>
      <c r="AC575">
        <v>39</v>
      </c>
      <c r="AD575" s="5">
        <v>0</v>
      </c>
      <c r="AE575" s="5">
        <v>0</v>
      </c>
      <c r="AF575" s="5">
        <v>0</v>
      </c>
      <c r="AG575" s="5">
        <v>0</v>
      </c>
      <c r="AH575">
        <v>0</v>
      </c>
      <c r="AI575">
        <v>8.6999999999999993</v>
      </c>
      <c r="AJ575" s="1" t="s">
        <v>1701</v>
      </c>
      <c r="AK575">
        <v>1317</v>
      </c>
      <c r="AL575">
        <v>1</v>
      </c>
      <c r="AM575">
        <v>1</v>
      </c>
      <c r="AN575">
        <v>2</v>
      </c>
      <c r="AO575">
        <v>28</v>
      </c>
      <c r="AP575">
        <v>1</v>
      </c>
      <c r="AQ575">
        <v>1</v>
      </c>
      <c r="AR575">
        <v>1</v>
      </c>
      <c r="AS575">
        <v>2</v>
      </c>
      <c r="AT575">
        <v>1</v>
      </c>
      <c r="AU575">
        <v>9</v>
      </c>
      <c r="AV575">
        <v>2</v>
      </c>
      <c r="AW575">
        <v>209</v>
      </c>
      <c r="AX575">
        <v>233.4</v>
      </c>
      <c r="AY575">
        <v>204.8</v>
      </c>
      <c r="AZ575">
        <v>183</v>
      </c>
      <c r="BA575">
        <v>62.4</v>
      </c>
      <c r="BB575">
        <v>16</v>
      </c>
      <c r="BC575">
        <v>0.8</v>
      </c>
      <c r="BD575">
        <v>0.77</v>
      </c>
      <c r="BE575">
        <v>1.57</v>
      </c>
      <c r="BF575">
        <v>23.26</v>
      </c>
      <c r="BG575">
        <v>226</v>
      </c>
      <c r="BH575">
        <v>84</v>
      </c>
      <c r="BI575">
        <v>150</v>
      </c>
      <c r="BJ575">
        <v>36</v>
      </c>
      <c r="BK575">
        <v>157</v>
      </c>
      <c r="BL575">
        <v>25</v>
      </c>
      <c r="BM575">
        <v>199</v>
      </c>
      <c r="BN575">
        <v>64</v>
      </c>
      <c r="BO575">
        <v>2</v>
      </c>
      <c r="BP575" s="1" t="s">
        <v>88</v>
      </c>
      <c r="BQ575">
        <v>1</v>
      </c>
      <c r="BR575" s="1" t="s">
        <v>88</v>
      </c>
      <c r="BS575">
        <v>4</v>
      </c>
      <c r="BT575" s="1" t="s">
        <v>88</v>
      </c>
      <c r="BU575">
        <v>0.05</v>
      </c>
      <c r="BV575">
        <v>2.64</v>
      </c>
      <c r="BW575">
        <v>0.05</v>
      </c>
      <c r="BX575">
        <v>0.1</v>
      </c>
      <c r="BY575">
        <v>1.59</v>
      </c>
      <c r="BZ575">
        <v>1.91</v>
      </c>
      <c r="CA575">
        <v>338</v>
      </c>
      <c r="CB575">
        <v>62</v>
      </c>
      <c r="CC575">
        <v>142</v>
      </c>
      <c r="CD575">
        <v>85</v>
      </c>
      <c r="CE575">
        <v>281</v>
      </c>
      <c r="CF575">
        <v>106</v>
      </c>
      <c r="CG575">
        <v>260</v>
      </c>
      <c r="CH575">
        <v>89</v>
      </c>
      <c r="CI575">
        <v>1.0900000000000001</v>
      </c>
      <c r="CJ575">
        <v>0.14000000000000001</v>
      </c>
      <c r="CK575" t="str">
        <f>IF(O575=" "," ",VLOOKUP(AA575,Mapping!$A:$C,2,FALSE))</f>
        <v>WHU</v>
      </c>
      <c r="CL575" t="str">
        <f>IF(O575=" "," ",VLOOKUP(AA575,Mapping!$A:$C,3,FALSE))</f>
        <v>West Ham</v>
      </c>
      <c r="CM575" s="5">
        <f t="shared" si="40"/>
        <v>0</v>
      </c>
      <c r="CN575" s="5">
        <f t="shared" si="41"/>
        <v>0</v>
      </c>
      <c r="CO575">
        <f t="shared" si="42"/>
        <v>4.5</v>
      </c>
      <c r="CP575" s="4">
        <f t="shared" si="43"/>
        <v>8.6666666666666661</v>
      </c>
      <c r="CQ575">
        <f t="shared" si="44"/>
        <v>0</v>
      </c>
    </row>
    <row r="576" spans="1:95" x14ac:dyDescent="0.35">
      <c r="A576">
        <v>25</v>
      </c>
      <c r="B576" s="1" t="s">
        <v>88</v>
      </c>
      <c r="C576">
        <v>37096</v>
      </c>
      <c r="D576" s="1" t="s">
        <v>88</v>
      </c>
      <c r="E576" s="1" t="s">
        <v>88</v>
      </c>
      <c r="F576" s="1">
        <v>0</v>
      </c>
      <c r="G576" s="1" t="s">
        <v>88</v>
      </c>
      <c r="H576" s="1" t="s">
        <v>88</v>
      </c>
      <c r="I576">
        <v>1</v>
      </c>
      <c r="J576">
        <v>2.2999999999999998</v>
      </c>
      <c r="K576" s="1" t="s">
        <v>88</v>
      </c>
      <c r="L576" s="1" t="s">
        <v>88</v>
      </c>
      <c r="M576" s="1" t="s">
        <v>1802</v>
      </c>
      <c r="N576">
        <v>0</v>
      </c>
      <c r="O576">
        <v>533</v>
      </c>
      <c r="P576" s="1" t="s">
        <v>88</v>
      </c>
      <c r="Q576" s="1" t="s">
        <v>892</v>
      </c>
      <c r="R576" s="2">
        <v>45119.062542222222</v>
      </c>
      <c r="S576" s="4">
        <v>45</v>
      </c>
      <c r="T576" s="1" t="s">
        <v>1803</v>
      </c>
      <c r="U576">
        <v>3.5</v>
      </c>
      <c r="V576" s="1" t="s">
        <v>1804</v>
      </c>
      <c r="W576">
        <v>3.3</v>
      </c>
      <c r="X576" s="1" t="s">
        <v>88</v>
      </c>
      <c r="Y576" s="1" t="s">
        <v>88</v>
      </c>
      <c r="Z576" s="1" t="s">
        <v>97</v>
      </c>
      <c r="AA576">
        <v>19</v>
      </c>
      <c r="AB576">
        <v>21</v>
      </c>
      <c r="AC576">
        <v>127</v>
      </c>
      <c r="AD576" s="5">
        <v>0</v>
      </c>
      <c r="AE576" s="5">
        <v>0</v>
      </c>
      <c r="AF576" s="5">
        <v>0</v>
      </c>
      <c r="AG576" s="5">
        <v>0</v>
      </c>
      <c r="AH576">
        <v>0</v>
      </c>
      <c r="AI576">
        <v>28.2</v>
      </c>
      <c r="AJ576" s="1" t="s">
        <v>1804</v>
      </c>
      <c r="AK576">
        <v>3111</v>
      </c>
      <c r="AL576">
        <v>1</v>
      </c>
      <c r="AM576">
        <v>1</v>
      </c>
      <c r="AN576">
        <v>9</v>
      </c>
      <c r="AO576">
        <v>48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109</v>
      </c>
      <c r="AV576">
        <v>10</v>
      </c>
      <c r="AW576">
        <v>622</v>
      </c>
      <c r="AX576">
        <v>772</v>
      </c>
      <c r="AY576">
        <v>0</v>
      </c>
      <c r="AZ576">
        <v>0</v>
      </c>
      <c r="BA576">
        <v>77</v>
      </c>
      <c r="BB576">
        <v>36</v>
      </c>
      <c r="BC576">
        <v>0</v>
      </c>
      <c r="BD576">
        <v>0</v>
      </c>
      <c r="BE576">
        <v>0</v>
      </c>
      <c r="BF576">
        <v>45.55</v>
      </c>
      <c r="BG576">
        <v>27</v>
      </c>
      <c r="BH576">
        <v>7</v>
      </c>
      <c r="BI576">
        <v>455</v>
      </c>
      <c r="BJ576">
        <v>54</v>
      </c>
      <c r="BK576">
        <v>440</v>
      </c>
      <c r="BL576">
        <v>45</v>
      </c>
      <c r="BM576">
        <v>162</v>
      </c>
      <c r="BN576">
        <v>7</v>
      </c>
      <c r="BO576">
        <v>2</v>
      </c>
      <c r="BP576" s="1" t="s">
        <v>88</v>
      </c>
      <c r="BQ576">
        <v>1</v>
      </c>
      <c r="BR576" s="1" t="s">
        <v>88</v>
      </c>
      <c r="BS576">
        <v>4</v>
      </c>
      <c r="BT576" s="1" t="s">
        <v>88</v>
      </c>
      <c r="BU576">
        <v>0.05</v>
      </c>
      <c r="BV576">
        <v>3.15</v>
      </c>
      <c r="BW576">
        <v>0.05</v>
      </c>
      <c r="BX576">
        <v>0.1</v>
      </c>
      <c r="BY576">
        <v>1.32</v>
      </c>
      <c r="BZ576">
        <v>1.39</v>
      </c>
      <c r="CA576">
        <v>300</v>
      </c>
      <c r="CB576">
        <v>12</v>
      </c>
      <c r="CC576">
        <v>104</v>
      </c>
      <c r="CD576">
        <v>44</v>
      </c>
      <c r="CE576">
        <v>92</v>
      </c>
      <c r="CF576">
        <v>18</v>
      </c>
      <c r="CG576">
        <v>98</v>
      </c>
      <c r="CH576">
        <v>14</v>
      </c>
      <c r="CI576">
        <v>1.04</v>
      </c>
      <c r="CJ576">
        <v>0.26</v>
      </c>
      <c r="CK576" t="str">
        <f>IF(O576=" "," ",VLOOKUP(AA576,Mapping!$A:$C,2,FALSE))</f>
        <v>WHU</v>
      </c>
      <c r="CL576" t="str">
        <f>IF(O576=" "," ",VLOOKUP(AA576,Mapping!$A:$C,3,FALSE))</f>
        <v>West Ham</v>
      </c>
      <c r="CM576" s="5">
        <f t="shared" si="40"/>
        <v>0</v>
      </c>
      <c r="CN576" s="5">
        <f t="shared" si="41"/>
        <v>0</v>
      </c>
      <c r="CO576">
        <f t="shared" si="42"/>
        <v>4.5</v>
      </c>
      <c r="CP576" s="4">
        <f t="shared" si="43"/>
        <v>28.222222222222221</v>
      </c>
      <c r="CQ576">
        <f t="shared" si="44"/>
        <v>0</v>
      </c>
    </row>
    <row r="577" spans="1:95" x14ac:dyDescent="0.35">
      <c r="A577">
        <v>25</v>
      </c>
      <c r="B577" s="1" t="s">
        <v>88</v>
      </c>
      <c r="C577">
        <v>217593</v>
      </c>
      <c r="D577" s="1" t="s">
        <v>88</v>
      </c>
      <c r="E577" s="1" t="s">
        <v>88</v>
      </c>
      <c r="F577" s="1">
        <v>0</v>
      </c>
      <c r="G577" s="1" t="s">
        <v>88</v>
      </c>
      <c r="H577" s="1" t="s">
        <v>88</v>
      </c>
      <c r="I577">
        <v>3</v>
      </c>
      <c r="J577">
        <v>1.6</v>
      </c>
      <c r="K577" s="1" t="s">
        <v>88</v>
      </c>
      <c r="L577" s="1" t="s">
        <v>88</v>
      </c>
      <c r="M577" s="1" t="s">
        <v>1805</v>
      </c>
      <c r="N577">
        <v>0</v>
      </c>
      <c r="O577">
        <v>534</v>
      </c>
      <c r="P577" s="1" t="s">
        <v>88</v>
      </c>
      <c r="Q577" s="1" t="s">
        <v>892</v>
      </c>
      <c r="R577" s="2">
        <v>45119.062542222222</v>
      </c>
      <c r="S577" s="4">
        <v>50</v>
      </c>
      <c r="T577" s="1" t="s">
        <v>1806</v>
      </c>
      <c r="U577">
        <v>2.2000000000000002</v>
      </c>
      <c r="V577" s="1" t="s">
        <v>1807</v>
      </c>
      <c r="W577">
        <v>0.1</v>
      </c>
      <c r="X577" s="1" t="s">
        <v>88</v>
      </c>
      <c r="Y577" s="1" t="s">
        <v>88</v>
      </c>
      <c r="Z577" s="1" t="s">
        <v>97</v>
      </c>
      <c r="AA577">
        <v>19</v>
      </c>
      <c r="AB577">
        <v>21</v>
      </c>
      <c r="AC577">
        <v>71</v>
      </c>
      <c r="AD577" s="5">
        <v>0</v>
      </c>
      <c r="AE577" s="5">
        <v>0</v>
      </c>
      <c r="AF577" s="5">
        <v>0</v>
      </c>
      <c r="AG577" s="5">
        <v>0</v>
      </c>
      <c r="AH577">
        <v>0</v>
      </c>
      <c r="AI577">
        <v>14.2</v>
      </c>
      <c r="AJ577" s="1" t="s">
        <v>1808</v>
      </c>
      <c r="AK577">
        <v>1493</v>
      </c>
      <c r="AL577">
        <v>3</v>
      </c>
      <c r="AM577">
        <v>1</v>
      </c>
      <c r="AN577">
        <v>1</v>
      </c>
      <c r="AO577">
        <v>28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109</v>
      </c>
      <c r="AV577">
        <v>6</v>
      </c>
      <c r="AW577">
        <v>282</v>
      </c>
      <c r="AX577">
        <v>272</v>
      </c>
      <c r="AY577">
        <v>317.89999999999998</v>
      </c>
      <c r="AZ577">
        <v>212</v>
      </c>
      <c r="BA577">
        <v>79.900000000000006</v>
      </c>
      <c r="BB577">
        <v>17</v>
      </c>
      <c r="BC577">
        <v>2.13</v>
      </c>
      <c r="BD577">
        <v>2.0099999999999998</v>
      </c>
      <c r="BE577">
        <v>4.1399999999999997</v>
      </c>
      <c r="BF577">
        <v>25.06</v>
      </c>
      <c r="BG577">
        <v>213</v>
      </c>
      <c r="BH577">
        <v>96</v>
      </c>
      <c r="BI577">
        <v>101</v>
      </c>
      <c r="BJ577">
        <v>76</v>
      </c>
      <c r="BK577">
        <v>144</v>
      </c>
      <c r="BL577">
        <v>94</v>
      </c>
      <c r="BM577">
        <v>154</v>
      </c>
      <c r="BN577">
        <v>90</v>
      </c>
      <c r="BO577">
        <v>5</v>
      </c>
      <c r="BP577" s="1" t="s">
        <v>88</v>
      </c>
      <c r="BQ577">
        <v>1</v>
      </c>
      <c r="BR577" s="1" t="s">
        <v>88</v>
      </c>
      <c r="BS577">
        <v>4</v>
      </c>
      <c r="BT577" s="1" t="s">
        <v>88</v>
      </c>
      <c r="BU577">
        <v>0.13</v>
      </c>
      <c r="BV577">
        <v>3.15</v>
      </c>
      <c r="BW577">
        <v>0.12</v>
      </c>
      <c r="BX577">
        <v>0.25</v>
      </c>
      <c r="BY577">
        <v>1.51</v>
      </c>
      <c r="BZ577">
        <v>1.69</v>
      </c>
      <c r="CA577">
        <v>242</v>
      </c>
      <c r="CB577">
        <v>158</v>
      </c>
      <c r="CC577">
        <v>414</v>
      </c>
      <c r="CD577">
        <v>133</v>
      </c>
      <c r="CE577">
        <v>227</v>
      </c>
      <c r="CF577">
        <v>90</v>
      </c>
      <c r="CG577">
        <v>447</v>
      </c>
      <c r="CH577">
        <v>150</v>
      </c>
      <c r="CI577">
        <v>1.02</v>
      </c>
      <c r="CJ577">
        <v>0.06</v>
      </c>
      <c r="CK577" t="str">
        <f>IF(O577=" "," ",VLOOKUP(AA577,Mapping!$A:$C,2,FALSE))</f>
        <v>WHU</v>
      </c>
      <c r="CL577" t="str">
        <f>IF(O577=" "," ",VLOOKUP(AA577,Mapping!$A:$C,3,FALSE))</f>
        <v>West Ham</v>
      </c>
      <c r="CM577" s="5">
        <f t="shared" si="40"/>
        <v>0</v>
      </c>
      <c r="CN577" s="5">
        <f t="shared" si="41"/>
        <v>0</v>
      </c>
      <c r="CO577">
        <f t="shared" si="42"/>
        <v>5</v>
      </c>
      <c r="CP577" s="4">
        <f t="shared" si="43"/>
        <v>14.2</v>
      </c>
      <c r="CQ577">
        <f t="shared" si="44"/>
        <v>0</v>
      </c>
    </row>
    <row r="578" spans="1:95" x14ac:dyDescent="0.35">
      <c r="A578">
        <v>25</v>
      </c>
      <c r="B578" s="1" t="s">
        <v>88</v>
      </c>
      <c r="C578">
        <v>84939</v>
      </c>
      <c r="D578" s="1" t="s">
        <v>88</v>
      </c>
      <c r="E578" s="1" t="s">
        <v>88</v>
      </c>
      <c r="F578" s="1">
        <v>0</v>
      </c>
      <c r="G578" s="1" t="s">
        <v>88</v>
      </c>
      <c r="H578" s="1" t="s">
        <v>88</v>
      </c>
      <c r="I578">
        <v>4</v>
      </c>
      <c r="J578">
        <v>2.1</v>
      </c>
      <c r="K578" s="1" t="s">
        <v>88</v>
      </c>
      <c r="L578" s="1" t="s">
        <v>88</v>
      </c>
      <c r="M578" s="1" t="s">
        <v>607</v>
      </c>
      <c r="N578">
        <v>0</v>
      </c>
      <c r="O578">
        <v>535</v>
      </c>
      <c r="P578" s="1" t="s">
        <v>88</v>
      </c>
      <c r="Q578" s="1" t="s">
        <v>892</v>
      </c>
      <c r="R578" s="2">
        <v>45119.062542222222</v>
      </c>
      <c r="S578" s="4">
        <v>60</v>
      </c>
      <c r="T578" s="1" t="s">
        <v>1809</v>
      </c>
      <c r="U578">
        <v>2.8</v>
      </c>
      <c r="V578" s="1" t="s">
        <v>1810</v>
      </c>
      <c r="W578">
        <v>1.8</v>
      </c>
      <c r="X578" s="1" t="s">
        <v>88</v>
      </c>
      <c r="Y578" s="1" t="s">
        <v>88</v>
      </c>
      <c r="Z578" s="1" t="s">
        <v>97</v>
      </c>
      <c r="AA578">
        <v>19</v>
      </c>
      <c r="AB578">
        <v>21</v>
      </c>
      <c r="AC578">
        <v>97</v>
      </c>
      <c r="AD578" s="5">
        <v>0</v>
      </c>
      <c r="AE578" s="5">
        <v>0</v>
      </c>
      <c r="AF578" s="5">
        <v>0</v>
      </c>
      <c r="AG578" s="5">
        <v>0</v>
      </c>
      <c r="AH578">
        <v>0</v>
      </c>
      <c r="AI578">
        <v>16.2</v>
      </c>
      <c r="AJ578" s="1" t="s">
        <v>1810</v>
      </c>
      <c r="AK578">
        <v>1579</v>
      </c>
      <c r="AL578">
        <v>8</v>
      </c>
      <c r="AM578">
        <v>2</v>
      </c>
      <c r="AN578">
        <v>5</v>
      </c>
      <c r="AO578">
        <v>26</v>
      </c>
      <c r="AP578">
        <v>1</v>
      </c>
      <c r="AQ578">
        <v>1</v>
      </c>
      <c r="AR578">
        <v>1</v>
      </c>
      <c r="AS578">
        <v>4</v>
      </c>
      <c r="AT578">
        <v>1</v>
      </c>
      <c r="AU578">
        <v>109</v>
      </c>
      <c r="AV578">
        <v>13</v>
      </c>
      <c r="AW578">
        <v>317</v>
      </c>
      <c r="AX578">
        <v>412.2</v>
      </c>
      <c r="AY578">
        <v>207.1</v>
      </c>
      <c r="AZ578">
        <v>620</v>
      </c>
      <c r="BA578">
        <v>123.7</v>
      </c>
      <c r="BB578">
        <v>15</v>
      </c>
      <c r="BC578">
        <v>8.43</v>
      </c>
      <c r="BD578">
        <v>1.27</v>
      </c>
      <c r="BE578">
        <v>9.6999999999999993</v>
      </c>
      <c r="BF578">
        <v>26.29</v>
      </c>
      <c r="BG578">
        <v>139</v>
      </c>
      <c r="BH578">
        <v>13</v>
      </c>
      <c r="BI578">
        <v>149</v>
      </c>
      <c r="BJ578">
        <v>16</v>
      </c>
      <c r="BK578">
        <v>40</v>
      </c>
      <c r="BL578">
        <v>12</v>
      </c>
      <c r="BM578">
        <v>84</v>
      </c>
      <c r="BN578">
        <v>13</v>
      </c>
      <c r="BO578">
        <v>5</v>
      </c>
      <c r="BP578" s="1" t="s">
        <v>88</v>
      </c>
      <c r="BQ578">
        <v>1</v>
      </c>
      <c r="BR578" s="1" t="s">
        <v>88</v>
      </c>
      <c r="BS578">
        <v>4</v>
      </c>
      <c r="BT578" s="1" t="s">
        <v>88</v>
      </c>
      <c r="BU578">
        <v>0.48</v>
      </c>
      <c r="BV578">
        <v>3.15</v>
      </c>
      <c r="BW578">
        <v>7.0000000000000007E-2</v>
      </c>
      <c r="BX578">
        <v>0.55000000000000004</v>
      </c>
      <c r="BY578">
        <v>1.5</v>
      </c>
      <c r="BZ578">
        <v>1.48</v>
      </c>
      <c r="CA578">
        <v>62</v>
      </c>
      <c r="CB578">
        <v>22</v>
      </c>
      <c r="CC578">
        <v>542</v>
      </c>
      <c r="CD578">
        <v>54</v>
      </c>
      <c r="CE578">
        <v>172</v>
      </c>
      <c r="CF578">
        <v>19</v>
      </c>
      <c r="CG578">
        <v>133</v>
      </c>
      <c r="CH578">
        <v>26</v>
      </c>
      <c r="CI578">
        <v>0.85</v>
      </c>
      <c r="CJ578">
        <v>0.28000000000000003</v>
      </c>
      <c r="CK578" t="str">
        <f>IF(O578=" "," ",VLOOKUP(AA578,Mapping!$A:$C,2,FALSE))</f>
        <v>WHU</v>
      </c>
      <c r="CL578" t="str">
        <f>IF(O578=" "," ",VLOOKUP(AA578,Mapping!$A:$C,3,FALSE))</f>
        <v>West Ham</v>
      </c>
      <c r="CM578" s="5">
        <f t="shared" ref="CM578:CM617" si="45">AD578-AF578</f>
        <v>0</v>
      </c>
      <c r="CN578" s="5">
        <f t="shared" ref="CN578:CN617" si="46">AE578-AG578</f>
        <v>0</v>
      </c>
      <c r="CO578">
        <f t="shared" ref="CO578:CO617" si="47">S578/10</f>
        <v>6</v>
      </c>
      <c r="CP578" s="4">
        <f t="shared" ref="CP578:CP617" si="48">AC578/CO578</f>
        <v>16.166666666666668</v>
      </c>
      <c r="CQ578">
        <f t="shared" ref="CQ578:CQ617" si="49">F578/10</f>
        <v>0</v>
      </c>
    </row>
    <row r="579" spans="1:95" x14ac:dyDescent="0.35">
      <c r="A579">
        <v>25</v>
      </c>
      <c r="B579" s="1" t="s">
        <v>88</v>
      </c>
      <c r="C579">
        <v>222018</v>
      </c>
      <c r="D579" s="1" t="s">
        <v>88</v>
      </c>
      <c r="E579" s="1" t="s">
        <v>88</v>
      </c>
      <c r="F579" s="1">
        <v>0</v>
      </c>
      <c r="G579" s="1" t="s">
        <v>88</v>
      </c>
      <c r="H579" s="1" t="s">
        <v>88</v>
      </c>
      <c r="I579">
        <v>2</v>
      </c>
      <c r="J579">
        <v>2</v>
      </c>
      <c r="K579" s="1" t="s">
        <v>88</v>
      </c>
      <c r="L579" s="1" t="s">
        <v>88</v>
      </c>
      <c r="M579" s="1" t="s">
        <v>365</v>
      </c>
      <c r="N579">
        <v>0</v>
      </c>
      <c r="O579">
        <v>536</v>
      </c>
      <c r="P579" s="1" t="s">
        <v>88</v>
      </c>
      <c r="Q579" s="1" t="s">
        <v>892</v>
      </c>
      <c r="R579" s="2">
        <v>45119.062542222222</v>
      </c>
      <c r="S579" s="4">
        <v>45</v>
      </c>
      <c r="T579" s="1" t="s">
        <v>1811</v>
      </c>
      <c r="U579">
        <v>1.7</v>
      </c>
      <c r="V579" s="1" t="s">
        <v>1560</v>
      </c>
      <c r="W579">
        <v>0.1</v>
      </c>
      <c r="X579" s="1" t="s">
        <v>88</v>
      </c>
      <c r="Y579" s="1" t="s">
        <v>88</v>
      </c>
      <c r="Z579" s="1" t="s">
        <v>97</v>
      </c>
      <c r="AA579">
        <v>19</v>
      </c>
      <c r="AB579">
        <v>21</v>
      </c>
      <c r="AC579">
        <v>29</v>
      </c>
      <c r="AD579" s="5">
        <v>0</v>
      </c>
      <c r="AE579" s="5">
        <v>0</v>
      </c>
      <c r="AF579" s="5">
        <v>0</v>
      </c>
      <c r="AG579" s="5">
        <v>0</v>
      </c>
      <c r="AH579">
        <v>0</v>
      </c>
      <c r="AI579">
        <v>6.4</v>
      </c>
      <c r="AJ579" s="1" t="s">
        <v>1560</v>
      </c>
      <c r="AK579">
        <v>860</v>
      </c>
      <c r="AL579">
        <v>8</v>
      </c>
      <c r="AM579">
        <v>2</v>
      </c>
      <c r="AN579">
        <v>2</v>
      </c>
      <c r="AO579">
        <v>13</v>
      </c>
      <c r="AP579">
        <v>1</v>
      </c>
      <c r="AQ579">
        <v>1</v>
      </c>
      <c r="AR579">
        <v>1</v>
      </c>
      <c r="AS579">
        <v>4</v>
      </c>
      <c r="AT579">
        <v>1</v>
      </c>
      <c r="AU579">
        <v>109</v>
      </c>
      <c r="AV579">
        <v>1</v>
      </c>
      <c r="AW579">
        <v>164</v>
      </c>
      <c r="AX579">
        <v>161.6</v>
      </c>
      <c r="AY579">
        <v>76.8</v>
      </c>
      <c r="AZ579">
        <v>20</v>
      </c>
      <c r="BA579">
        <v>25.9</v>
      </c>
      <c r="BB579">
        <v>9</v>
      </c>
      <c r="BC579">
        <v>0.06</v>
      </c>
      <c r="BD579">
        <v>0.4</v>
      </c>
      <c r="BE579">
        <v>0.46</v>
      </c>
      <c r="BF579">
        <v>15.66</v>
      </c>
      <c r="BG579">
        <v>264</v>
      </c>
      <c r="BH579">
        <v>104</v>
      </c>
      <c r="BI579">
        <v>261</v>
      </c>
      <c r="BJ579">
        <v>91</v>
      </c>
      <c r="BK579">
        <v>320</v>
      </c>
      <c r="BL579">
        <v>121</v>
      </c>
      <c r="BM579">
        <v>303</v>
      </c>
      <c r="BN579">
        <v>111</v>
      </c>
      <c r="BO579">
        <v>5</v>
      </c>
      <c r="BP579" s="1" t="s">
        <v>88</v>
      </c>
      <c r="BQ579">
        <v>1</v>
      </c>
      <c r="BR579" s="1" t="s">
        <v>88</v>
      </c>
      <c r="BS579">
        <v>4</v>
      </c>
      <c r="BT579" s="1" t="s">
        <v>88</v>
      </c>
      <c r="BU579">
        <v>0.01</v>
      </c>
      <c r="BV579">
        <v>3.15</v>
      </c>
      <c r="BW579">
        <v>0.04</v>
      </c>
      <c r="BX579">
        <v>0.05</v>
      </c>
      <c r="BY579">
        <v>1.64</v>
      </c>
      <c r="BZ579">
        <v>1.36</v>
      </c>
      <c r="CA579">
        <v>418</v>
      </c>
      <c r="CB579">
        <v>115</v>
      </c>
      <c r="CC579">
        <v>222</v>
      </c>
      <c r="CD579">
        <v>138</v>
      </c>
      <c r="CE579">
        <v>294</v>
      </c>
      <c r="CF579">
        <v>110</v>
      </c>
      <c r="CG579">
        <v>463</v>
      </c>
      <c r="CH579">
        <v>180</v>
      </c>
      <c r="CI579">
        <v>0.94</v>
      </c>
      <c r="CJ579">
        <v>0.21</v>
      </c>
      <c r="CK579" t="str">
        <f>IF(O579=" "," ",VLOOKUP(AA579,Mapping!$A:$C,2,FALSE))</f>
        <v>WHU</v>
      </c>
      <c r="CL579" t="str">
        <f>IF(O579=" "," ",VLOOKUP(AA579,Mapping!$A:$C,3,FALSE))</f>
        <v>West Ham</v>
      </c>
      <c r="CM579" s="5">
        <f t="shared" si="45"/>
        <v>0</v>
      </c>
      <c r="CN579" s="5">
        <f t="shared" si="46"/>
        <v>0</v>
      </c>
      <c r="CO579">
        <f t="shared" si="47"/>
        <v>4.5</v>
      </c>
      <c r="CP579" s="4">
        <f t="shared" si="48"/>
        <v>6.4444444444444446</v>
      </c>
      <c r="CQ579">
        <f t="shared" si="49"/>
        <v>0</v>
      </c>
    </row>
    <row r="580" spans="1:95" x14ac:dyDescent="0.35">
      <c r="A580">
        <v>25</v>
      </c>
      <c r="B580" s="1" t="s">
        <v>88</v>
      </c>
      <c r="C580">
        <v>201057</v>
      </c>
      <c r="D580" s="1" t="s">
        <v>88</v>
      </c>
      <c r="E580" s="1" t="s">
        <v>88</v>
      </c>
      <c r="F580" s="1">
        <v>0</v>
      </c>
      <c r="G580" s="1" t="s">
        <v>88</v>
      </c>
      <c r="H580" s="1" t="s">
        <v>88</v>
      </c>
      <c r="I580">
        <v>2</v>
      </c>
      <c r="J580">
        <v>2</v>
      </c>
      <c r="K580" s="1" t="s">
        <v>88</v>
      </c>
      <c r="L580" s="1" t="s">
        <v>88</v>
      </c>
      <c r="M580" s="1" t="s">
        <v>1812</v>
      </c>
      <c r="N580">
        <v>0</v>
      </c>
      <c r="O580">
        <v>537</v>
      </c>
      <c r="P580" s="1" t="s">
        <v>88</v>
      </c>
      <c r="Q580" s="1" t="s">
        <v>892</v>
      </c>
      <c r="R580" s="2">
        <v>45119.062542222222</v>
      </c>
      <c r="S580" s="4">
        <v>45</v>
      </c>
      <c r="T580" s="1" t="s">
        <v>1813</v>
      </c>
      <c r="U580">
        <v>2.5</v>
      </c>
      <c r="V580" s="1" t="s">
        <v>1814</v>
      </c>
      <c r="W580">
        <v>0.2</v>
      </c>
      <c r="X580" s="1" t="s">
        <v>88</v>
      </c>
      <c r="Y580" s="1" t="s">
        <v>88</v>
      </c>
      <c r="Z580" s="1" t="s">
        <v>97</v>
      </c>
      <c r="AA580">
        <v>19</v>
      </c>
      <c r="AB580">
        <v>21</v>
      </c>
      <c r="AC580">
        <v>67</v>
      </c>
      <c r="AD580" s="5">
        <v>0</v>
      </c>
      <c r="AE580" s="5">
        <v>0</v>
      </c>
      <c r="AF580" s="5">
        <v>0</v>
      </c>
      <c r="AG580" s="5">
        <v>0</v>
      </c>
      <c r="AH580">
        <v>0</v>
      </c>
      <c r="AI580">
        <v>14.9</v>
      </c>
      <c r="AJ580" s="1" t="s">
        <v>1814</v>
      </c>
      <c r="AK580">
        <v>2229</v>
      </c>
      <c r="AL580">
        <v>8</v>
      </c>
      <c r="AM580">
        <v>3</v>
      </c>
      <c r="AN580">
        <v>5</v>
      </c>
      <c r="AO580">
        <v>34</v>
      </c>
      <c r="AP580">
        <v>1</v>
      </c>
      <c r="AQ580">
        <v>1</v>
      </c>
      <c r="AR580">
        <v>1</v>
      </c>
      <c r="AS580">
        <v>4</v>
      </c>
      <c r="AT580">
        <v>1</v>
      </c>
      <c r="AU580">
        <v>109</v>
      </c>
      <c r="AV580">
        <v>4</v>
      </c>
      <c r="AW580">
        <v>362</v>
      </c>
      <c r="AX580">
        <v>362.6</v>
      </c>
      <c r="AY580">
        <v>127</v>
      </c>
      <c r="AZ580">
        <v>83</v>
      </c>
      <c r="BA580">
        <v>57.6</v>
      </c>
      <c r="BB580">
        <v>25</v>
      </c>
      <c r="BC580">
        <v>0.49</v>
      </c>
      <c r="BD580">
        <v>0.63</v>
      </c>
      <c r="BE580">
        <v>1.1200000000000001</v>
      </c>
      <c r="BF580">
        <v>31.51</v>
      </c>
      <c r="BG580">
        <v>170</v>
      </c>
      <c r="BH580">
        <v>62</v>
      </c>
      <c r="BI580">
        <v>200</v>
      </c>
      <c r="BJ580">
        <v>56</v>
      </c>
      <c r="BK580">
        <v>237</v>
      </c>
      <c r="BL580">
        <v>76</v>
      </c>
      <c r="BM580">
        <v>214</v>
      </c>
      <c r="BN580">
        <v>72</v>
      </c>
      <c r="BO580">
        <v>5</v>
      </c>
      <c r="BP580" s="1" t="s">
        <v>88</v>
      </c>
      <c r="BQ580">
        <v>1</v>
      </c>
      <c r="BR580" s="1" t="s">
        <v>88</v>
      </c>
      <c r="BS580">
        <v>4</v>
      </c>
      <c r="BT580" s="1" t="s">
        <v>88</v>
      </c>
      <c r="BU580">
        <v>0.02</v>
      </c>
      <c r="BV580">
        <v>3.15</v>
      </c>
      <c r="BW580">
        <v>0.03</v>
      </c>
      <c r="BX580">
        <v>0.05</v>
      </c>
      <c r="BY580">
        <v>1.27</v>
      </c>
      <c r="BZ580">
        <v>1.37</v>
      </c>
      <c r="CA580">
        <v>392</v>
      </c>
      <c r="CB580">
        <v>99</v>
      </c>
      <c r="CC580">
        <v>196</v>
      </c>
      <c r="CD580">
        <v>122</v>
      </c>
      <c r="CE580">
        <v>198</v>
      </c>
      <c r="CF580">
        <v>76</v>
      </c>
      <c r="CG580">
        <v>370</v>
      </c>
      <c r="CH580">
        <v>140</v>
      </c>
      <c r="CI580">
        <v>1.01</v>
      </c>
      <c r="CJ580">
        <v>0.2</v>
      </c>
      <c r="CK580" t="str">
        <f>IF(O580=" "," ",VLOOKUP(AA580,Mapping!$A:$C,2,FALSE))</f>
        <v>WHU</v>
      </c>
      <c r="CL580" t="str">
        <f>IF(O580=" "," ",VLOOKUP(AA580,Mapping!$A:$C,3,FALSE))</f>
        <v>West Ham</v>
      </c>
      <c r="CM580" s="5">
        <f t="shared" si="45"/>
        <v>0</v>
      </c>
      <c r="CN580" s="5">
        <f t="shared" si="46"/>
        <v>0</v>
      </c>
      <c r="CO580">
        <f t="shared" si="47"/>
        <v>4.5</v>
      </c>
      <c r="CP580" s="4">
        <f t="shared" si="48"/>
        <v>14.888888888888889</v>
      </c>
      <c r="CQ580">
        <f t="shared" si="49"/>
        <v>0</v>
      </c>
    </row>
    <row r="581" spans="1:95" x14ac:dyDescent="0.35">
      <c r="A581">
        <v>25</v>
      </c>
      <c r="B581" s="1" t="s">
        <v>88</v>
      </c>
      <c r="C581">
        <v>487837</v>
      </c>
      <c r="D581" s="1" t="s">
        <v>88</v>
      </c>
      <c r="E581" s="1" t="s">
        <v>88</v>
      </c>
      <c r="F581" s="1">
        <v>0</v>
      </c>
      <c r="G581" s="1" t="s">
        <v>88</v>
      </c>
      <c r="H581" s="1" t="s">
        <v>88</v>
      </c>
      <c r="I581">
        <v>4</v>
      </c>
      <c r="J581">
        <v>1</v>
      </c>
      <c r="K581" s="1" t="s">
        <v>88</v>
      </c>
      <c r="L581" s="1" t="s">
        <v>88</v>
      </c>
      <c r="M581" s="1" t="s">
        <v>1815</v>
      </c>
      <c r="N581">
        <v>0</v>
      </c>
      <c r="O581">
        <v>538</v>
      </c>
      <c r="P581" s="1" t="s">
        <v>88</v>
      </c>
      <c r="Q581" s="1" t="s">
        <v>892</v>
      </c>
      <c r="R581" s="2">
        <v>45119.062542222222</v>
      </c>
      <c r="S581" s="4">
        <v>45</v>
      </c>
      <c r="T581" s="1" t="s">
        <v>1816</v>
      </c>
      <c r="U581">
        <v>0</v>
      </c>
      <c r="V581" s="1" t="s">
        <v>1817</v>
      </c>
      <c r="W581">
        <v>7.9</v>
      </c>
      <c r="X581" s="1" t="s">
        <v>88</v>
      </c>
      <c r="Y581" s="1" t="s">
        <v>88</v>
      </c>
      <c r="Z581" s="1" t="s">
        <v>97</v>
      </c>
      <c r="AA581">
        <v>19</v>
      </c>
      <c r="AB581">
        <v>21</v>
      </c>
      <c r="AC581">
        <v>67</v>
      </c>
      <c r="AD581" s="5">
        <v>0</v>
      </c>
      <c r="AE581" s="5">
        <v>0</v>
      </c>
      <c r="AF581" s="5">
        <v>0</v>
      </c>
      <c r="AG581" s="5">
        <v>0</v>
      </c>
      <c r="AH581">
        <v>0</v>
      </c>
      <c r="AI581">
        <v>0</v>
      </c>
      <c r="AJ581" s="1" t="s">
        <v>1817</v>
      </c>
      <c r="AK581">
        <v>2229</v>
      </c>
      <c r="AL581">
        <v>8</v>
      </c>
      <c r="AM581">
        <v>3</v>
      </c>
      <c r="AN581">
        <v>5</v>
      </c>
      <c r="AO581">
        <v>34</v>
      </c>
      <c r="AP581">
        <v>1</v>
      </c>
      <c r="AQ581">
        <v>1</v>
      </c>
      <c r="AR581">
        <v>1</v>
      </c>
      <c r="AS581">
        <v>4</v>
      </c>
      <c r="AT581">
        <v>1</v>
      </c>
      <c r="AU581">
        <v>109</v>
      </c>
      <c r="AV581">
        <v>4</v>
      </c>
      <c r="AW581">
        <v>362</v>
      </c>
      <c r="AX581">
        <v>0</v>
      </c>
      <c r="AY581">
        <v>0</v>
      </c>
      <c r="AZ581">
        <v>0</v>
      </c>
      <c r="BA581">
        <v>0</v>
      </c>
      <c r="BB581">
        <v>25</v>
      </c>
      <c r="BC581">
        <v>0</v>
      </c>
      <c r="BD581">
        <v>0</v>
      </c>
      <c r="BE581">
        <v>0</v>
      </c>
      <c r="BF581">
        <v>0</v>
      </c>
      <c r="BG581">
        <v>540</v>
      </c>
      <c r="BH581">
        <v>54</v>
      </c>
      <c r="BI581">
        <v>537</v>
      </c>
      <c r="BJ581">
        <v>54</v>
      </c>
      <c r="BK581">
        <v>532</v>
      </c>
      <c r="BL581">
        <v>55</v>
      </c>
      <c r="BM581">
        <v>541</v>
      </c>
      <c r="BN581">
        <v>55</v>
      </c>
      <c r="BO581">
        <v>5</v>
      </c>
      <c r="BP581" s="1" t="s">
        <v>88</v>
      </c>
      <c r="BQ581">
        <v>1</v>
      </c>
      <c r="BR581" s="1" t="s">
        <v>88</v>
      </c>
      <c r="BS581">
        <v>4</v>
      </c>
      <c r="BT581" s="1" t="s">
        <v>88</v>
      </c>
      <c r="BU581">
        <v>0.02</v>
      </c>
      <c r="BV581">
        <v>3.15</v>
      </c>
      <c r="BW581">
        <v>0.03</v>
      </c>
      <c r="BX581">
        <v>0.05</v>
      </c>
      <c r="BY581">
        <v>1.27</v>
      </c>
      <c r="BZ581">
        <v>1.37</v>
      </c>
      <c r="CA581">
        <v>495</v>
      </c>
      <c r="CB581">
        <v>75</v>
      </c>
      <c r="CC581">
        <v>299</v>
      </c>
      <c r="CD581">
        <v>17</v>
      </c>
      <c r="CE581">
        <v>542</v>
      </c>
      <c r="CF581">
        <v>55</v>
      </c>
      <c r="CG581">
        <v>51</v>
      </c>
      <c r="CH581">
        <v>11</v>
      </c>
      <c r="CI581">
        <v>1.01</v>
      </c>
      <c r="CJ581">
        <v>0.2</v>
      </c>
      <c r="CK581" t="str">
        <f>IF(O581=" "," ",VLOOKUP(AA581,Mapping!$A:$C,2,FALSE))</f>
        <v>WHU</v>
      </c>
      <c r="CL581" t="str">
        <f>IF(O581=" "," ",VLOOKUP(AA581,Mapping!$A:$C,3,FALSE))</f>
        <v>West Ham</v>
      </c>
      <c r="CM581" s="5">
        <f t="shared" si="45"/>
        <v>0</v>
      </c>
      <c r="CN581" s="5">
        <f t="shared" si="46"/>
        <v>0</v>
      </c>
      <c r="CO581">
        <f t="shared" si="47"/>
        <v>4.5</v>
      </c>
      <c r="CP581" s="4">
        <f t="shared" si="48"/>
        <v>14.888888888888889</v>
      </c>
      <c r="CQ581">
        <f t="shared" si="49"/>
        <v>0</v>
      </c>
    </row>
    <row r="582" spans="1:95" x14ac:dyDescent="0.35">
      <c r="A582">
        <v>25</v>
      </c>
      <c r="B582" s="1" t="s">
        <v>88</v>
      </c>
      <c r="C582">
        <v>224024</v>
      </c>
      <c r="D582" s="1" t="s">
        <v>88</v>
      </c>
      <c r="E582" s="1" t="s">
        <v>88</v>
      </c>
      <c r="F582" s="1">
        <v>0</v>
      </c>
      <c r="G582" s="1" t="s">
        <v>88</v>
      </c>
      <c r="H582" s="1" t="s">
        <v>88</v>
      </c>
      <c r="I582">
        <v>3</v>
      </c>
      <c r="J582">
        <v>2.2000000000000002</v>
      </c>
      <c r="K582" s="1" t="s">
        <v>88</v>
      </c>
      <c r="L582" s="1" t="s">
        <v>88</v>
      </c>
      <c r="M582" s="1" t="s">
        <v>238</v>
      </c>
      <c r="N582">
        <v>0</v>
      </c>
      <c r="O582">
        <v>539</v>
      </c>
      <c r="P582" s="1" t="s">
        <v>88</v>
      </c>
      <c r="Q582" s="1" t="s">
        <v>892</v>
      </c>
      <c r="R582" s="2">
        <v>45119.062542222222</v>
      </c>
      <c r="S582" s="4">
        <v>60</v>
      </c>
      <c r="T582" s="1" t="s">
        <v>1818</v>
      </c>
      <c r="U582">
        <v>3.5</v>
      </c>
      <c r="V582" s="1" t="s">
        <v>1819</v>
      </c>
      <c r="W582">
        <v>1.3</v>
      </c>
      <c r="X582" s="1" t="s">
        <v>88</v>
      </c>
      <c r="Y582" s="1" t="s">
        <v>88</v>
      </c>
      <c r="Z582" s="1" t="s">
        <v>97</v>
      </c>
      <c r="AA582">
        <v>19</v>
      </c>
      <c r="AB582">
        <v>21</v>
      </c>
      <c r="AC582">
        <v>98</v>
      </c>
      <c r="AD582" s="5">
        <v>0</v>
      </c>
      <c r="AE582" s="5">
        <v>0</v>
      </c>
      <c r="AF582" s="5">
        <v>0</v>
      </c>
      <c r="AG582" s="5">
        <v>0</v>
      </c>
      <c r="AH582">
        <v>0</v>
      </c>
      <c r="AI582">
        <v>16.3</v>
      </c>
      <c r="AJ582" s="1" t="s">
        <v>1820</v>
      </c>
      <c r="AK582">
        <v>2154</v>
      </c>
      <c r="AL582">
        <v>4</v>
      </c>
      <c r="AM582">
        <v>5</v>
      </c>
      <c r="AN582">
        <v>6</v>
      </c>
      <c r="AO582">
        <v>39</v>
      </c>
      <c r="AP582">
        <v>1</v>
      </c>
      <c r="AQ582">
        <v>1</v>
      </c>
      <c r="AR582">
        <v>1</v>
      </c>
      <c r="AS582">
        <v>5</v>
      </c>
      <c r="AT582">
        <v>1</v>
      </c>
      <c r="AU582">
        <v>109</v>
      </c>
      <c r="AV582">
        <v>8</v>
      </c>
      <c r="AW582">
        <v>395</v>
      </c>
      <c r="AX582">
        <v>504.4</v>
      </c>
      <c r="AY582">
        <v>471.9</v>
      </c>
      <c r="AZ582">
        <v>474</v>
      </c>
      <c r="BA582">
        <v>145.4</v>
      </c>
      <c r="BB582">
        <v>27</v>
      </c>
      <c r="BC582">
        <v>4.3899999999999997</v>
      </c>
      <c r="BD582">
        <v>2.62</v>
      </c>
      <c r="BE582">
        <v>7.01</v>
      </c>
      <c r="BF582">
        <v>33.840000000000003</v>
      </c>
      <c r="BG582">
        <v>101</v>
      </c>
      <c r="BH582">
        <v>46</v>
      </c>
      <c r="BI582">
        <v>58</v>
      </c>
      <c r="BJ582">
        <v>49</v>
      </c>
      <c r="BK582">
        <v>59</v>
      </c>
      <c r="BL582">
        <v>42</v>
      </c>
      <c r="BM582">
        <v>66</v>
      </c>
      <c r="BN582">
        <v>49</v>
      </c>
      <c r="BO582">
        <v>5</v>
      </c>
      <c r="BP582" s="1" t="s">
        <v>88</v>
      </c>
      <c r="BQ582">
        <v>3</v>
      </c>
      <c r="BR582" s="1" t="s">
        <v>88</v>
      </c>
      <c r="BS582">
        <v>3</v>
      </c>
      <c r="BT582" s="1" t="s">
        <v>88</v>
      </c>
      <c r="BU582">
        <v>0.18</v>
      </c>
      <c r="BV582">
        <v>3.15</v>
      </c>
      <c r="BW582">
        <v>0.11</v>
      </c>
      <c r="BX582">
        <v>0.28999999999999998</v>
      </c>
      <c r="BY582">
        <v>1.41</v>
      </c>
      <c r="BZ582">
        <v>1.63</v>
      </c>
      <c r="CA582">
        <v>75</v>
      </c>
      <c r="CB582">
        <v>45</v>
      </c>
      <c r="CC582">
        <v>555</v>
      </c>
      <c r="CD582">
        <v>223</v>
      </c>
      <c r="CE582">
        <v>100</v>
      </c>
      <c r="CF582">
        <v>44</v>
      </c>
      <c r="CG582">
        <v>148</v>
      </c>
      <c r="CH582">
        <v>51</v>
      </c>
      <c r="CI582">
        <v>1.1299999999999999</v>
      </c>
      <c r="CJ582">
        <v>0.25</v>
      </c>
      <c r="CK582" t="str">
        <f>IF(O582=" "," ",VLOOKUP(AA582,Mapping!$A:$C,2,FALSE))</f>
        <v>WHU</v>
      </c>
      <c r="CL582" t="str">
        <f>IF(O582=" "," ",VLOOKUP(AA582,Mapping!$A:$C,3,FALSE))</f>
        <v>West Ham</v>
      </c>
      <c r="CM582" s="5">
        <f t="shared" si="45"/>
        <v>0</v>
      </c>
      <c r="CN582" s="5">
        <f t="shared" si="46"/>
        <v>0</v>
      </c>
      <c r="CO582">
        <f t="shared" si="47"/>
        <v>6</v>
      </c>
      <c r="CP582" s="4">
        <f t="shared" si="48"/>
        <v>16.333333333333332</v>
      </c>
      <c r="CQ582">
        <f t="shared" si="49"/>
        <v>0</v>
      </c>
    </row>
    <row r="583" spans="1:95" x14ac:dyDescent="0.35">
      <c r="A583">
        <v>25</v>
      </c>
      <c r="B583" s="1" t="s">
        <v>88</v>
      </c>
      <c r="C583">
        <v>195899</v>
      </c>
      <c r="D583" s="1" t="s">
        <v>88</v>
      </c>
      <c r="E583" s="1" t="s">
        <v>88</v>
      </c>
      <c r="F583" s="1">
        <v>0</v>
      </c>
      <c r="G583" s="1" t="s">
        <v>88</v>
      </c>
      <c r="H583" s="1" t="s">
        <v>88</v>
      </c>
      <c r="I583">
        <v>4</v>
      </c>
      <c r="J583">
        <v>2.1</v>
      </c>
      <c r="K583" s="1" t="s">
        <v>88</v>
      </c>
      <c r="L583" s="1" t="s">
        <v>88</v>
      </c>
      <c r="M583" s="1" t="s">
        <v>1821</v>
      </c>
      <c r="N583">
        <v>0</v>
      </c>
      <c r="O583">
        <v>541</v>
      </c>
      <c r="P583" s="1" t="s">
        <v>88</v>
      </c>
      <c r="Q583" s="1" t="s">
        <v>892</v>
      </c>
      <c r="R583" s="2">
        <v>45119.062542222222</v>
      </c>
      <c r="S583" s="4">
        <v>60</v>
      </c>
      <c r="T583" s="1" t="s">
        <v>1822</v>
      </c>
      <c r="U583">
        <v>2.6</v>
      </c>
      <c r="V583" s="1" t="s">
        <v>1823</v>
      </c>
      <c r="W583">
        <v>0.3</v>
      </c>
      <c r="X583" s="1" t="s">
        <v>88</v>
      </c>
      <c r="Y583" s="1" t="s">
        <v>88</v>
      </c>
      <c r="Z583" s="1" t="s">
        <v>97</v>
      </c>
      <c r="AA583">
        <v>19</v>
      </c>
      <c r="AB583">
        <v>21</v>
      </c>
      <c r="AC583">
        <v>41</v>
      </c>
      <c r="AD583" s="5">
        <v>0</v>
      </c>
      <c r="AE583" s="5">
        <v>0</v>
      </c>
      <c r="AF583" s="5">
        <v>0</v>
      </c>
      <c r="AG583" s="5">
        <v>0</v>
      </c>
      <c r="AH583">
        <v>0</v>
      </c>
      <c r="AI583">
        <v>6.8</v>
      </c>
      <c r="AJ583" s="1" t="s">
        <v>1823</v>
      </c>
      <c r="AK583">
        <v>921</v>
      </c>
      <c r="AL583">
        <v>3</v>
      </c>
      <c r="AM583">
        <v>5</v>
      </c>
      <c r="AN583">
        <v>3</v>
      </c>
      <c r="AO583">
        <v>12</v>
      </c>
      <c r="AP583">
        <v>1</v>
      </c>
      <c r="AQ583">
        <v>1</v>
      </c>
      <c r="AR583">
        <v>1</v>
      </c>
      <c r="AS583">
        <v>3</v>
      </c>
      <c r="AT583">
        <v>1</v>
      </c>
      <c r="AU583">
        <v>109</v>
      </c>
      <c r="AV583">
        <v>7</v>
      </c>
      <c r="AW583">
        <v>110</v>
      </c>
      <c r="AX583">
        <v>151.80000000000001</v>
      </c>
      <c r="AY583">
        <v>160.69999999999999</v>
      </c>
      <c r="AZ583">
        <v>312</v>
      </c>
      <c r="BA583">
        <v>62</v>
      </c>
      <c r="BB583">
        <v>11</v>
      </c>
      <c r="BC583">
        <v>2.42</v>
      </c>
      <c r="BD583">
        <v>0.51</v>
      </c>
      <c r="BE583">
        <v>2.93</v>
      </c>
      <c r="BF583">
        <v>11.41</v>
      </c>
      <c r="BG583">
        <v>271</v>
      </c>
      <c r="BH583">
        <v>26</v>
      </c>
      <c r="BI583">
        <v>179</v>
      </c>
      <c r="BJ583">
        <v>20</v>
      </c>
      <c r="BK583">
        <v>102</v>
      </c>
      <c r="BL583">
        <v>26</v>
      </c>
      <c r="BM583">
        <v>201</v>
      </c>
      <c r="BN583">
        <v>26</v>
      </c>
      <c r="BO583">
        <v>5</v>
      </c>
      <c r="BP583" s="1" t="s">
        <v>88</v>
      </c>
      <c r="BQ583">
        <v>3</v>
      </c>
      <c r="BR583" s="1" t="s">
        <v>88</v>
      </c>
      <c r="BS583">
        <v>3</v>
      </c>
      <c r="BT583" s="1" t="s">
        <v>88</v>
      </c>
      <c r="BU583">
        <v>0.24</v>
      </c>
      <c r="BV583">
        <v>3.15</v>
      </c>
      <c r="BW583">
        <v>0.05</v>
      </c>
      <c r="BX583">
        <v>0.28999999999999998</v>
      </c>
      <c r="BY583">
        <v>1.1100000000000001</v>
      </c>
      <c r="BZ583">
        <v>1.17</v>
      </c>
      <c r="CA583">
        <v>71</v>
      </c>
      <c r="CB583">
        <v>24</v>
      </c>
      <c r="CC583">
        <v>551</v>
      </c>
      <c r="CD583">
        <v>56</v>
      </c>
      <c r="CE583">
        <v>193</v>
      </c>
      <c r="CF583">
        <v>21</v>
      </c>
      <c r="CG583">
        <v>294</v>
      </c>
      <c r="CH583">
        <v>50</v>
      </c>
      <c r="CI583">
        <v>1.07</v>
      </c>
      <c r="CJ583">
        <v>0.28999999999999998</v>
      </c>
      <c r="CK583" t="str">
        <f>IF(O583=" "," ",VLOOKUP(AA583,Mapping!$A:$C,2,FALSE))</f>
        <v>WHU</v>
      </c>
      <c r="CL583" t="str">
        <f>IF(O583=" "," ",VLOOKUP(AA583,Mapping!$A:$C,3,FALSE))</f>
        <v>West Ham</v>
      </c>
      <c r="CM583" s="5">
        <f t="shared" si="45"/>
        <v>0</v>
      </c>
      <c r="CN583" s="5">
        <f t="shared" si="46"/>
        <v>0</v>
      </c>
      <c r="CO583">
        <f t="shared" si="47"/>
        <v>6</v>
      </c>
      <c r="CP583" s="4">
        <f t="shared" si="48"/>
        <v>6.833333333333333</v>
      </c>
      <c r="CQ583">
        <f t="shared" si="49"/>
        <v>0</v>
      </c>
    </row>
    <row r="584" spans="1:95" x14ac:dyDescent="0.35">
      <c r="A584">
        <v>25</v>
      </c>
      <c r="B584" s="1" t="s">
        <v>88</v>
      </c>
      <c r="C584">
        <v>215439</v>
      </c>
      <c r="D584" s="1" t="s">
        <v>88</v>
      </c>
      <c r="E584" s="1" t="s">
        <v>88</v>
      </c>
      <c r="F584" s="1">
        <v>0</v>
      </c>
      <c r="G584" s="1" t="s">
        <v>88</v>
      </c>
      <c r="H584" s="1" t="s">
        <v>88</v>
      </c>
      <c r="I584">
        <v>3</v>
      </c>
      <c r="J584">
        <v>1.6</v>
      </c>
      <c r="K584" s="1" t="s">
        <v>88</v>
      </c>
      <c r="L584" s="1" t="s">
        <v>88</v>
      </c>
      <c r="M584" s="1" t="s">
        <v>1824</v>
      </c>
      <c r="N584">
        <v>0</v>
      </c>
      <c r="O584">
        <v>542</v>
      </c>
      <c r="P584" s="1" t="s">
        <v>88</v>
      </c>
      <c r="Q584" s="1" t="s">
        <v>892</v>
      </c>
      <c r="R584" s="2">
        <v>45119.062542222222</v>
      </c>
      <c r="S584" s="4">
        <v>50</v>
      </c>
      <c r="T584" s="1" t="s">
        <v>1825</v>
      </c>
      <c r="U584">
        <v>2.8</v>
      </c>
      <c r="V584" s="1" t="s">
        <v>1826</v>
      </c>
      <c r="W584">
        <v>1.1000000000000001</v>
      </c>
      <c r="X584" s="1" t="s">
        <v>88</v>
      </c>
      <c r="Y584" s="1" t="s">
        <v>88</v>
      </c>
      <c r="Z584" s="1" t="s">
        <v>97</v>
      </c>
      <c r="AA584">
        <v>19</v>
      </c>
      <c r="AB584">
        <v>21</v>
      </c>
      <c r="AC584">
        <v>100</v>
      </c>
      <c r="AD584" s="5">
        <v>0</v>
      </c>
      <c r="AE584" s="5">
        <v>0</v>
      </c>
      <c r="AF584" s="5">
        <v>0</v>
      </c>
      <c r="AG584" s="5">
        <v>0</v>
      </c>
      <c r="AH584">
        <v>0</v>
      </c>
      <c r="AI584">
        <v>20</v>
      </c>
      <c r="AJ584" s="1" t="s">
        <v>1826</v>
      </c>
      <c r="AK584">
        <v>2811</v>
      </c>
      <c r="AL584">
        <v>2</v>
      </c>
      <c r="AM584">
        <v>4</v>
      </c>
      <c r="AN584">
        <v>8</v>
      </c>
      <c r="AO584">
        <v>42</v>
      </c>
      <c r="AP584">
        <v>1</v>
      </c>
      <c r="AQ584">
        <v>1</v>
      </c>
      <c r="AR584">
        <v>1</v>
      </c>
      <c r="AS584">
        <v>3</v>
      </c>
      <c r="AT584">
        <v>1</v>
      </c>
      <c r="AU584">
        <v>109</v>
      </c>
      <c r="AV584">
        <v>6</v>
      </c>
      <c r="AW584">
        <v>364</v>
      </c>
      <c r="AX584">
        <v>565.6</v>
      </c>
      <c r="AY584">
        <v>230.1</v>
      </c>
      <c r="AZ584">
        <v>472</v>
      </c>
      <c r="BA584">
        <v>127.1</v>
      </c>
      <c r="BB584">
        <v>32</v>
      </c>
      <c r="BC584">
        <v>4.0199999999999996</v>
      </c>
      <c r="BD584">
        <v>1.03</v>
      </c>
      <c r="BE584">
        <v>5.05</v>
      </c>
      <c r="BF584">
        <v>43.04</v>
      </c>
      <c r="BG584">
        <v>83</v>
      </c>
      <c r="BH584">
        <v>39</v>
      </c>
      <c r="BI584">
        <v>135</v>
      </c>
      <c r="BJ584">
        <v>92</v>
      </c>
      <c r="BK584">
        <v>60</v>
      </c>
      <c r="BL584">
        <v>43</v>
      </c>
      <c r="BM584">
        <v>79</v>
      </c>
      <c r="BN584">
        <v>57</v>
      </c>
      <c r="BO584">
        <v>5</v>
      </c>
      <c r="BP584" s="1" t="s">
        <v>88</v>
      </c>
      <c r="BQ584">
        <v>3</v>
      </c>
      <c r="BR584" s="1" t="s">
        <v>88</v>
      </c>
      <c r="BS584">
        <v>3</v>
      </c>
      <c r="BT584" s="1" t="s">
        <v>88</v>
      </c>
      <c r="BU584">
        <v>0.13</v>
      </c>
      <c r="BV584">
        <v>3.15</v>
      </c>
      <c r="BW584">
        <v>0.03</v>
      </c>
      <c r="BX584">
        <v>0.16</v>
      </c>
      <c r="BY584">
        <v>1.38</v>
      </c>
      <c r="BZ584">
        <v>1.34</v>
      </c>
      <c r="CA584">
        <v>240</v>
      </c>
      <c r="CB584">
        <v>157</v>
      </c>
      <c r="CC584">
        <v>412</v>
      </c>
      <c r="CD584">
        <v>132</v>
      </c>
      <c r="CE584">
        <v>169</v>
      </c>
      <c r="CF584">
        <v>68</v>
      </c>
      <c r="CG584">
        <v>165</v>
      </c>
      <c r="CH584">
        <v>57</v>
      </c>
      <c r="CI584">
        <v>1.02</v>
      </c>
      <c r="CJ584">
        <v>0.26</v>
      </c>
      <c r="CK584" t="str">
        <f>IF(O584=" "," ",VLOOKUP(AA584,Mapping!$A:$C,2,FALSE))</f>
        <v>WHU</v>
      </c>
      <c r="CL584" t="str">
        <f>IF(O584=" "," ",VLOOKUP(AA584,Mapping!$A:$C,3,FALSE))</f>
        <v>West Ham</v>
      </c>
      <c r="CM584" s="5">
        <f t="shared" si="45"/>
        <v>0</v>
      </c>
      <c r="CN584" s="5">
        <f t="shared" si="46"/>
        <v>0</v>
      </c>
      <c r="CO584">
        <f t="shared" si="47"/>
        <v>5</v>
      </c>
      <c r="CP584" s="4">
        <f t="shared" si="48"/>
        <v>20</v>
      </c>
      <c r="CQ584">
        <f t="shared" si="49"/>
        <v>0</v>
      </c>
    </row>
    <row r="585" spans="1:95" x14ac:dyDescent="0.35">
      <c r="A585">
        <v>25</v>
      </c>
      <c r="B585" s="1" t="s">
        <v>88</v>
      </c>
      <c r="C585">
        <v>180151</v>
      </c>
      <c r="D585" s="1" t="s">
        <v>88</v>
      </c>
      <c r="E585" s="1" t="s">
        <v>88</v>
      </c>
      <c r="F585" s="1">
        <v>0</v>
      </c>
      <c r="G585" s="1" t="s">
        <v>88</v>
      </c>
      <c r="H585" s="1" t="s">
        <v>88</v>
      </c>
      <c r="I585">
        <v>3</v>
      </c>
      <c r="J585">
        <v>1</v>
      </c>
      <c r="K585" s="1" t="s">
        <v>88</v>
      </c>
      <c r="L585" s="1" t="s">
        <v>88</v>
      </c>
      <c r="M585" s="1" t="s">
        <v>1827</v>
      </c>
      <c r="N585">
        <v>0</v>
      </c>
      <c r="O585">
        <v>543</v>
      </c>
      <c r="P585" s="1" t="s">
        <v>88</v>
      </c>
      <c r="Q585" s="1" t="s">
        <v>892</v>
      </c>
      <c r="R585" s="2">
        <v>45119.062542222222</v>
      </c>
      <c r="S585" s="4">
        <v>45</v>
      </c>
      <c r="T585" s="1" t="s">
        <v>1828</v>
      </c>
      <c r="U585">
        <v>0</v>
      </c>
      <c r="V585" s="1" t="s">
        <v>1829</v>
      </c>
      <c r="W585">
        <v>0.5</v>
      </c>
      <c r="X585" s="1" t="s">
        <v>88</v>
      </c>
      <c r="Y585" s="1" t="s">
        <v>88</v>
      </c>
      <c r="Z585" s="1" t="s">
        <v>97</v>
      </c>
      <c r="AA585">
        <v>19</v>
      </c>
      <c r="AB585">
        <v>21</v>
      </c>
      <c r="AC585">
        <v>100</v>
      </c>
      <c r="AD585" s="5">
        <v>0</v>
      </c>
      <c r="AE585" s="5">
        <v>0</v>
      </c>
      <c r="AF585" s="5">
        <v>0</v>
      </c>
      <c r="AG585" s="5">
        <v>0</v>
      </c>
      <c r="AH585">
        <v>0</v>
      </c>
      <c r="AI585">
        <v>0</v>
      </c>
      <c r="AJ585" s="1" t="s">
        <v>1829</v>
      </c>
      <c r="AK585">
        <v>2811</v>
      </c>
      <c r="AL585">
        <v>2</v>
      </c>
      <c r="AM585">
        <v>4</v>
      </c>
      <c r="AN585">
        <v>8</v>
      </c>
      <c r="AO585">
        <v>42</v>
      </c>
      <c r="AP585">
        <v>1</v>
      </c>
      <c r="AQ585">
        <v>1</v>
      </c>
      <c r="AR585">
        <v>1</v>
      </c>
      <c r="AS585">
        <v>3</v>
      </c>
      <c r="AT585">
        <v>1</v>
      </c>
      <c r="AU585">
        <v>109</v>
      </c>
      <c r="AV585">
        <v>6</v>
      </c>
      <c r="AW585">
        <v>364</v>
      </c>
      <c r="AX585">
        <v>0</v>
      </c>
      <c r="AY585">
        <v>0</v>
      </c>
      <c r="AZ585">
        <v>0</v>
      </c>
      <c r="BA585">
        <v>0</v>
      </c>
      <c r="BB585">
        <v>32</v>
      </c>
      <c r="BC585">
        <v>0</v>
      </c>
      <c r="BD585">
        <v>0</v>
      </c>
      <c r="BE585">
        <v>0</v>
      </c>
      <c r="BF585">
        <v>0</v>
      </c>
      <c r="BG585">
        <v>483</v>
      </c>
      <c r="BH585">
        <v>189</v>
      </c>
      <c r="BI585">
        <v>482</v>
      </c>
      <c r="BJ585">
        <v>191</v>
      </c>
      <c r="BK585">
        <v>472</v>
      </c>
      <c r="BL585">
        <v>186</v>
      </c>
      <c r="BM585">
        <v>485</v>
      </c>
      <c r="BN585">
        <v>189</v>
      </c>
      <c r="BO585">
        <v>5</v>
      </c>
      <c r="BP585" s="1" t="s">
        <v>88</v>
      </c>
      <c r="BQ585">
        <v>3</v>
      </c>
      <c r="BR585" s="1" t="s">
        <v>88</v>
      </c>
      <c r="BS585">
        <v>3</v>
      </c>
      <c r="BT585" s="1" t="s">
        <v>88</v>
      </c>
      <c r="BU585">
        <v>0.13</v>
      </c>
      <c r="BV585">
        <v>3.15</v>
      </c>
      <c r="BW585">
        <v>0.03</v>
      </c>
      <c r="BX585">
        <v>0.16</v>
      </c>
      <c r="BY585">
        <v>1.38</v>
      </c>
      <c r="BZ585">
        <v>1.34</v>
      </c>
      <c r="CA585">
        <v>375</v>
      </c>
      <c r="CB585">
        <v>207</v>
      </c>
      <c r="CC585">
        <v>179</v>
      </c>
      <c r="CD585">
        <v>14</v>
      </c>
      <c r="CE585">
        <v>489</v>
      </c>
      <c r="CF585">
        <v>193</v>
      </c>
      <c r="CG585">
        <v>232</v>
      </c>
      <c r="CH585">
        <v>73</v>
      </c>
      <c r="CI585">
        <v>1.02</v>
      </c>
      <c r="CJ585">
        <v>0.26</v>
      </c>
      <c r="CK585" t="str">
        <f>IF(O585=" "," ",VLOOKUP(AA585,Mapping!$A:$C,2,FALSE))</f>
        <v>WHU</v>
      </c>
      <c r="CL585" t="str">
        <f>IF(O585=" "," ",VLOOKUP(AA585,Mapping!$A:$C,3,FALSE))</f>
        <v>West Ham</v>
      </c>
      <c r="CM585" s="5">
        <f t="shared" si="45"/>
        <v>0</v>
      </c>
      <c r="CN585" s="5">
        <f t="shared" si="46"/>
        <v>0</v>
      </c>
      <c r="CO585">
        <f t="shared" si="47"/>
        <v>4.5</v>
      </c>
      <c r="CP585" s="4">
        <f t="shared" si="48"/>
        <v>22.222222222222221</v>
      </c>
      <c r="CQ585">
        <f t="shared" si="49"/>
        <v>0</v>
      </c>
    </row>
    <row r="586" spans="1:95" x14ac:dyDescent="0.35">
      <c r="A586">
        <v>25</v>
      </c>
      <c r="B586" s="1" t="s">
        <v>88</v>
      </c>
      <c r="C586">
        <v>103192</v>
      </c>
      <c r="D586" s="1" t="s">
        <v>88</v>
      </c>
      <c r="E586" s="1" t="s">
        <v>88</v>
      </c>
      <c r="F586" s="1">
        <v>0</v>
      </c>
      <c r="G586" s="1" t="s">
        <v>88</v>
      </c>
      <c r="H586" s="1" t="s">
        <v>88</v>
      </c>
      <c r="I586">
        <v>2</v>
      </c>
      <c r="J586">
        <v>2</v>
      </c>
      <c r="K586" s="1" t="s">
        <v>88</v>
      </c>
      <c r="L586" s="1" t="s">
        <v>88</v>
      </c>
      <c r="M586" s="1" t="s">
        <v>1830</v>
      </c>
      <c r="N586">
        <v>0</v>
      </c>
      <c r="O586">
        <v>544</v>
      </c>
      <c r="P586" s="1" t="s">
        <v>88</v>
      </c>
      <c r="Q586" s="1" t="s">
        <v>892</v>
      </c>
      <c r="R586" s="2">
        <v>45119.062542222222</v>
      </c>
      <c r="S586" s="4">
        <v>45</v>
      </c>
      <c r="T586" s="1" t="s">
        <v>1831</v>
      </c>
      <c r="U586">
        <v>3.5</v>
      </c>
      <c r="V586" s="1" t="s">
        <v>1832</v>
      </c>
      <c r="W586">
        <v>0.9</v>
      </c>
      <c r="X586" s="1" t="s">
        <v>88</v>
      </c>
      <c r="Y586" s="1" t="s">
        <v>88</v>
      </c>
      <c r="Z586" s="1" t="s">
        <v>97</v>
      </c>
      <c r="AA586">
        <v>19</v>
      </c>
      <c r="AB586">
        <v>21</v>
      </c>
      <c r="AC586">
        <v>88</v>
      </c>
      <c r="AD586" s="5">
        <v>0</v>
      </c>
      <c r="AE586" s="5">
        <v>0</v>
      </c>
      <c r="AF586" s="5">
        <v>0</v>
      </c>
      <c r="AG586" s="5">
        <v>0</v>
      </c>
      <c r="AH586">
        <v>0</v>
      </c>
      <c r="AI586">
        <v>19.600000000000001</v>
      </c>
      <c r="AJ586" s="1" t="s">
        <v>1832</v>
      </c>
      <c r="AK586">
        <v>1988</v>
      </c>
      <c r="AL586">
        <v>2</v>
      </c>
      <c r="AM586">
        <v>1</v>
      </c>
      <c r="AN586">
        <v>7</v>
      </c>
      <c r="AO586">
        <v>29</v>
      </c>
      <c r="AP586">
        <v>1</v>
      </c>
      <c r="AQ586">
        <v>1</v>
      </c>
      <c r="AR586">
        <v>1</v>
      </c>
      <c r="AS586">
        <v>3</v>
      </c>
      <c r="AT586">
        <v>1</v>
      </c>
      <c r="AU586">
        <v>109</v>
      </c>
      <c r="AV586">
        <v>8</v>
      </c>
      <c r="AW586">
        <v>385</v>
      </c>
      <c r="AX586">
        <v>415</v>
      </c>
      <c r="AY586">
        <v>18.7</v>
      </c>
      <c r="AZ586">
        <v>239</v>
      </c>
      <c r="BA586">
        <v>67.400000000000006</v>
      </c>
      <c r="BB586">
        <v>24</v>
      </c>
      <c r="BC586">
        <v>1.96</v>
      </c>
      <c r="BD586">
        <v>0.11</v>
      </c>
      <c r="BE586">
        <v>2.0699999999999998</v>
      </c>
      <c r="BF586">
        <v>27.88</v>
      </c>
      <c r="BG586">
        <v>138</v>
      </c>
      <c r="BH586">
        <v>50</v>
      </c>
      <c r="BI586">
        <v>323</v>
      </c>
      <c r="BJ586">
        <v>120</v>
      </c>
      <c r="BK586">
        <v>129</v>
      </c>
      <c r="BL586">
        <v>16</v>
      </c>
      <c r="BM586">
        <v>191</v>
      </c>
      <c r="BN586">
        <v>59</v>
      </c>
      <c r="BO586">
        <v>5</v>
      </c>
      <c r="BP586" s="1" t="s">
        <v>88</v>
      </c>
      <c r="BQ586">
        <v>3</v>
      </c>
      <c r="BR586" s="1" t="s">
        <v>88</v>
      </c>
      <c r="BS586">
        <v>3</v>
      </c>
      <c r="BT586" s="1" t="s">
        <v>88</v>
      </c>
      <c r="BU586">
        <v>0.09</v>
      </c>
      <c r="BV586">
        <v>3.15</v>
      </c>
      <c r="BW586">
        <v>0.03</v>
      </c>
      <c r="BX586">
        <v>0.09</v>
      </c>
      <c r="BY586">
        <v>1.26</v>
      </c>
      <c r="BZ586">
        <v>1.31</v>
      </c>
      <c r="CA586">
        <v>334</v>
      </c>
      <c r="CB586">
        <v>58</v>
      </c>
      <c r="CC586">
        <v>138</v>
      </c>
      <c r="CD586">
        <v>81</v>
      </c>
      <c r="CE586">
        <v>93</v>
      </c>
      <c r="CF586">
        <v>23</v>
      </c>
      <c r="CG586">
        <v>181</v>
      </c>
      <c r="CH586">
        <v>61</v>
      </c>
      <c r="CI586">
        <v>1.0900000000000001</v>
      </c>
      <c r="CJ586">
        <v>0.32</v>
      </c>
      <c r="CK586" t="str">
        <f>IF(O586=" "," ",VLOOKUP(AA586,Mapping!$A:$C,2,FALSE))</f>
        <v>WHU</v>
      </c>
      <c r="CL586" t="str">
        <f>IF(O586=" "," ",VLOOKUP(AA586,Mapping!$A:$C,3,FALSE))</f>
        <v>West Ham</v>
      </c>
      <c r="CM586" s="5">
        <f t="shared" si="45"/>
        <v>0</v>
      </c>
      <c r="CN586" s="5">
        <f t="shared" si="46"/>
        <v>0</v>
      </c>
      <c r="CO586">
        <f t="shared" si="47"/>
        <v>4.5</v>
      </c>
      <c r="CP586" s="4">
        <f t="shared" si="48"/>
        <v>19.555555555555557</v>
      </c>
      <c r="CQ586">
        <f t="shared" si="49"/>
        <v>0</v>
      </c>
    </row>
    <row r="587" spans="1:95" x14ac:dyDescent="0.35">
      <c r="A587">
        <v>25</v>
      </c>
      <c r="B587" s="1" t="s">
        <v>88</v>
      </c>
      <c r="C587">
        <v>40669</v>
      </c>
      <c r="D587" s="1" t="s">
        <v>88</v>
      </c>
      <c r="E587" s="1" t="s">
        <v>88</v>
      </c>
      <c r="F587" s="1">
        <v>0</v>
      </c>
      <c r="G587" s="1" t="s">
        <v>88</v>
      </c>
      <c r="H587" s="1" t="s">
        <v>88</v>
      </c>
      <c r="I587">
        <v>2</v>
      </c>
      <c r="J587">
        <v>2</v>
      </c>
      <c r="K587" s="1" t="s">
        <v>88</v>
      </c>
      <c r="L587" s="1" t="s">
        <v>88</v>
      </c>
      <c r="M587" s="1" t="s">
        <v>1833</v>
      </c>
      <c r="N587">
        <v>0</v>
      </c>
      <c r="O587">
        <v>577</v>
      </c>
      <c r="P587" s="1" t="s">
        <v>88</v>
      </c>
      <c r="Q587" s="1" t="s">
        <v>892</v>
      </c>
      <c r="R587" s="2">
        <v>45119.062542222222</v>
      </c>
      <c r="S587" s="4">
        <v>45</v>
      </c>
      <c r="T587" s="1" t="s">
        <v>1834</v>
      </c>
      <c r="U587">
        <v>2.8</v>
      </c>
      <c r="V587" s="1" t="s">
        <v>1835</v>
      </c>
      <c r="W587">
        <v>0.1</v>
      </c>
      <c r="X587" s="1" t="s">
        <v>88</v>
      </c>
      <c r="Y587" s="1" t="s">
        <v>88</v>
      </c>
      <c r="Z587" s="1" t="s">
        <v>97</v>
      </c>
      <c r="AA587">
        <v>19</v>
      </c>
      <c r="AB587">
        <v>21</v>
      </c>
      <c r="AC587">
        <v>44</v>
      </c>
      <c r="AD587" s="5">
        <v>0</v>
      </c>
      <c r="AE587" s="5">
        <v>0</v>
      </c>
      <c r="AF587" s="5">
        <v>0</v>
      </c>
      <c r="AG587" s="5">
        <v>0</v>
      </c>
      <c r="AH587">
        <v>0</v>
      </c>
      <c r="AI587">
        <v>9.8000000000000007</v>
      </c>
      <c r="AJ587" s="1" t="s">
        <v>1835</v>
      </c>
      <c r="AK587">
        <v>1234</v>
      </c>
      <c r="AL587">
        <v>2</v>
      </c>
      <c r="AM587">
        <v>1</v>
      </c>
      <c r="AN587">
        <v>4</v>
      </c>
      <c r="AO587">
        <v>19</v>
      </c>
      <c r="AP587">
        <v>1</v>
      </c>
      <c r="AQ587">
        <v>1</v>
      </c>
      <c r="AR587">
        <v>1</v>
      </c>
      <c r="AS587">
        <v>3</v>
      </c>
      <c r="AT587">
        <v>1</v>
      </c>
      <c r="AU587">
        <v>109</v>
      </c>
      <c r="AV587">
        <v>4</v>
      </c>
      <c r="AW587">
        <v>217</v>
      </c>
      <c r="AX587">
        <v>212.8</v>
      </c>
      <c r="AY587">
        <v>35.200000000000003</v>
      </c>
      <c r="AZ587">
        <v>24</v>
      </c>
      <c r="BA587">
        <v>27.4</v>
      </c>
      <c r="BB587">
        <v>13</v>
      </c>
      <c r="BC587">
        <v>0.26</v>
      </c>
      <c r="BD587">
        <v>7.0000000000000007E-2</v>
      </c>
      <c r="BE587">
        <v>0.33</v>
      </c>
      <c r="BF587">
        <v>20.420000000000002</v>
      </c>
      <c r="BG587">
        <v>243</v>
      </c>
      <c r="BH587">
        <v>94</v>
      </c>
      <c r="BI587">
        <v>304</v>
      </c>
      <c r="BJ587">
        <v>115</v>
      </c>
      <c r="BK587">
        <v>315</v>
      </c>
      <c r="BL587">
        <v>118</v>
      </c>
      <c r="BM587">
        <v>298</v>
      </c>
      <c r="BN587">
        <v>107</v>
      </c>
      <c r="BO587">
        <v>5</v>
      </c>
      <c r="BP587" s="1" t="s">
        <v>88</v>
      </c>
      <c r="BQ587">
        <v>3</v>
      </c>
      <c r="BR587" s="1" t="s">
        <v>88</v>
      </c>
      <c r="BS587">
        <v>3</v>
      </c>
      <c r="BT587" s="1" t="s">
        <v>88</v>
      </c>
      <c r="BU587">
        <v>0.02</v>
      </c>
      <c r="BV587">
        <v>3.15</v>
      </c>
      <c r="BW587">
        <v>0.01</v>
      </c>
      <c r="BX587">
        <v>0.03</v>
      </c>
      <c r="BY587">
        <v>1.49</v>
      </c>
      <c r="BZ587">
        <v>1.39</v>
      </c>
      <c r="CA587">
        <v>301</v>
      </c>
      <c r="CB587">
        <v>38</v>
      </c>
      <c r="CC587">
        <v>105</v>
      </c>
      <c r="CD587">
        <v>61</v>
      </c>
      <c r="CE587">
        <v>162</v>
      </c>
      <c r="CF587">
        <v>55</v>
      </c>
      <c r="CG587">
        <v>433</v>
      </c>
      <c r="CH587">
        <v>166</v>
      </c>
      <c r="CI587">
        <v>0.95</v>
      </c>
      <c r="CJ587">
        <v>0.28999999999999998</v>
      </c>
      <c r="CK587" t="str">
        <f>IF(O587=" "," ",VLOOKUP(AA587,Mapping!$A:$C,2,FALSE))</f>
        <v>WHU</v>
      </c>
      <c r="CL587" t="str">
        <f>IF(O587=" "," ",VLOOKUP(AA587,Mapping!$A:$C,3,FALSE))</f>
        <v>West Ham</v>
      </c>
      <c r="CM587" s="5">
        <f t="shared" si="45"/>
        <v>0</v>
      </c>
      <c r="CN587" s="5">
        <f t="shared" si="46"/>
        <v>0</v>
      </c>
      <c r="CO587">
        <f t="shared" si="47"/>
        <v>4.5</v>
      </c>
      <c r="CP587" s="4">
        <f t="shared" si="48"/>
        <v>9.7777777777777786</v>
      </c>
      <c r="CQ587">
        <f t="shared" si="49"/>
        <v>0</v>
      </c>
    </row>
    <row r="588" spans="1:95" x14ac:dyDescent="0.35">
      <c r="A588">
        <v>25</v>
      </c>
      <c r="B588" s="1" t="s">
        <v>88</v>
      </c>
      <c r="C588">
        <v>448514</v>
      </c>
      <c r="D588" s="1" t="s">
        <v>88</v>
      </c>
      <c r="E588" s="1" t="s">
        <v>88</v>
      </c>
      <c r="F588" s="1">
        <v>0</v>
      </c>
      <c r="G588" s="1" t="s">
        <v>88</v>
      </c>
      <c r="H588" s="1" t="s">
        <v>88</v>
      </c>
      <c r="I588">
        <v>2</v>
      </c>
      <c r="J588">
        <v>1.5</v>
      </c>
      <c r="K588" s="1" t="s">
        <v>88</v>
      </c>
      <c r="L588" s="1" t="s">
        <v>88</v>
      </c>
      <c r="M588" s="1" t="s">
        <v>1836</v>
      </c>
      <c r="N588">
        <v>0</v>
      </c>
      <c r="O588">
        <v>545</v>
      </c>
      <c r="P588" s="1" t="s">
        <v>88</v>
      </c>
      <c r="Q588" s="1" t="s">
        <v>892</v>
      </c>
      <c r="R588" s="2">
        <v>45119.062542222222</v>
      </c>
      <c r="S588" s="4">
        <v>45</v>
      </c>
      <c r="T588" s="1" t="s">
        <v>1837</v>
      </c>
      <c r="U588">
        <v>2</v>
      </c>
      <c r="V588" s="1" t="s">
        <v>1838</v>
      </c>
      <c r="W588">
        <v>0.3</v>
      </c>
      <c r="X588" s="1" t="s">
        <v>88</v>
      </c>
      <c r="Y588" s="1" t="s">
        <v>88</v>
      </c>
      <c r="Z588" s="1" t="s">
        <v>97</v>
      </c>
      <c r="AA588">
        <v>20</v>
      </c>
      <c r="AB588">
        <v>39</v>
      </c>
      <c r="AC588">
        <v>41</v>
      </c>
      <c r="AD588" s="5">
        <v>0</v>
      </c>
      <c r="AE588" s="5">
        <v>0</v>
      </c>
      <c r="AF588" s="5">
        <v>0</v>
      </c>
      <c r="AG588" s="5">
        <v>0</v>
      </c>
      <c r="AH588">
        <v>0</v>
      </c>
      <c r="AI588">
        <v>9.1</v>
      </c>
      <c r="AJ588" s="1" t="s">
        <v>1838</v>
      </c>
      <c r="AK588">
        <v>1067</v>
      </c>
      <c r="AL588">
        <v>1</v>
      </c>
      <c r="AM588">
        <v>1</v>
      </c>
      <c r="AN588">
        <v>4</v>
      </c>
      <c r="AO588">
        <v>18</v>
      </c>
      <c r="AP588">
        <v>1</v>
      </c>
      <c r="AQ588">
        <v>1</v>
      </c>
      <c r="AR588">
        <v>1</v>
      </c>
      <c r="AS588">
        <v>4</v>
      </c>
      <c r="AT588">
        <v>1</v>
      </c>
      <c r="AU588">
        <v>109</v>
      </c>
      <c r="AV588">
        <v>4</v>
      </c>
      <c r="AW588">
        <v>194</v>
      </c>
      <c r="AX588">
        <v>200.4</v>
      </c>
      <c r="AY588">
        <v>131.1</v>
      </c>
      <c r="AZ588">
        <v>156</v>
      </c>
      <c r="BA588">
        <v>48.9</v>
      </c>
      <c r="BB588">
        <v>9</v>
      </c>
      <c r="BC588">
        <v>1.26</v>
      </c>
      <c r="BD588">
        <v>0.84</v>
      </c>
      <c r="BE588">
        <v>2.1</v>
      </c>
      <c r="BF588">
        <v>18.36</v>
      </c>
      <c r="BG588">
        <v>247</v>
      </c>
      <c r="BH588">
        <v>97</v>
      </c>
      <c r="BI588">
        <v>197</v>
      </c>
      <c r="BJ588">
        <v>55</v>
      </c>
      <c r="BK588">
        <v>172</v>
      </c>
      <c r="BL588">
        <v>32</v>
      </c>
      <c r="BM588">
        <v>233</v>
      </c>
      <c r="BN588">
        <v>80</v>
      </c>
      <c r="BO588">
        <v>5</v>
      </c>
      <c r="BP588" s="1" t="s">
        <v>88</v>
      </c>
      <c r="BQ588">
        <v>3</v>
      </c>
      <c r="BR588" s="1" t="s">
        <v>88</v>
      </c>
      <c r="BS588">
        <v>3</v>
      </c>
      <c r="BT588" s="1" t="s">
        <v>88</v>
      </c>
      <c r="BU588">
        <v>0.11</v>
      </c>
      <c r="BV588">
        <v>3.15</v>
      </c>
      <c r="BW588">
        <v>7.0000000000000007E-2</v>
      </c>
      <c r="BX588">
        <v>0.18</v>
      </c>
      <c r="BY588">
        <v>1.55</v>
      </c>
      <c r="BZ588">
        <v>1.52</v>
      </c>
      <c r="CA588">
        <v>471</v>
      </c>
      <c r="CB588">
        <v>139</v>
      </c>
      <c r="CC588">
        <v>275</v>
      </c>
      <c r="CD588">
        <v>162</v>
      </c>
      <c r="CE588">
        <v>257</v>
      </c>
      <c r="CF588">
        <v>100</v>
      </c>
      <c r="CG588">
        <v>274</v>
      </c>
      <c r="CH588">
        <v>97</v>
      </c>
      <c r="CI588">
        <v>0.76</v>
      </c>
      <c r="CJ588">
        <v>0.34</v>
      </c>
      <c r="CK588" t="str">
        <f>IF(O588=" "," ",VLOOKUP(AA588,Mapping!$A:$C,2,FALSE))</f>
        <v>WOL</v>
      </c>
      <c r="CL588" t="str">
        <f>IF(O588=" "," ",VLOOKUP(AA588,Mapping!$A:$C,3,FALSE))</f>
        <v>Wolves</v>
      </c>
      <c r="CM588" s="5">
        <f t="shared" si="45"/>
        <v>0</v>
      </c>
      <c r="CN588" s="5">
        <f t="shared" si="46"/>
        <v>0</v>
      </c>
      <c r="CO588">
        <f t="shared" si="47"/>
        <v>4.5</v>
      </c>
      <c r="CP588" s="4">
        <f t="shared" si="48"/>
        <v>9.1111111111111107</v>
      </c>
      <c r="CQ588">
        <f t="shared" si="49"/>
        <v>0</v>
      </c>
    </row>
    <row r="589" spans="1:95" x14ac:dyDescent="0.35">
      <c r="A589">
        <v>25</v>
      </c>
      <c r="B589" s="1" t="s">
        <v>88</v>
      </c>
      <c r="C589">
        <v>79602</v>
      </c>
      <c r="D589" s="1" t="s">
        <v>88</v>
      </c>
      <c r="E589" s="1" t="s">
        <v>88</v>
      </c>
      <c r="F589" s="1">
        <v>0</v>
      </c>
      <c r="G589" s="1" t="s">
        <v>88</v>
      </c>
      <c r="H589" s="1" t="s">
        <v>88</v>
      </c>
      <c r="I589">
        <v>1</v>
      </c>
      <c r="J589">
        <v>0.5</v>
      </c>
      <c r="K589" s="1" t="s">
        <v>88</v>
      </c>
      <c r="L589" s="1" t="s">
        <v>88</v>
      </c>
      <c r="M589" s="1" t="s">
        <v>1654</v>
      </c>
      <c r="N589">
        <v>0</v>
      </c>
      <c r="O589">
        <v>546</v>
      </c>
      <c r="P589" s="1" t="s">
        <v>88</v>
      </c>
      <c r="Q589" s="1" t="s">
        <v>892</v>
      </c>
      <c r="R589" s="2">
        <v>45119.062542222222</v>
      </c>
      <c r="S589" s="4">
        <v>40</v>
      </c>
      <c r="T589" s="1" t="s">
        <v>1839</v>
      </c>
      <c r="U589">
        <v>3</v>
      </c>
      <c r="V589" s="1" t="s">
        <v>1840</v>
      </c>
      <c r="W589">
        <v>0.5</v>
      </c>
      <c r="X589" s="1" t="s">
        <v>88</v>
      </c>
      <c r="Y589" s="1" t="s">
        <v>88</v>
      </c>
      <c r="Z589" s="1" t="s">
        <v>97</v>
      </c>
      <c r="AA589">
        <v>20</v>
      </c>
      <c r="AB589">
        <v>39</v>
      </c>
      <c r="AC589">
        <v>6</v>
      </c>
      <c r="AD589" s="5">
        <v>0</v>
      </c>
      <c r="AE589" s="5">
        <v>0</v>
      </c>
      <c r="AF589" s="5">
        <v>0</v>
      </c>
      <c r="AG589" s="5">
        <v>0</v>
      </c>
      <c r="AH589">
        <v>0</v>
      </c>
      <c r="AI589">
        <v>1.5</v>
      </c>
      <c r="AJ589" s="1" t="s">
        <v>1840</v>
      </c>
      <c r="AK589">
        <v>180</v>
      </c>
      <c r="AL589">
        <v>1</v>
      </c>
      <c r="AM589">
        <v>1</v>
      </c>
      <c r="AN589">
        <v>4</v>
      </c>
      <c r="AO589">
        <v>3</v>
      </c>
      <c r="AP589">
        <v>1</v>
      </c>
      <c r="AQ589">
        <v>1</v>
      </c>
      <c r="AR589">
        <v>1</v>
      </c>
      <c r="AS589">
        <v>4</v>
      </c>
      <c r="AT589">
        <v>1</v>
      </c>
      <c r="AU589">
        <v>11</v>
      </c>
      <c r="AV589">
        <v>4</v>
      </c>
      <c r="AW589">
        <v>45</v>
      </c>
      <c r="AX589">
        <v>70.2</v>
      </c>
      <c r="AY589">
        <v>0</v>
      </c>
      <c r="AZ589">
        <v>0</v>
      </c>
      <c r="BA589">
        <v>7</v>
      </c>
      <c r="BB589">
        <v>2</v>
      </c>
      <c r="BC589">
        <v>0</v>
      </c>
      <c r="BD589">
        <v>0</v>
      </c>
      <c r="BE589">
        <v>0</v>
      </c>
      <c r="BF589">
        <v>4.66</v>
      </c>
      <c r="BG589">
        <v>324</v>
      </c>
      <c r="BH589">
        <v>24</v>
      </c>
      <c r="BI589">
        <v>380</v>
      </c>
      <c r="BJ589">
        <v>20</v>
      </c>
      <c r="BK589">
        <v>362</v>
      </c>
      <c r="BL589">
        <v>11</v>
      </c>
      <c r="BM589">
        <v>353</v>
      </c>
      <c r="BN589">
        <v>24</v>
      </c>
      <c r="BO589">
        <v>5</v>
      </c>
      <c r="BP589" s="1" t="s">
        <v>88</v>
      </c>
      <c r="BQ589">
        <v>3</v>
      </c>
      <c r="BR589" s="1" t="s">
        <v>88</v>
      </c>
      <c r="BS589">
        <v>3</v>
      </c>
      <c r="BT589" s="1" t="s">
        <v>88</v>
      </c>
      <c r="BU589">
        <v>0.11</v>
      </c>
      <c r="BV589">
        <v>5.5</v>
      </c>
      <c r="BW589">
        <v>7.0000000000000007E-2</v>
      </c>
      <c r="BX589">
        <v>0.18</v>
      </c>
      <c r="BY589">
        <v>2.33</v>
      </c>
      <c r="BZ589">
        <v>1.5</v>
      </c>
      <c r="CA589">
        <v>528</v>
      </c>
      <c r="CB589">
        <v>39</v>
      </c>
      <c r="CC589">
        <v>13</v>
      </c>
      <c r="CD589">
        <v>10</v>
      </c>
      <c r="CE589">
        <v>133</v>
      </c>
      <c r="CF589">
        <v>22</v>
      </c>
      <c r="CG589">
        <v>243</v>
      </c>
      <c r="CH589">
        <v>38</v>
      </c>
      <c r="CI589">
        <v>1</v>
      </c>
      <c r="CJ589">
        <v>0.34</v>
      </c>
      <c r="CK589" t="str">
        <f>IF(O589=" "," ",VLOOKUP(AA589,Mapping!$A:$C,2,FALSE))</f>
        <v>WOL</v>
      </c>
      <c r="CL589" t="str">
        <f>IF(O589=" "," ",VLOOKUP(AA589,Mapping!$A:$C,3,FALSE))</f>
        <v>Wolves</v>
      </c>
      <c r="CM589" s="5">
        <f t="shared" si="45"/>
        <v>0</v>
      </c>
      <c r="CN589" s="5">
        <f t="shared" si="46"/>
        <v>0</v>
      </c>
      <c r="CO589">
        <f t="shared" si="47"/>
        <v>4</v>
      </c>
      <c r="CP589" s="4">
        <f t="shared" si="48"/>
        <v>1.5</v>
      </c>
      <c r="CQ589">
        <f t="shared" si="49"/>
        <v>0</v>
      </c>
    </row>
    <row r="590" spans="1:95" x14ac:dyDescent="0.35">
      <c r="A590">
        <v>25</v>
      </c>
      <c r="B590" s="1" t="s">
        <v>88</v>
      </c>
      <c r="C590">
        <v>431960</v>
      </c>
      <c r="D590" s="1" t="s">
        <v>88</v>
      </c>
      <c r="E590" s="1" t="s">
        <v>88</v>
      </c>
      <c r="F590" s="1">
        <v>0</v>
      </c>
      <c r="G590" s="1" t="s">
        <v>88</v>
      </c>
      <c r="H590" s="1" t="s">
        <v>88</v>
      </c>
      <c r="I590">
        <v>2</v>
      </c>
      <c r="J590">
        <v>0.5</v>
      </c>
      <c r="K590" s="1" t="s">
        <v>88</v>
      </c>
      <c r="L590" s="1" t="s">
        <v>88</v>
      </c>
      <c r="M590" s="1" t="s">
        <v>1841</v>
      </c>
      <c r="N590">
        <v>0</v>
      </c>
      <c r="O590">
        <v>547</v>
      </c>
      <c r="P590" s="1" t="s">
        <v>88</v>
      </c>
      <c r="Q590" s="1" t="s">
        <v>892</v>
      </c>
      <c r="R590" s="2">
        <v>45119.062542222222</v>
      </c>
      <c r="S590" s="4">
        <v>40</v>
      </c>
      <c r="T590" s="1" t="s">
        <v>1842</v>
      </c>
      <c r="U590">
        <v>0</v>
      </c>
      <c r="V590" s="1" t="s">
        <v>1843</v>
      </c>
      <c r="W590">
        <v>0.8</v>
      </c>
      <c r="X590" s="1" t="s">
        <v>88</v>
      </c>
      <c r="Y590" s="1" t="s">
        <v>88</v>
      </c>
      <c r="Z590" s="1" t="s">
        <v>97</v>
      </c>
      <c r="AA590">
        <v>20</v>
      </c>
      <c r="AB590">
        <v>39</v>
      </c>
      <c r="AC590">
        <v>6</v>
      </c>
      <c r="AD590" s="5">
        <v>0</v>
      </c>
      <c r="AE590" s="5">
        <v>0</v>
      </c>
      <c r="AF590" s="5">
        <v>0</v>
      </c>
      <c r="AG590" s="5">
        <v>0</v>
      </c>
      <c r="AH590">
        <v>0</v>
      </c>
      <c r="AI590">
        <v>0</v>
      </c>
      <c r="AJ590" s="1" t="s">
        <v>1843</v>
      </c>
      <c r="AK590">
        <v>180</v>
      </c>
      <c r="AL590">
        <v>1</v>
      </c>
      <c r="AM590">
        <v>1</v>
      </c>
      <c r="AN590">
        <v>4</v>
      </c>
      <c r="AO590">
        <v>3</v>
      </c>
      <c r="AP590">
        <v>1</v>
      </c>
      <c r="AQ590">
        <v>1</v>
      </c>
      <c r="AR590">
        <v>1</v>
      </c>
      <c r="AS590">
        <v>4</v>
      </c>
      <c r="AT590">
        <v>1</v>
      </c>
      <c r="AU590">
        <v>11</v>
      </c>
      <c r="AV590">
        <v>4</v>
      </c>
      <c r="AW590">
        <v>45</v>
      </c>
      <c r="AX590">
        <v>0</v>
      </c>
      <c r="AY590">
        <v>0</v>
      </c>
      <c r="AZ590">
        <v>0</v>
      </c>
      <c r="BA590">
        <v>0</v>
      </c>
      <c r="BB590">
        <v>2</v>
      </c>
      <c r="BC590">
        <v>0</v>
      </c>
      <c r="BD590">
        <v>0</v>
      </c>
      <c r="BE590">
        <v>0</v>
      </c>
      <c r="BF590">
        <v>0</v>
      </c>
      <c r="BG590">
        <v>440</v>
      </c>
      <c r="BH590">
        <v>161</v>
      </c>
      <c r="BI590">
        <v>431</v>
      </c>
      <c r="BJ590">
        <v>160</v>
      </c>
      <c r="BK590">
        <v>416</v>
      </c>
      <c r="BL590">
        <v>159</v>
      </c>
      <c r="BM590">
        <v>442</v>
      </c>
      <c r="BN590">
        <v>161</v>
      </c>
      <c r="BO590">
        <v>5</v>
      </c>
      <c r="BP590" s="1" t="s">
        <v>88</v>
      </c>
      <c r="BQ590">
        <v>3</v>
      </c>
      <c r="BR590" s="1" t="s">
        <v>88</v>
      </c>
      <c r="BS590">
        <v>3</v>
      </c>
      <c r="BT590" s="1" t="s">
        <v>88</v>
      </c>
      <c r="BU590">
        <v>0.11</v>
      </c>
      <c r="BV590">
        <v>5.5</v>
      </c>
      <c r="BW590">
        <v>7.0000000000000007E-2</v>
      </c>
      <c r="BX590">
        <v>0.18</v>
      </c>
      <c r="BY590">
        <v>2.33</v>
      </c>
      <c r="BZ590">
        <v>1.5</v>
      </c>
      <c r="CA590">
        <v>591</v>
      </c>
      <c r="CB590">
        <v>186</v>
      </c>
      <c r="CC590">
        <v>76</v>
      </c>
      <c r="CD590">
        <v>38</v>
      </c>
      <c r="CE590">
        <v>447</v>
      </c>
      <c r="CF590">
        <v>162</v>
      </c>
      <c r="CG590">
        <v>197</v>
      </c>
      <c r="CH590">
        <v>67</v>
      </c>
      <c r="CI590">
        <v>1</v>
      </c>
      <c r="CJ590">
        <v>0.34</v>
      </c>
      <c r="CK590" t="str">
        <f>IF(O590=" "," ",VLOOKUP(AA590,Mapping!$A:$C,2,FALSE))</f>
        <v>WOL</v>
      </c>
      <c r="CL590" t="str">
        <f>IF(O590=" "," ",VLOOKUP(AA590,Mapping!$A:$C,3,FALSE))</f>
        <v>Wolves</v>
      </c>
      <c r="CM590" s="5">
        <f t="shared" si="45"/>
        <v>0</v>
      </c>
      <c r="CN590" s="5">
        <f t="shared" si="46"/>
        <v>0</v>
      </c>
      <c r="CO590">
        <f t="shared" si="47"/>
        <v>4</v>
      </c>
      <c r="CP590" s="4">
        <f t="shared" si="48"/>
        <v>1.5</v>
      </c>
      <c r="CQ590">
        <f t="shared" si="49"/>
        <v>0</v>
      </c>
    </row>
    <row r="591" spans="1:95" x14ac:dyDescent="0.35">
      <c r="A591">
        <v>25</v>
      </c>
      <c r="B591" s="1" t="s">
        <v>88</v>
      </c>
      <c r="C591">
        <v>490721</v>
      </c>
      <c r="D591" s="1" t="s">
        <v>88</v>
      </c>
      <c r="E591" s="1" t="s">
        <v>88</v>
      </c>
      <c r="F591" s="1">
        <v>0</v>
      </c>
      <c r="G591" s="1" t="s">
        <v>88</v>
      </c>
      <c r="H591" s="1" t="s">
        <v>88</v>
      </c>
      <c r="I591">
        <v>2</v>
      </c>
      <c r="J591">
        <v>1.5</v>
      </c>
      <c r="K591" s="1" t="s">
        <v>88</v>
      </c>
      <c r="L591" s="1" t="s">
        <v>88</v>
      </c>
      <c r="M591" s="1" t="s">
        <v>1715</v>
      </c>
      <c r="N591">
        <v>0</v>
      </c>
      <c r="O591">
        <v>548</v>
      </c>
      <c r="P591" s="1" t="s">
        <v>88</v>
      </c>
      <c r="Q591" s="1" t="s">
        <v>892</v>
      </c>
      <c r="R591" s="2">
        <v>45119.062542222222</v>
      </c>
      <c r="S591" s="4">
        <v>45</v>
      </c>
      <c r="T591" s="1" t="s">
        <v>1844</v>
      </c>
      <c r="U591">
        <v>2</v>
      </c>
      <c r="V591" s="1" t="s">
        <v>1845</v>
      </c>
      <c r="W591">
        <v>0.2</v>
      </c>
      <c r="X591" s="1" t="s">
        <v>88</v>
      </c>
      <c r="Y591" s="1" t="s">
        <v>88</v>
      </c>
      <c r="Z591" s="1" t="s">
        <v>97</v>
      </c>
      <c r="AA591">
        <v>20</v>
      </c>
      <c r="AB591">
        <v>39</v>
      </c>
      <c r="AC591">
        <v>41</v>
      </c>
      <c r="AD591" s="5">
        <v>0</v>
      </c>
      <c r="AE591" s="5">
        <v>0</v>
      </c>
      <c r="AF591" s="5">
        <v>0</v>
      </c>
      <c r="AG591" s="5">
        <v>0</v>
      </c>
      <c r="AH591">
        <v>0</v>
      </c>
      <c r="AI591">
        <v>9.1</v>
      </c>
      <c r="AJ591" s="1" t="s">
        <v>1846</v>
      </c>
      <c r="AK591">
        <v>1307</v>
      </c>
      <c r="AL591">
        <v>1</v>
      </c>
      <c r="AM591">
        <v>1</v>
      </c>
      <c r="AN591">
        <v>3</v>
      </c>
      <c r="AO591">
        <v>29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11</v>
      </c>
      <c r="AV591">
        <v>3</v>
      </c>
      <c r="AW591">
        <v>239</v>
      </c>
      <c r="AX591">
        <v>224</v>
      </c>
      <c r="AY591">
        <v>269.2</v>
      </c>
      <c r="AZ591">
        <v>76</v>
      </c>
      <c r="BA591">
        <v>57.2</v>
      </c>
      <c r="BB591">
        <v>16</v>
      </c>
      <c r="BC591">
        <v>0.17</v>
      </c>
      <c r="BD591">
        <v>1</v>
      </c>
      <c r="BE591">
        <v>1.17</v>
      </c>
      <c r="BF591">
        <v>22.62</v>
      </c>
      <c r="BG591">
        <v>232</v>
      </c>
      <c r="BH591">
        <v>90</v>
      </c>
      <c r="BI591">
        <v>117</v>
      </c>
      <c r="BJ591">
        <v>24</v>
      </c>
      <c r="BK591">
        <v>250</v>
      </c>
      <c r="BL591">
        <v>84</v>
      </c>
      <c r="BM591">
        <v>215</v>
      </c>
      <c r="BN591">
        <v>73</v>
      </c>
      <c r="BO591">
        <v>5</v>
      </c>
      <c r="BP591" s="1" t="s">
        <v>88</v>
      </c>
      <c r="BQ591">
        <v>3</v>
      </c>
      <c r="BR591" s="1" t="s">
        <v>88</v>
      </c>
      <c r="BS591">
        <v>3</v>
      </c>
      <c r="BT591" s="1" t="s">
        <v>88</v>
      </c>
      <c r="BU591">
        <v>0.01</v>
      </c>
      <c r="BV591">
        <v>5.5</v>
      </c>
      <c r="BW591">
        <v>7.0000000000000007E-2</v>
      </c>
      <c r="BX591">
        <v>0.08</v>
      </c>
      <c r="BY591">
        <v>1.56</v>
      </c>
      <c r="BZ591">
        <v>2</v>
      </c>
      <c r="CA591">
        <v>501</v>
      </c>
      <c r="CB591">
        <v>146</v>
      </c>
      <c r="CC591">
        <v>305</v>
      </c>
      <c r="CD591">
        <v>169</v>
      </c>
      <c r="CE591">
        <v>258</v>
      </c>
      <c r="CF591">
        <v>101</v>
      </c>
      <c r="CG591">
        <v>392</v>
      </c>
      <c r="CH591">
        <v>149</v>
      </c>
      <c r="CI591">
        <v>1.1000000000000001</v>
      </c>
      <c r="CJ591">
        <v>0.21</v>
      </c>
      <c r="CK591" t="str">
        <f>IF(O591=" "," ",VLOOKUP(AA591,Mapping!$A:$C,2,FALSE))</f>
        <v>WOL</v>
      </c>
      <c r="CL591" t="str">
        <f>IF(O591=" "," ",VLOOKUP(AA591,Mapping!$A:$C,3,FALSE))</f>
        <v>Wolves</v>
      </c>
      <c r="CM591" s="5">
        <f t="shared" si="45"/>
        <v>0</v>
      </c>
      <c r="CN591" s="5">
        <f t="shared" si="46"/>
        <v>0</v>
      </c>
      <c r="CO591">
        <f t="shared" si="47"/>
        <v>4.5</v>
      </c>
      <c r="CP591" s="4">
        <f t="shared" si="48"/>
        <v>9.1111111111111107</v>
      </c>
      <c r="CQ591">
        <f t="shared" si="49"/>
        <v>0</v>
      </c>
    </row>
    <row r="592" spans="1:95" x14ac:dyDescent="0.35">
      <c r="A592">
        <v>25</v>
      </c>
      <c r="B592" s="1" t="s">
        <v>88</v>
      </c>
      <c r="C592">
        <v>510363</v>
      </c>
      <c r="D592" s="1" t="s">
        <v>88</v>
      </c>
      <c r="E592" s="1" t="s">
        <v>88</v>
      </c>
      <c r="F592" s="1">
        <v>0</v>
      </c>
      <c r="G592" s="1" t="s">
        <v>88</v>
      </c>
      <c r="H592" s="1" t="s">
        <v>88</v>
      </c>
      <c r="I592">
        <v>3</v>
      </c>
      <c r="J592">
        <v>0</v>
      </c>
      <c r="K592" s="1" t="s">
        <v>88</v>
      </c>
      <c r="L592" s="1" t="s">
        <v>88</v>
      </c>
      <c r="M592" s="1" t="s">
        <v>1847</v>
      </c>
      <c r="N592">
        <v>0</v>
      </c>
      <c r="O592">
        <v>549</v>
      </c>
      <c r="P592" s="1" t="s">
        <v>88</v>
      </c>
      <c r="Q592" s="1" t="s">
        <v>1848</v>
      </c>
      <c r="R592" s="2">
        <v>45131.458558391205</v>
      </c>
      <c r="S592" s="4">
        <v>45</v>
      </c>
      <c r="T592" s="1" t="s">
        <v>1849</v>
      </c>
      <c r="U592">
        <v>0</v>
      </c>
      <c r="V592" s="1" t="s">
        <v>1850</v>
      </c>
      <c r="W592">
        <v>0</v>
      </c>
      <c r="X592" s="1" t="s">
        <v>88</v>
      </c>
      <c r="Y592" s="1" t="s">
        <v>88</v>
      </c>
      <c r="Z592" s="1" t="s">
        <v>189</v>
      </c>
      <c r="AA592">
        <v>20</v>
      </c>
      <c r="AB592">
        <v>39</v>
      </c>
      <c r="AC592">
        <v>41</v>
      </c>
      <c r="AD592" s="5">
        <v>0</v>
      </c>
      <c r="AE592" s="5">
        <v>0</v>
      </c>
      <c r="AF592" s="5">
        <v>0</v>
      </c>
      <c r="AG592" s="5">
        <v>0</v>
      </c>
      <c r="AH592">
        <v>0</v>
      </c>
      <c r="AI592">
        <v>0</v>
      </c>
      <c r="AJ592" s="1" t="s">
        <v>1851</v>
      </c>
      <c r="AK592">
        <v>1307</v>
      </c>
      <c r="AL592">
        <v>1</v>
      </c>
      <c r="AM592">
        <v>1</v>
      </c>
      <c r="AN592">
        <v>3</v>
      </c>
      <c r="AO592">
        <v>29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11</v>
      </c>
      <c r="AV592">
        <v>3</v>
      </c>
      <c r="AW592">
        <v>239</v>
      </c>
      <c r="AX592">
        <v>0</v>
      </c>
      <c r="AY592">
        <v>0</v>
      </c>
      <c r="AZ592">
        <v>0</v>
      </c>
      <c r="BA592">
        <v>0</v>
      </c>
      <c r="BB592">
        <v>16</v>
      </c>
      <c r="BC592">
        <v>0</v>
      </c>
      <c r="BD592">
        <v>0</v>
      </c>
      <c r="BE592">
        <v>0</v>
      </c>
      <c r="BF592">
        <v>0</v>
      </c>
      <c r="BG592">
        <v>547</v>
      </c>
      <c r="BH592">
        <v>220</v>
      </c>
      <c r="BI592">
        <v>544</v>
      </c>
      <c r="BJ592">
        <v>220</v>
      </c>
      <c r="BK592">
        <v>539</v>
      </c>
      <c r="BL592">
        <v>219</v>
      </c>
      <c r="BM592">
        <v>548</v>
      </c>
      <c r="BN592">
        <v>220</v>
      </c>
      <c r="BO592">
        <v>5</v>
      </c>
      <c r="BP592" s="1" t="s">
        <v>88</v>
      </c>
      <c r="BQ592">
        <v>3</v>
      </c>
      <c r="BR592" s="1" t="s">
        <v>88</v>
      </c>
      <c r="BS592">
        <v>3</v>
      </c>
      <c r="BT592" s="1" t="s">
        <v>88</v>
      </c>
      <c r="BU592">
        <v>0.01</v>
      </c>
      <c r="BV592">
        <v>5.5</v>
      </c>
      <c r="BW592">
        <v>7.0000000000000007E-2</v>
      </c>
      <c r="BX592">
        <v>0.08</v>
      </c>
      <c r="BY592">
        <v>1.56</v>
      </c>
      <c r="BZ592">
        <v>2</v>
      </c>
      <c r="CA592">
        <v>507</v>
      </c>
      <c r="CB592">
        <v>255</v>
      </c>
      <c r="CC592">
        <v>311</v>
      </c>
      <c r="CD592">
        <v>62</v>
      </c>
      <c r="CE592">
        <v>549</v>
      </c>
      <c r="CF592">
        <v>221</v>
      </c>
      <c r="CG592">
        <v>567</v>
      </c>
      <c r="CH592">
        <v>219</v>
      </c>
      <c r="CI592">
        <v>1.1000000000000001</v>
      </c>
      <c r="CJ592">
        <v>0.21</v>
      </c>
      <c r="CK592" t="str">
        <f>IF(O592=" "," ",VLOOKUP(AA592,Mapping!$A:$C,2,FALSE))</f>
        <v>WOL</v>
      </c>
      <c r="CL592" t="str">
        <f>IF(O592=" "," ",VLOOKUP(AA592,Mapping!$A:$C,3,FALSE))</f>
        <v>Wolves</v>
      </c>
      <c r="CM592" s="5">
        <f t="shared" si="45"/>
        <v>0</v>
      </c>
      <c r="CN592" s="5">
        <f t="shared" si="46"/>
        <v>0</v>
      </c>
      <c r="CO592">
        <f t="shared" si="47"/>
        <v>4.5</v>
      </c>
      <c r="CP592" s="4">
        <f t="shared" si="48"/>
        <v>9.1111111111111107</v>
      </c>
      <c r="CQ592">
        <f t="shared" si="49"/>
        <v>0</v>
      </c>
    </row>
    <row r="593" spans="1:95" x14ac:dyDescent="0.35">
      <c r="A593">
        <v>25</v>
      </c>
      <c r="B593" s="1" t="s">
        <v>88</v>
      </c>
      <c r="C593">
        <v>245923</v>
      </c>
      <c r="D593" s="1" t="s">
        <v>88</v>
      </c>
      <c r="E593" s="1" t="s">
        <v>88</v>
      </c>
      <c r="F593" s="1">
        <v>0</v>
      </c>
      <c r="G593" s="1" t="s">
        <v>88</v>
      </c>
      <c r="H593" s="1" t="s">
        <v>88</v>
      </c>
      <c r="I593">
        <v>3</v>
      </c>
      <c r="J593">
        <v>0.5</v>
      </c>
      <c r="K593" s="1" t="s">
        <v>88</v>
      </c>
      <c r="L593" s="1" t="s">
        <v>88</v>
      </c>
      <c r="M593" s="1" t="s">
        <v>661</v>
      </c>
      <c r="N593">
        <v>0</v>
      </c>
      <c r="O593">
        <v>550</v>
      </c>
      <c r="P593" s="1" t="s">
        <v>88</v>
      </c>
      <c r="Q593" s="1" t="s">
        <v>1848</v>
      </c>
      <c r="R593" s="2">
        <v>45131.458558391205</v>
      </c>
      <c r="S593" s="4">
        <v>45</v>
      </c>
      <c r="T593" s="1" t="s">
        <v>1852</v>
      </c>
      <c r="U593">
        <v>0</v>
      </c>
      <c r="V593" s="1" t="s">
        <v>1853</v>
      </c>
      <c r="W593">
        <v>0.1</v>
      </c>
      <c r="X593" s="1" t="s">
        <v>88</v>
      </c>
      <c r="Y593" s="1" t="s">
        <v>88</v>
      </c>
      <c r="Z593" s="1" t="s">
        <v>97</v>
      </c>
      <c r="AA593">
        <v>20</v>
      </c>
      <c r="AB593">
        <v>39</v>
      </c>
      <c r="AC593">
        <v>41</v>
      </c>
      <c r="AD593" s="5">
        <v>0</v>
      </c>
      <c r="AE593" s="5">
        <v>0</v>
      </c>
      <c r="AF593" s="5">
        <v>0</v>
      </c>
      <c r="AG593" s="5">
        <v>0</v>
      </c>
      <c r="AH593">
        <v>0</v>
      </c>
      <c r="AI593">
        <v>0</v>
      </c>
      <c r="AJ593" s="1" t="s">
        <v>1853</v>
      </c>
      <c r="AK593">
        <v>1307</v>
      </c>
      <c r="AL593">
        <v>1</v>
      </c>
      <c r="AM593">
        <v>1</v>
      </c>
      <c r="AN593">
        <v>3</v>
      </c>
      <c r="AO593">
        <v>29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11</v>
      </c>
      <c r="AV593">
        <v>3</v>
      </c>
      <c r="AW593">
        <v>239</v>
      </c>
      <c r="AX593">
        <v>0</v>
      </c>
      <c r="AY593">
        <v>0</v>
      </c>
      <c r="AZ593">
        <v>0</v>
      </c>
      <c r="BA593">
        <v>0</v>
      </c>
      <c r="BB593">
        <v>16</v>
      </c>
      <c r="BC593">
        <v>0</v>
      </c>
      <c r="BD593">
        <v>0</v>
      </c>
      <c r="BE593">
        <v>0</v>
      </c>
      <c r="BF593">
        <v>0</v>
      </c>
      <c r="BG593">
        <v>517</v>
      </c>
      <c r="BH593">
        <v>201</v>
      </c>
      <c r="BI593">
        <v>515</v>
      </c>
      <c r="BJ593">
        <v>202</v>
      </c>
      <c r="BK593">
        <v>507</v>
      </c>
      <c r="BL593">
        <v>198</v>
      </c>
      <c r="BM593">
        <v>519</v>
      </c>
      <c r="BN593">
        <v>201</v>
      </c>
      <c r="BO593">
        <v>5</v>
      </c>
      <c r="BP593" s="1" t="s">
        <v>88</v>
      </c>
      <c r="BQ593">
        <v>3</v>
      </c>
      <c r="BR593" s="1" t="s">
        <v>88</v>
      </c>
      <c r="BS593">
        <v>3</v>
      </c>
      <c r="BT593" s="1" t="s">
        <v>88</v>
      </c>
      <c r="BU593">
        <v>0.01</v>
      </c>
      <c r="BV593">
        <v>5.5</v>
      </c>
      <c r="BW593">
        <v>7.0000000000000007E-2</v>
      </c>
      <c r="BX593">
        <v>0.08</v>
      </c>
      <c r="BY593">
        <v>1.56</v>
      </c>
      <c r="BZ593">
        <v>2</v>
      </c>
      <c r="CA593">
        <v>452</v>
      </c>
      <c r="CB593">
        <v>224</v>
      </c>
      <c r="CC593">
        <v>256</v>
      </c>
      <c r="CD593">
        <v>31</v>
      </c>
      <c r="CE593">
        <v>521</v>
      </c>
      <c r="CF593">
        <v>203</v>
      </c>
      <c r="CG593">
        <v>478</v>
      </c>
      <c r="CH593">
        <v>158</v>
      </c>
      <c r="CI593">
        <v>1.1000000000000001</v>
      </c>
      <c r="CJ593">
        <v>0.21</v>
      </c>
      <c r="CK593" t="str">
        <f>IF(O593=" "," ",VLOOKUP(AA593,Mapping!$A:$C,2,FALSE))</f>
        <v>WOL</v>
      </c>
      <c r="CL593" t="str">
        <f>IF(O593=" "," ",VLOOKUP(AA593,Mapping!$A:$C,3,FALSE))</f>
        <v>Wolves</v>
      </c>
      <c r="CM593" s="5">
        <f t="shared" si="45"/>
        <v>0</v>
      </c>
      <c r="CN593" s="5">
        <f t="shared" si="46"/>
        <v>0</v>
      </c>
      <c r="CO593">
        <f t="shared" si="47"/>
        <v>4.5</v>
      </c>
      <c r="CP593" s="4">
        <f t="shared" si="48"/>
        <v>9.1111111111111107</v>
      </c>
      <c r="CQ593">
        <f t="shared" si="49"/>
        <v>0</v>
      </c>
    </row>
    <row r="594" spans="1:95" x14ac:dyDescent="0.35">
      <c r="A594">
        <v>25</v>
      </c>
      <c r="B594" s="1" t="s">
        <v>88</v>
      </c>
      <c r="C594">
        <v>60232</v>
      </c>
      <c r="D594" s="1" t="s">
        <v>88</v>
      </c>
      <c r="E594" s="1" t="s">
        <v>88</v>
      </c>
      <c r="F594" s="1">
        <v>0</v>
      </c>
      <c r="G594" s="1" t="s">
        <v>88</v>
      </c>
      <c r="H594" s="1" t="s">
        <v>88</v>
      </c>
      <c r="I594">
        <v>2</v>
      </c>
      <c r="J594">
        <v>1.5</v>
      </c>
      <c r="K594" s="1" t="s">
        <v>88</v>
      </c>
      <c r="L594" s="1" t="s">
        <v>88</v>
      </c>
      <c r="M594" s="1" t="s">
        <v>1854</v>
      </c>
      <c r="N594">
        <v>0</v>
      </c>
      <c r="O594">
        <v>551</v>
      </c>
      <c r="P594" s="1" t="s">
        <v>88</v>
      </c>
      <c r="Q594" s="1" t="s">
        <v>1848</v>
      </c>
      <c r="R594" s="2">
        <v>45131.458558391205</v>
      </c>
      <c r="S594" s="4">
        <v>45</v>
      </c>
      <c r="T594" s="1" t="s">
        <v>1855</v>
      </c>
      <c r="U594">
        <v>3</v>
      </c>
      <c r="V594" s="1" t="s">
        <v>1856</v>
      </c>
      <c r="W594">
        <v>0.3</v>
      </c>
      <c r="X594" s="1" t="s">
        <v>88</v>
      </c>
      <c r="Y594" s="1" t="s">
        <v>88</v>
      </c>
      <c r="Z594" s="1" t="s">
        <v>97</v>
      </c>
      <c r="AA594">
        <v>20</v>
      </c>
      <c r="AB594">
        <v>39</v>
      </c>
      <c r="AC594">
        <v>75</v>
      </c>
      <c r="AD594" s="5">
        <v>0</v>
      </c>
      <c r="AE594" s="5">
        <v>0</v>
      </c>
      <c r="AF594" s="5">
        <v>0</v>
      </c>
      <c r="AG594" s="5">
        <v>0</v>
      </c>
      <c r="AH594">
        <v>0</v>
      </c>
      <c r="AI594">
        <v>16.7</v>
      </c>
      <c r="AJ594" s="1" t="s">
        <v>1856</v>
      </c>
      <c r="AK594">
        <v>2134</v>
      </c>
      <c r="AL594">
        <v>1</v>
      </c>
      <c r="AM594">
        <v>1</v>
      </c>
      <c r="AN594">
        <v>7</v>
      </c>
      <c r="AO594">
        <v>31</v>
      </c>
      <c r="AP594">
        <v>1</v>
      </c>
      <c r="AQ594">
        <v>1</v>
      </c>
      <c r="AR594">
        <v>1</v>
      </c>
      <c r="AS594">
        <v>6</v>
      </c>
      <c r="AT594">
        <v>1</v>
      </c>
      <c r="AU594">
        <v>11</v>
      </c>
      <c r="AV594">
        <v>7</v>
      </c>
      <c r="AW594">
        <v>390</v>
      </c>
      <c r="AX594">
        <v>455.6</v>
      </c>
      <c r="AY594">
        <v>37.200000000000003</v>
      </c>
      <c r="AZ594">
        <v>145</v>
      </c>
      <c r="BA594">
        <v>64</v>
      </c>
      <c r="BB594">
        <v>25</v>
      </c>
      <c r="BC594">
        <v>1.53</v>
      </c>
      <c r="BD594">
        <v>0.27</v>
      </c>
      <c r="BE594">
        <v>1.8</v>
      </c>
      <c r="BF594">
        <v>35.83</v>
      </c>
      <c r="BG594">
        <v>119</v>
      </c>
      <c r="BH594">
        <v>39</v>
      </c>
      <c r="BI594">
        <v>303</v>
      </c>
      <c r="BJ594">
        <v>114</v>
      </c>
      <c r="BK594">
        <v>182</v>
      </c>
      <c r="BL594">
        <v>38</v>
      </c>
      <c r="BM594">
        <v>197</v>
      </c>
      <c r="BN594">
        <v>62</v>
      </c>
      <c r="BO594">
        <v>5</v>
      </c>
      <c r="BP594" s="1" t="s">
        <v>88</v>
      </c>
      <c r="BQ594">
        <v>3</v>
      </c>
      <c r="BR594" s="1" t="s">
        <v>88</v>
      </c>
      <c r="BS594">
        <v>3</v>
      </c>
      <c r="BT594" s="1" t="s">
        <v>88</v>
      </c>
      <c r="BU594">
        <v>0.06</v>
      </c>
      <c r="BV594">
        <v>5.5</v>
      </c>
      <c r="BW594">
        <v>0.01</v>
      </c>
      <c r="BX594">
        <v>7.0000000000000007E-2</v>
      </c>
      <c r="BY594">
        <v>1.51</v>
      </c>
      <c r="BZ594">
        <v>1.31</v>
      </c>
      <c r="CA594">
        <v>315</v>
      </c>
      <c r="CB594">
        <v>47</v>
      </c>
      <c r="CC594">
        <v>119</v>
      </c>
      <c r="CD594">
        <v>70</v>
      </c>
      <c r="CE594">
        <v>135</v>
      </c>
      <c r="CF594">
        <v>41</v>
      </c>
      <c r="CG594">
        <v>309</v>
      </c>
      <c r="CH594">
        <v>113</v>
      </c>
      <c r="CI594">
        <v>1.05</v>
      </c>
      <c r="CJ594">
        <v>0.3</v>
      </c>
      <c r="CK594" t="str">
        <f>IF(O594=" "," ",VLOOKUP(AA594,Mapping!$A:$C,2,FALSE))</f>
        <v>WOL</v>
      </c>
      <c r="CL594" t="str">
        <f>IF(O594=" "," ",VLOOKUP(AA594,Mapping!$A:$C,3,FALSE))</f>
        <v>Wolves</v>
      </c>
      <c r="CM594" s="5">
        <f t="shared" si="45"/>
        <v>0</v>
      </c>
      <c r="CN594" s="5">
        <f t="shared" si="46"/>
        <v>0</v>
      </c>
      <c r="CO594">
        <f t="shared" si="47"/>
        <v>4.5</v>
      </c>
      <c r="CP594" s="4">
        <f t="shared" si="48"/>
        <v>16.666666666666668</v>
      </c>
      <c r="CQ594">
        <f t="shared" si="49"/>
        <v>0</v>
      </c>
    </row>
    <row r="595" spans="1:95" x14ac:dyDescent="0.35">
      <c r="A595">
        <v>25</v>
      </c>
      <c r="B595" s="1" t="s">
        <v>88</v>
      </c>
      <c r="C595">
        <v>449988</v>
      </c>
      <c r="D595" s="1" t="s">
        <v>88</v>
      </c>
      <c r="E595" s="1" t="s">
        <v>88</v>
      </c>
      <c r="F595" s="1">
        <v>0</v>
      </c>
      <c r="G595" s="1" t="s">
        <v>88</v>
      </c>
      <c r="H595" s="1" t="s">
        <v>88</v>
      </c>
      <c r="I595">
        <v>4</v>
      </c>
      <c r="J595">
        <v>1.3</v>
      </c>
      <c r="K595" s="1" t="s">
        <v>88</v>
      </c>
      <c r="L595" s="1" t="s">
        <v>88</v>
      </c>
      <c r="M595" s="1" t="s">
        <v>102</v>
      </c>
      <c r="N595">
        <v>0</v>
      </c>
      <c r="O595">
        <v>552</v>
      </c>
      <c r="P595" s="1" t="s">
        <v>88</v>
      </c>
      <c r="Q595" s="1" t="s">
        <v>1848</v>
      </c>
      <c r="R595" s="2">
        <v>45131.458558391205</v>
      </c>
      <c r="S595" s="4">
        <v>55</v>
      </c>
      <c r="T595" s="1" t="s">
        <v>1857</v>
      </c>
      <c r="U595">
        <v>0</v>
      </c>
      <c r="V595" s="1" t="s">
        <v>1858</v>
      </c>
      <c r="W595">
        <v>0.2</v>
      </c>
      <c r="X595" s="1" t="s">
        <v>88</v>
      </c>
      <c r="Y595" s="1" t="s">
        <v>88</v>
      </c>
      <c r="Z595" s="1" t="s">
        <v>97</v>
      </c>
      <c r="AA595">
        <v>20</v>
      </c>
      <c r="AB595">
        <v>39</v>
      </c>
      <c r="AC595">
        <v>75</v>
      </c>
      <c r="AD595" s="5">
        <v>0</v>
      </c>
      <c r="AE595" s="5">
        <v>0</v>
      </c>
      <c r="AF595" s="5">
        <v>0</v>
      </c>
      <c r="AG595" s="5">
        <v>0</v>
      </c>
      <c r="AH595">
        <v>0</v>
      </c>
      <c r="AI595">
        <v>0</v>
      </c>
      <c r="AJ595" s="1" t="s">
        <v>1859</v>
      </c>
      <c r="AK595">
        <v>2134</v>
      </c>
      <c r="AL595">
        <v>1</v>
      </c>
      <c r="AM595">
        <v>1</v>
      </c>
      <c r="AN595">
        <v>7</v>
      </c>
      <c r="AO595">
        <v>31</v>
      </c>
      <c r="AP595">
        <v>1</v>
      </c>
      <c r="AQ595">
        <v>1</v>
      </c>
      <c r="AR595">
        <v>1</v>
      </c>
      <c r="AS595">
        <v>6</v>
      </c>
      <c r="AT595">
        <v>1</v>
      </c>
      <c r="AU595">
        <v>11</v>
      </c>
      <c r="AV595">
        <v>7</v>
      </c>
      <c r="AW595">
        <v>390</v>
      </c>
      <c r="AX595">
        <v>0</v>
      </c>
      <c r="AY595">
        <v>0</v>
      </c>
      <c r="AZ595">
        <v>0</v>
      </c>
      <c r="BA595">
        <v>0</v>
      </c>
      <c r="BB595">
        <v>25</v>
      </c>
      <c r="BC595">
        <v>0</v>
      </c>
      <c r="BD595">
        <v>0</v>
      </c>
      <c r="BE595">
        <v>0</v>
      </c>
      <c r="BF595">
        <v>0</v>
      </c>
      <c r="BG595">
        <v>607</v>
      </c>
      <c r="BH595">
        <v>70</v>
      </c>
      <c r="BI595">
        <v>607</v>
      </c>
      <c r="BJ595">
        <v>70</v>
      </c>
      <c r="BK595">
        <v>607</v>
      </c>
      <c r="BL595">
        <v>70</v>
      </c>
      <c r="BM595">
        <v>607</v>
      </c>
      <c r="BN595">
        <v>70</v>
      </c>
      <c r="BO595">
        <v>5</v>
      </c>
      <c r="BP595" s="1" t="s">
        <v>88</v>
      </c>
      <c r="BQ595">
        <v>3</v>
      </c>
      <c r="BR595" s="1" t="s">
        <v>88</v>
      </c>
      <c r="BS595">
        <v>3</v>
      </c>
      <c r="BT595" s="1" t="s">
        <v>88</v>
      </c>
      <c r="BU595">
        <v>0.06</v>
      </c>
      <c r="BV595">
        <v>5.5</v>
      </c>
      <c r="BW595">
        <v>0.01</v>
      </c>
      <c r="BX595">
        <v>7.0000000000000007E-2</v>
      </c>
      <c r="BY595">
        <v>1.51</v>
      </c>
      <c r="BZ595">
        <v>1.31</v>
      </c>
      <c r="CA595">
        <v>140</v>
      </c>
      <c r="CB595">
        <v>36</v>
      </c>
      <c r="CC595">
        <v>529</v>
      </c>
      <c r="CD595">
        <v>47</v>
      </c>
      <c r="CE595">
        <v>607</v>
      </c>
      <c r="CF595">
        <v>70</v>
      </c>
      <c r="CG595">
        <v>338</v>
      </c>
      <c r="CH595">
        <v>56</v>
      </c>
      <c r="CI595">
        <v>1.05</v>
      </c>
      <c r="CJ595">
        <v>0.3</v>
      </c>
      <c r="CK595" t="str">
        <f>IF(O595=" "," ",VLOOKUP(AA595,Mapping!$A:$C,2,FALSE))</f>
        <v>WOL</v>
      </c>
      <c r="CL595" t="str">
        <f>IF(O595=" "," ",VLOOKUP(AA595,Mapping!$A:$C,3,FALSE))</f>
        <v>Wolves</v>
      </c>
      <c r="CM595" s="5">
        <f t="shared" si="45"/>
        <v>0</v>
      </c>
      <c r="CN595" s="5">
        <f t="shared" si="46"/>
        <v>0</v>
      </c>
      <c r="CO595">
        <f t="shared" si="47"/>
        <v>5.5</v>
      </c>
      <c r="CP595" s="4">
        <f t="shared" si="48"/>
        <v>13.636363636363637</v>
      </c>
      <c r="CQ595">
        <f t="shared" si="49"/>
        <v>0</v>
      </c>
    </row>
    <row r="596" spans="1:95" x14ac:dyDescent="0.35">
      <c r="A596">
        <v>25</v>
      </c>
      <c r="B596" s="1" t="s">
        <v>88</v>
      </c>
      <c r="C596">
        <v>181284</v>
      </c>
      <c r="D596" s="1" t="s">
        <v>88</v>
      </c>
      <c r="E596" s="1" t="s">
        <v>88</v>
      </c>
      <c r="F596" s="1">
        <v>0</v>
      </c>
      <c r="G596" s="1" t="s">
        <v>88</v>
      </c>
      <c r="H596" s="1" t="s">
        <v>88</v>
      </c>
      <c r="I596">
        <v>3</v>
      </c>
      <c r="J596">
        <v>1.5</v>
      </c>
      <c r="K596" s="1" t="s">
        <v>88</v>
      </c>
      <c r="L596" s="1" t="s">
        <v>88</v>
      </c>
      <c r="M596" s="1" t="s">
        <v>1860</v>
      </c>
      <c r="N596">
        <v>0</v>
      </c>
      <c r="O596">
        <v>554</v>
      </c>
      <c r="P596" s="1" t="s">
        <v>88</v>
      </c>
      <c r="Q596" s="1" t="s">
        <v>1848</v>
      </c>
      <c r="R596" s="2">
        <v>45131.458558391205</v>
      </c>
      <c r="S596" s="4">
        <v>55</v>
      </c>
      <c r="T596" s="1" t="s">
        <v>1861</v>
      </c>
      <c r="U596">
        <v>2.2000000000000002</v>
      </c>
      <c r="V596" s="1" t="s">
        <v>1862</v>
      </c>
      <c r="W596">
        <v>0.1</v>
      </c>
      <c r="X596" s="1" t="s">
        <v>88</v>
      </c>
      <c r="Y596" s="1" t="s">
        <v>88</v>
      </c>
      <c r="Z596" s="1" t="s">
        <v>97</v>
      </c>
      <c r="AA596">
        <v>20</v>
      </c>
      <c r="AB596">
        <v>39</v>
      </c>
      <c r="AC596">
        <v>29</v>
      </c>
      <c r="AD596" s="5">
        <v>0</v>
      </c>
      <c r="AE596" s="5">
        <v>0</v>
      </c>
      <c r="AF596" s="5">
        <v>0</v>
      </c>
      <c r="AG596" s="5">
        <v>0</v>
      </c>
      <c r="AH596">
        <v>0</v>
      </c>
      <c r="AI596">
        <v>5.3</v>
      </c>
      <c r="AJ596" s="1" t="s">
        <v>1863</v>
      </c>
      <c r="AK596">
        <v>703</v>
      </c>
      <c r="AL596">
        <v>1</v>
      </c>
      <c r="AM596">
        <v>1</v>
      </c>
      <c r="AN596">
        <v>2</v>
      </c>
      <c r="AO596">
        <v>12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11</v>
      </c>
      <c r="AV596">
        <v>1</v>
      </c>
      <c r="AW596">
        <v>85</v>
      </c>
      <c r="AX596">
        <v>89.4</v>
      </c>
      <c r="AY596">
        <v>139.6</v>
      </c>
      <c r="AZ596">
        <v>223</v>
      </c>
      <c r="BA596">
        <v>45.1</v>
      </c>
      <c r="BB596">
        <v>8</v>
      </c>
      <c r="BC596">
        <v>1.2</v>
      </c>
      <c r="BD596">
        <v>0.45</v>
      </c>
      <c r="BE596">
        <v>1.65</v>
      </c>
      <c r="BF596">
        <v>11.99</v>
      </c>
      <c r="BG596">
        <v>311</v>
      </c>
      <c r="BH596">
        <v>139</v>
      </c>
      <c r="BI596">
        <v>193</v>
      </c>
      <c r="BJ596">
        <v>119</v>
      </c>
      <c r="BK596">
        <v>139</v>
      </c>
      <c r="BL596">
        <v>91</v>
      </c>
      <c r="BM596">
        <v>248</v>
      </c>
      <c r="BN596">
        <v>118</v>
      </c>
      <c r="BO596">
        <v>5</v>
      </c>
      <c r="BP596" s="1" t="s">
        <v>88</v>
      </c>
      <c r="BQ596">
        <v>3</v>
      </c>
      <c r="BR596" s="1" t="s">
        <v>88</v>
      </c>
      <c r="BS596">
        <v>3</v>
      </c>
      <c r="BT596" s="1" t="s">
        <v>88</v>
      </c>
      <c r="BU596">
        <v>0.15</v>
      </c>
      <c r="BV596">
        <v>5.5</v>
      </c>
      <c r="BW596">
        <v>0.06</v>
      </c>
      <c r="BX596">
        <v>0.21</v>
      </c>
      <c r="BY596">
        <v>1.53</v>
      </c>
      <c r="BZ596">
        <v>1.54</v>
      </c>
      <c r="CA596">
        <v>110</v>
      </c>
      <c r="CB596">
        <v>67</v>
      </c>
      <c r="CC596">
        <v>499</v>
      </c>
      <c r="CD596">
        <v>186</v>
      </c>
      <c r="CE596">
        <v>230</v>
      </c>
      <c r="CF596">
        <v>93</v>
      </c>
      <c r="CG596">
        <v>442</v>
      </c>
      <c r="CH596">
        <v>146</v>
      </c>
      <c r="CI596">
        <v>1.02</v>
      </c>
      <c r="CJ596">
        <v>0.26</v>
      </c>
      <c r="CK596" t="str">
        <f>IF(O596=" "," ",VLOOKUP(AA596,Mapping!$A:$C,2,FALSE))</f>
        <v>WOL</v>
      </c>
      <c r="CL596" t="str">
        <f>IF(O596=" "," ",VLOOKUP(AA596,Mapping!$A:$C,3,FALSE))</f>
        <v>Wolves</v>
      </c>
      <c r="CM596" s="5">
        <f t="shared" si="45"/>
        <v>0</v>
      </c>
      <c r="CN596" s="5">
        <f t="shared" si="46"/>
        <v>0</v>
      </c>
      <c r="CO596">
        <f t="shared" si="47"/>
        <v>5.5</v>
      </c>
      <c r="CP596" s="4">
        <f t="shared" si="48"/>
        <v>5.2727272727272725</v>
      </c>
      <c r="CQ596">
        <f t="shared" si="49"/>
        <v>0</v>
      </c>
    </row>
    <row r="597" spans="1:95" x14ac:dyDescent="0.35">
      <c r="A597">
        <v>25</v>
      </c>
      <c r="B597" s="1" t="s">
        <v>88</v>
      </c>
      <c r="C597">
        <v>240299</v>
      </c>
      <c r="D597" s="1" t="s">
        <v>88</v>
      </c>
      <c r="E597" s="1" t="s">
        <v>88</v>
      </c>
      <c r="F597" s="1">
        <v>0</v>
      </c>
      <c r="G597" s="1" t="s">
        <v>88</v>
      </c>
      <c r="H597" s="1" t="s">
        <v>88</v>
      </c>
      <c r="I597">
        <v>3</v>
      </c>
      <c r="J597">
        <v>0.5</v>
      </c>
      <c r="K597" s="1" t="s">
        <v>88</v>
      </c>
      <c r="L597" s="1" t="s">
        <v>88</v>
      </c>
      <c r="M597" s="1" t="s">
        <v>372</v>
      </c>
      <c r="N597">
        <v>0</v>
      </c>
      <c r="O597">
        <v>555</v>
      </c>
      <c r="P597" s="1" t="s">
        <v>88</v>
      </c>
      <c r="Q597" s="1" t="s">
        <v>1848</v>
      </c>
      <c r="R597" s="2">
        <v>45131.458558391205</v>
      </c>
      <c r="S597" s="4">
        <v>45</v>
      </c>
      <c r="T597" s="1" t="s">
        <v>1864</v>
      </c>
      <c r="U597">
        <v>0.8</v>
      </c>
      <c r="V597" s="1" t="s">
        <v>1865</v>
      </c>
      <c r="W597">
        <v>0.1</v>
      </c>
      <c r="X597" s="1" t="s">
        <v>88</v>
      </c>
      <c r="Y597" s="1" t="s">
        <v>88</v>
      </c>
      <c r="Z597" s="1" t="s">
        <v>97</v>
      </c>
      <c r="AA597">
        <v>20</v>
      </c>
      <c r="AB597">
        <v>39</v>
      </c>
      <c r="AC597">
        <v>5</v>
      </c>
      <c r="AD597" s="5">
        <v>0</v>
      </c>
      <c r="AE597" s="5">
        <v>0</v>
      </c>
      <c r="AF597" s="5">
        <v>0</v>
      </c>
      <c r="AG597" s="5">
        <v>0</v>
      </c>
      <c r="AH597">
        <v>0</v>
      </c>
      <c r="AI597">
        <v>1.1000000000000001</v>
      </c>
      <c r="AJ597" s="1" t="s">
        <v>1865</v>
      </c>
      <c r="AK597">
        <v>172</v>
      </c>
      <c r="AL597">
        <v>1</v>
      </c>
      <c r="AM597">
        <v>1</v>
      </c>
      <c r="AN597">
        <v>2</v>
      </c>
      <c r="AO597">
        <v>5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11</v>
      </c>
      <c r="AV597">
        <v>1</v>
      </c>
      <c r="AW597">
        <v>17</v>
      </c>
      <c r="AX597">
        <v>14.4</v>
      </c>
      <c r="AY597">
        <v>17.399999999999999</v>
      </c>
      <c r="AZ597">
        <v>30</v>
      </c>
      <c r="BA597">
        <v>6.1</v>
      </c>
      <c r="BB597">
        <v>1</v>
      </c>
      <c r="BC597">
        <v>0.28000000000000003</v>
      </c>
      <c r="BD597">
        <v>0.05</v>
      </c>
      <c r="BE597">
        <v>0.33</v>
      </c>
      <c r="BF597">
        <v>4.04</v>
      </c>
      <c r="BG597">
        <v>364</v>
      </c>
      <c r="BH597">
        <v>164</v>
      </c>
      <c r="BI597">
        <v>326</v>
      </c>
      <c r="BJ597">
        <v>163</v>
      </c>
      <c r="BK597">
        <v>305</v>
      </c>
      <c r="BL597">
        <v>153</v>
      </c>
      <c r="BM597">
        <v>356</v>
      </c>
      <c r="BN597">
        <v>163</v>
      </c>
      <c r="BO597">
        <v>5</v>
      </c>
      <c r="BP597" s="1" t="s">
        <v>88</v>
      </c>
      <c r="BQ597">
        <v>3</v>
      </c>
      <c r="BR597" s="1" t="s">
        <v>88</v>
      </c>
      <c r="BS597">
        <v>3</v>
      </c>
      <c r="BT597" s="1" t="s">
        <v>88</v>
      </c>
      <c r="BU597">
        <v>0.15</v>
      </c>
      <c r="BV597">
        <v>5.5</v>
      </c>
      <c r="BW597">
        <v>0.03</v>
      </c>
      <c r="BX597">
        <v>0.18</v>
      </c>
      <c r="BY597">
        <v>2.11</v>
      </c>
      <c r="BZ597">
        <v>2.62</v>
      </c>
      <c r="CA597">
        <v>438</v>
      </c>
      <c r="CB597">
        <v>218</v>
      </c>
      <c r="CC597">
        <v>242</v>
      </c>
      <c r="CD597">
        <v>25</v>
      </c>
      <c r="CE597">
        <v>393</v>
      </c>
      <c r="CF597">
        <v>184</v>
      </c>
      <c r="CG597">
        <v>489</v>
      </c>
      <c r="CH597">
        <v>163</v>
      </c>
      <c r="CI597">
        <v>0.52</v>
      </c>
      <c r="CJ597">
        <v>0.26</v>
      </c>
      <c r="CK597" t="str">
        <f>IF(O597=" "," ",VLOOKUP(AA597,Mapping!$A:$C,2,FALSE))</f>
        <v>WOL</v>
      </c>
      <c r="CL597" t="str">
        <f>IF(O597=" "," ",VLOOKUP(AA597,Mapping!$A:$C,3,FALSE))</f>
        <v>Wolves</v>
      </c>
      <c r="CM597" s="5">
        <f t="shared" si="45"/>
        <v>0</v>
      </c>
      <c r="CN597" s="5">
        <f t="shared" si="46"/>
        <v>0</v>
      </c>
      <c r="CO597">
        <f t="shared" si="47"/>
        <v>4.5</v>
      </c>
      <c r="CP597" s="4">
        <f t="shared" si="48"/>
        <v>1.1111111111111112</v>
      </c>
      <c r="CQ597">
        <f t="shared" si="49"/>
        <v>0</v>
      </c>
    </row>
    <row r="598" spans="1:95" x14ac:dyDescent="0.35">
      <c r="A598">
        <v>25</v>
      </c>
      <c r="B598" s="1" t="s">
        <v>88</v>
      </c>
      <c r="C598">
        <v>441271</v>
      </c>
      <c r="D598" s="1" t="s">
        <v>88</v>
      </c>
      <c r="E598" s="1" t="s">
        <v>88</v>
      </c>
      <c r="F598" s="1">
        <v>0</v>
      </c>
      <c r="G598" s="1" t="s">
        <v>88</v>
      </c>
      <c r="H598" s="1" t="s">
        <v>88</v>
      </c>
      <c r="I598">
        <v>2</v>
      </c>
      <c r="J598">
        <v>0</v>
      </c>
      <c r="K598" s="1" t="s">
        <v>88</v>
      </c>
      <c r="L598" s="1" t="s">
        <v>88</v>
      </c>
      <c r="M598" s="1" t="s">
        <v>1866</v>
      </c>
      <c r="N598">
        <v>0</v>
      </c>
      <c r="O598">
        <v>556</v>
      </c>
      <c r="P598" s="1" t="s">
        <v>88</v>
      </c>
      <c r="Q598" s="1" t="s">
        <v>1848</v>
      </c>
      <c r="R598" s="2">
        <v>45131.457010208331</v>
      </c>
      <c r="S598" s="4">
        <v>40</v>
      </c>
      <c r="T598" s="1" t="s">
        <v>1867</v>
      </c>
      <c r="U598">
        <v>0</v>
      </c>
      <c r="V598" s="1" t="s">
        <v>1868</v>
      </c>
      <c r="W598">
        <v>0.3</v>
      </c>
      <c r="X598" s="1" t="s">
        <v>88</v>
      </c>
      <c r="Y598" s="1" t="s">
        <v>88</v>
      </c>
      <c r="Z598" s="1" t="s">
        <v>189</v>
      </c>
      <c r="AA598">
        <v>20</v>
      </c>
      <c r="AB598">
        <v>39</v>
      </c>
      <c r="AC598">
        <v>5</v>
      </c>
      <c r="AD598" s="5">
        <v>0</v>
      </c>
      <c r="AE598" s="5">
        <v>0</v>
      </c>
      <c r="AF598" s="5">
        <v>0</v>
      </c>
      <c r="AG598" s="5">
        <v>0</v>
      </c>
      <c r="AH598">
        <v>0</v>
      </c>
      <c r="AI598">
        <v>0</v>
      </c>
      <c r="AJ598" s="1" t="s">
        <v>1868</v>
      </c>
      <c r="AK598">
        <v>172</v>
      </c>
      <c r="AL598">
        <v>1</v>
      </c>
      <c r="AM598">
        <v>1</v>
      </c>
      <c r="AN598">
        <v>2</v>
      </c>
      <c r="AO598">
        <v>5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11</v>
      </c>
      <c r="AV598">
        <v>1</v>
      </c>
      <c r="AW598">
        <v>17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444</v>
      </c>
      <c r="BH598">
        <v>165</v>
      </c>
      <c r="BI598">
        <v>436</v>
      </c>
      <c r="BJ598">
        <v>165</v>
      </c>
      <c r="BK598">
        <v>421</v>
      </c>
      <c r="BL598">
        <v>164</v>
      </c>
      <c r="BM598">
        <v>446</v>
      </c>
      <c r="BN598">
        <v>165</v>
      </c>
      <c r="BO598">
        <v>5</v>
      </c>
      <c r="BP598" s="1" t="s">
        <v>88</v>
      </c>
      <c r="BQ598">
        <v>3</v>
      </c>
      <c r="BR598" s="1" t="s">
        <v>88</v>
      </c>
      <c r="BS598">
        <v>3</v>
      </c>
      <c r="BT598" s="1" t="s">
        <v>88</v>
      </c>
      <c r="BU598">
        <v>0.15</v>
      </c>
      <c r="BV598">
        <v>5.5</v>
      </c>
      <c r="BW598">
        <v>0.03</v>
      </c>
      <c r="BX598">
        <v>0.18</v>
      </c>
      <c r="BY598">
        <v>2.11</v>
      </c>
      <c r="BZ598">
        <v>2.62</v>
      </c>
      <c r="CA598">
        <v>597</v>
      </c>
      <c r="CB598">
        <v>192</v>
      </c>
      <c r="CC598">
        <v>82</v>
      </c>
      <c r="CD598">
        <v>44</v>
      </c>
      <c r="CE598">
        <v>451</v>
      </c>
      <c r="CF598">
        <v>166</v>
      </c>
      <c r="CG598">
        <v>315</v>
      </c>
      <c r="CH598">
        <v>117</v>
      </c>
      <c r="CI598">
        <v>0.52</v>
      </c>
      <c r="CJ598">
        <v>0.26</v>
      </c>
      <c r="CK598" t="str">
        <f>IF(O598=" "," ",VLOOKUP(AA598,Mapping!$A:$C,2,FALSE))</f>
        <v>WOL</v>
      </c>
      <c r="CL598" t="str">
        <f>IF(O598=" "," ",VLOOKUP(AA598,Mapping!$A:$C,3,FALSE))</f>
        <v>Wolves</v>
      </c>
      <c r="CM598" s="5">
        <f t="shared" si="45"/>
        <v>0</v>
      </c>
      <c r="CN598" s="5">
        <f t="shared" si="46"/>
        <v>0</v>
      </c>
      <c r="CO598">
        <f t="shared" si="47"/>
        <v>4</v>
      </c>
      <c r="CP598" s="4">
        <f t="shared" si="48"/>
        <v>1.25</v>
      </c>
      <c r="CQ598">
        <f t="shared" si="49"/>
        <v>0</v>
      </c>
    </row>
    <row r="599" spans="1:95" x14ac:dyDescent="0.35">
      <c r="A599">
        <v>25</v>
      </c>
      <c r="B599" s="1" t="s">
        <v>88</v>
      </c>
      <c r="C599">
        <v>184754</v>
      </c>
      <c r="D599" s="1" t="s">
        <v>88</v>
      </c>
      <c r="E599" s="1" t="s">
        <v>88</v>
      </c>
      <c r="F599" s="1">
        <v>0</v>
      </c>
      <c r="G599" s="1" t="s">
        <v>88</v>
      </c>
      <c r="H599" s="1" t="s">
        <v>88</v>
      </c>
      <c r="I599">
        <v>3</v>
      </c>
      <c r="J599">
        <v>1.5</v>
      </c>
      <c r="K599" s="1" t="s">
        <v>88</v>
      </c>
      <c r="L599" s="1" t="s">
        <v>88</v>
      </c>
      <c r="M599" s="1" t="s">
        <v>1605</v>
      </c>
      <c r="N599">
        <v>0</v>
      </c>
      <c r="O599">
        <v>557</v>
      </c>
      <c r="P599" s="1" t="s">
        <v>88</v>
      </c>
      <c r="Q599" s="1" t="s">
        <v>1848</v>
      </c>
      <c r="R599" s="2">
        <v>45131.457010208331</v>
      </c>
      <c r="S599" s="4">
        <v>55</v>
      </c>
      <c r="T599" s="1" t="s">
        <v>1869</v>
      </c>
      <c r="U599">
        <v>2.2000000000000002</v>
      </c>
      <c r="V599" s="1" t="s">
        <v>1870</v>
      </c>
      <c r="W599">
        <v>0.2</v>
      </c>
      <c r="X599" s="1" t="s">
        <v>88</v>
      </c>
      <c r="Y599" s="1" t="s">
        <v>88</v>
      </c>
      <c r="Z599" s="1" t="s">
        <v>97</v>
      </c>
      <c r="AA599">
        <v>20</v>
      </c>
      <c r="AB599">
        <v>39</v>
      </c>
      <c r="AC599">
        <v>60</v>
      </c>
      <c r="AD599" s="5">
        <v>0</v>
      </c>
      <c r="AE599" s="5">
        <v>0</v>
      </c>
      <c r="AF599" s="5">
        <v>0</v>
      </c>
      <c r="AG599" s="5">
        <v>0</v>
      </c>
      <c r="AH599">
        <v>0</v>
      </c>
      <c r="AI599">
        <v>10.9</v>
      </c>
      <c r="AJ599" s="1" t="s">
        <v>1871</v>
      </c>
      <c r="AK599">
        <v>1117</v>
      </c>
      <c r="AL599">
        <v>3</v>
      </c>
      <c r="AM599">
        <v>2</v>
      </c>
      <c r="AN599">
        <v>3</v>
      </c>
      <c r="AO599">
        <v>18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11</v>
      </c>
      <c r="AV599">
        <v>3</v>
      </c>
      <c r="AW599">
        <v>156</v>
      </c>
      <c r="AX599">
        <v>195.2</v>
      </c>
      <c r="AY599">
        <v>150.19999999999999</v>
      </c>
      <c r="AZ599">
        <v>242</v>
      </c>
      <c r="BA599">
        <v>58.8</v>
      </c>
      <c r="BB599">
        <v>12</v>
      </c>
      <c r="BC599">
        <v>2.97</v>
      </c>
      <c r="BD599">
        <v>0.62</v>
      </c>
      <c r="BE599">
        <v>3.59</v>
      </c>
      <c r="BF599">
        <v>16.920000000000002</v>
      </c>
      <c r="BG599">
        <v>250</v>
      </c>
      <c r="BH599">
        <v>110</v>
      </c>
      <c r="BI599">
        <v>184</v>
      </c>
      <c r="BJ599">
        <v>115</v>
      </c>
      <c r="BK599">
        <v>127</v>
      </c>
      <c r="BL599">
        <v>82</v>
      </c>
      <c r="BM599">
        <v>210</v>
      </c>
      <c r="BN599">
        <v>102</v>
      </c>
      <c r="BO599">
        <v>5</v>
      </c>
      <c r="BP599" s="1" t="s">
        <v>88</v>
      </c>
      <c r="BQ599">
        <v>3</v>
      </c>
      <c r="BR599" s="1" t="s">
        <v>88</v>
      </c>
      <c r="BS599">
        <v>3</v>
      </c>
      <c r="BT599" s="1" t="s">
        <v>88</v>
      </c>
      <c r="BU599">
        <v>0.24</v>
      </c>
      <c r="BV599">
        <v>5.5</v>
      </c>
      <c r="BW599">
        <v>0.05</v>
      </c>
      <c r="BX599">
        <v>0.28999999999999998</v>
      </c>
      <c r="BY599">
        <v>1.36</v>
      </c>
      <c r="BZ599">
        <v>1.45</v>
      </c>
      <c r="CA599">
        <v>112</v>
      </c>
      <c r="CB599">
        <v>69</v>
      </c>
      <c r="CC599">
        <v>501</v>
      </c>
      <c r="CD599">
        <v>188</v>
      </c>
      <c r="CE599">
        <v>231</v>
      </c>
      <c r="CF599">
        <v>94</v>
      </c>
      <c r="CG599">
        <v>422</v>
      </c>
      <c r="CH599">
        <v>136</v>
      </c>
      <c r="CI599">
        <v>0.97</v>
      </c>
      <c r="CJ599">
        <v>0.24</v>
      </c>
      <c r="CK599" t="str">
        <f>IF(O599=" "," ",VLOOKUP(AA599,Mapping!$A:$C,2,FALSE))</f>
        <v>WOL</v>
      </c>
      <c r="CL599" t="str">
        <f>IF(O599=" "," ",VLOOKUP(AA599,Mapping!$A:$C,3,FALSE))</f>
        <v>Wolves</v>
      </c>
      <c r="CM599" s="5">
        <f t="shared" si="45"/>
        <v>0</v>
      </c>
      <c r="CN599" s="5">
        <f t="shared" si="46"/>
        <v>0</v>
      </c>
      <c r="CO599">
        <f t="shared" si="47"/>
        <v>5.5</v>
      </c>
      <c r="CP599" s="4">
        <f t="shared" si="48"/>
        <v>10.909090909090908</v>
      </c>
      <c r="CQ599">
        <f t="shared" si="49"/>
        <v>0</v>
      </c>
    </row>
    <row r="600" spans="1:95" x14ac:dyDescent="0.35">
      <c r="A600">
        <v>25</v>
      </c>
      <c r="B600" s="1" t="s">
        <v>88</v>
      </c>
      <c r="C600">
        <v>448089</v>
      </c>
      <c r="D600" s="1" t="s">
        <v>88</v>
      </c>
      <c r="E600" s="1" t="s">
        <v>88</v>
      </c>
      <c r="F600" s="1">
        <v>0</v>
      </c>
      <c r="G600" s="1" t="s">
        <v>88</v>
      </c>
      <c r="H600" s="1" t="s">
        <v>88</v>
      </c>
      <c r="I600">
        <v>3</v>
      </c>
      <c r="J600">
        <v>1.1000000000000001</v>
      </c>
      <c r="K600" s="1" t="s">
        <v>88</v>
      </c>
      <c r="L600" s="1" t="s">
        <v>88</v>
      </c>
      <c r="M600" s="1" t="s">
        <v>1872</v>
      </c>
      <c r="N600">
        <v>0</v>
      </c>
      <c r="O600">
        <v>559</v>
      </c>
      <c r="P600" s="1" t="s">
        <v>88</v>
      </c>
      <c r="Q600" s="1" t="s">
        <v>1848</v>
      </c>
      <c r="R600" s="2">
        <v>45131.457010208331</v>
      </c>
      <c r="S600" s="4">
        <v>50</v>
      </c>
      <c r="T600" s="1" t="s">
        <v>1873</v>
      </c>
      <c r="U600">
        <v>1.9</v>
      </c>
      <c r="V600" s="1" t="s">
        <v>1874</v>
      </c>
      <c r="W600">
        <v>0.1</v>
      </c>
      <c r="X600" s="1" t="s">
        <v>88</v>
      </c>
      <c r="Y600" s="1" t="s">
        <v>88</v>
      </c>
      <c r="Z600" s="1" t="s">
        <v>97</v>
      </c>
      <c r="AA600">
        <v>20</v>
      </c>
      <c r="AB600">
        <v>39</v>
      </c>
      <c r="AC600">
        <v>21</v>
      </c>
      <c r="AD600" s="5">
        <v>0</v>
      </c>
      <c r="AE600" s="5">
        <v>0</v>
      </c>
      <c r="AF600" s="5">
        <v>0</v>
      </c>
      <c r="AG600" s="5">
        <v>0</v>
      </c>
      <c r="AH600">
        <v>0</v>
      </c>
      <c r="AI600">
        <v>4.2</v>
      </c>
      <c r="AJ600" s="1" t="s">
        <v>1875</v>
      </c>
      <c r="AK600">
        <v>649</v>
      </c>
      <c r="AL600">
        <v>1</v>
      </c>
      <c r="AM600">
        <v>2</v>
      </c>
      <c r="AN600">
        <v>2</v>
      </c>
      <c r="AO600">
        <v>18</v>
      </c>
      <c r="AP600">
        <v>1</v>
      </c>
      <c r="AQ600">
        <v>1</v>
      </c>
      <c r="AR600">
        <v>1</v>
      </c>
      <c r="AS600">
        <v>5</v>
      </c>
      <c r="AT600">
        <v>1</v>
      </c>
      <c r="AU600">
        <v>11</v>
      </c>
      <c r="AV600">
        <v>2</v>
      </c>
      <c r="AW600">
        <v>84</v>
      </c>
      <c r="AX600">
        <v>139.80000000000001</v>
      </c>
      <c r="AY600">
        <v>74.3</v>
      </c>
      <c r="AZ600">
        <v>46</v>
      </c>
      <c r="BA600">
        <v>25.8</v>
      </c>
      <c r="BB600">
        <v>7</v>
      </c>
      <c r="BC600">
        <v>0.3</v>
      </c>
      <c r="BD600">
        <v>0.11</v>
      </c>
      <c r="BE600">
        <v>0.41</v>
      </c>
      <c r="BF600">
        <v>14.35</v>
      </c>
      <c r="BG600">
        <v>281</v>
      </c>
      <c r="BH600">
        <v>122</v>
      </c>
      <c r="BI600">
        <v>264</v>
      </c>
      <c r="BJ600">
        <v>140</v>
      </c>
      <c r="BK600">
        <v>289</v>
      </c>
      <c r="BL600">
        <v>145</v>
      </c>
      <c r="BM600">
        <v>304</v>
      </c>
      <c r="BN600">
        <v>140</v>
      </c>
      <c r="BO600">
        <v>5</v>
      </c>
      <c r="BP600" s="1" t="s">
        <v>88</v>
      </c>
      <c r="BQ600">
        <v>3</v>
      </c>
      <c r="BR600" s="1" t="s">
        <v>88</v>
      </c>
      <c r="BS600">
        <v>3</v>
      </c>
      <c r="BT600" s="1" t="s">
        <v>88</v>
      </c>
      <c r="BU600">
        <v>0.04</v>
      </c>
      <c r="BV600">
        <v>5.5</v>
      </c>
      <c r="BW600">
        <v>0.02</v>
      </c>
      <c r="BX600">
        <v>0.06</v>
      </c>
      <c r="BY600">
        <v>1.99</v>
      </c>
      <c r="BZ600">
        <v>2.5</v>
      </c>
      <c r="CA600">
        <v>278</v>
      </c>
      <c r="CB600">
        <v>179</v>
      </c>
      <c r="CC600">
        <v>450</v>
      </c>
      <c r="CD600">
        <v>154</v>
      </c>
      <c r="CE600">
        <v>275</v>
      </c>
      <c r="CF600">
        <v>116</v>
      </c>
      <c r="CG600">
        <v>532</v>
      </c>
      <c r="CH600">
        <v>194</v>
      </c>
      <c r="CI600">
        <v>0.97</v>
      </c>
      <c r="CJ600">
        <v>0.28000000000000003</v>
      </c>
      <c r="CK600" t="str">
        <f>IF(O600=" "," ",VLOOKUP(AA600,Mapping!$A:$C,2,FALSE))</f>
        <v>WOL</v>
      </c>
      <c r="CL600" t="str">
        <f>IF(O600=" "," ",VLOOKUP(AA600,Mapping!$A:$C,3,FALSE))</f>
        <v>Wolves</v>
      </c>
      <c r="CM600" s="5">
        <f t="shared" si="45"/>
        <v>0</v>
      </c>
      <c r="CN600" s="5">
        <f t="shared" si="46"/>
        <v>0</v>
      </c>
      <c r="CO600">
        <f t="shared" si="47"/>
        <v>5</v>
      </c>
      <c r="CP600" s="4">
        <f t="shared" si="48"/>
        <v>4.2</v>
      </c>
      <c r="CQ600">
        <f t="shared" si="49"/>
        <v>0</v>
      </c>
    </row>
    <row r="601" spans="1:95" x14ac:dyDescent="0.35">
      <c r="A601">
        <v>25</v>
      </c>
      <c r="B601" s="1" t="s">
        <v>88</v>
      </c>
      <c r="C601">
        <v>114128</v>
      </c>
      <c r="D601" s="1" t="s">
        <v>88</v>
      </c>
      <c r="E601" s="1" t="s">
        <v>88</v>
      </c>
      <c r="F601" s="1">
        <v>0</v>
      </c>
      <c r="G601" s="1" t="s">
        <v>88</v>
      </c>
      <c r="H601" s="1" t="s">
        <v>88</v>
      </c>
      <c r="I601">
        <v>2</v>
      </c>
      <c r="J601">
        <v>1.5</v>
      </c>
      <c r="K601" s="1" t="s">
        <v>88</v>
      </c>
      <c r="L601" s="1" t="s">
        <v>88</v>
      </c>
      <c r="M601" s="1" t="s">
        <v>1587</v>
      </c>
      <c r="N601">
        <v>0</v>
      </c>
      <c r="O601">
        <v>560</v>
      </c>
      <c r="P601" s="1" t="s">
        <v>88</v>
      </c>
      <c r="Q601" s="1" t="s">
        <v>1848</v>
      </c>
      <c r="R601" s="2">
        <v>45131.457010208331</v>
      </c>
      <c r="S601" s="4">
        <v>45</v>
      </c>
      <c r="T601" s="1" t="s">
        <v>1876</v>
      </c>
      <c r="U601">
        <v>2.5</v>
      </c>
      <c r="V601" s="1" t="s">
        <v>1877</v>
      </c>
      <c r="W601">
        <v>0.1</v>
      </c>
      <c r="X601" s="1" t="s">
        <v>88</v>
      </c>
      <c r="Y601" s="1" t="s">
        <v>88</v>
      </c>
      <c r="Z601" s="1" t="s">
        <v>97</v>
      </c>
      <c r="AA601">
        <v>20</v>
      </c>
      <c r="AB601">
        <v>39</v>
      </c>
      <c r="AC601">
        <v>45</v>
      </c>
      <c r="AD601" s="5">
        <v>0</v>
      </c>
      <c r="AE601" s="5">
        <v>0</v>
      </c>
      <c r="AF601" s="5">
        <v>0</v>
      </c>
      <c r="AG601" s="5">
        <v>0</v>
      </c>
      <c r="AH601">
        <v>0</v>
      </c>
      <c r="AI601">
        <v>10</v>
      </c>
      <c r="AJ601" s="1" t="s">
        <v>1878</v>
      </c>
      <c r="AK601">
        <v>1257</v>
      </c>
      <c r="AL601">
        <v>1</v>
      </c>
      <c r="AM601">
        <v>2</v>
      </c>
      <c r="AN601">
        <v>5</v>
      </c>
      <c r="AO601">
        <v>21</v>
      </c>
      <c r="AP601">
        <v>1</v>
      </c>
      <c r="AQ601">
        <v>1</v>
      </c>
      <c r="AR601">
        <v>1</v>
      </c>
      <c r="AS601">
        <v>3</v>
      </c>
      <c r="AT601">
        <v>1</v>
      </c>
      <c r="AU601">
        <v>11</v>
      </c>
      <c r="AV601">
        <v>2</v>
      </c>
      <c r="AW601">
        <v>219</v>
      </c>
      <c r="AX601">
        <v>233.2</v>
      </c>
      <c r="AY601">
        <v>118.2</v>
      </c>
      <c r="AZ601">
        <v>83</v>
      </c>
      <c r="BA601">
        <v>43.7</v>
      </c>
      <c r="BB601">
        <v>14</v>
      </c>
      <c r="BC601">
        <v>0.3</v>
      </c>
      <c r="BD601">
        <v>0.83</v>
      </c>
      <c r="BE601">
        <v>1.1299999999999999</v>
      </c>
      <c r="BF601">
        <v>18.32</v>
      </c>
      <c r="BG601">
        <v>227</v>
      </c>
      <c r="BH601">
        <v>85</v>
      </c>
      <c r="BI601">
        <v>212</v>
      </c>
      <c r="BJ601">
        <v>62</v>
      </c>
      <c r="BK601">
        <v>236</v>
      </c>
      <c r="BL601">
        <v>75</v>
      </c>
      <c r="BM601">
        <v>252</v>
      </c>
      <c r="BN601">
        <v>88</v>
      </c>
      <c r="BO601">
        <v>5</v>
      </c>
      <c r="BP601" s="1" t="s">
        <v>88</v>
      </c>
      <c r="BQ601">
        <v>3</v>
      </c>
      <c r="BR601" s="1" t="s">
        <v>88</v>
      </c>
      <c r="BS601">
        <v>3</v>
      </c>
      <c r="BT601" s="1" t="s">
        <v>88</v>
      </c>
      <c r="BU601">
        <v>0.02</v>
      </c>
      <c r="BV601">
        <v>5.5</v>
      </c>
      <c r="BW601">
        <v>0.06</v>
      </c>
      <c r="BX601">
        <v>0.08</v>
      </c>
      <c r="BY601">
        <v>1.31</v>
      </c>
      <c r="BZ601">
        <v>1.5</v>
      </c>
      <c r="CA601">
        <v>344</v>
      </c>
      <c r="CB601">
        <v>67</v>
      </c>
      <c r="CC601">
        <v>148</v>
      </c>
      <c r="CD601">
        <v>90</v>
      </c>
      <c r="CE601">
        <v>196</v>
      </c>
      <c r="CF601">
        <v>74</v>
      </c>
      <c r="CG601">
        <v>471</v>
      </c>
      <c r="CH601">
        <v>186</v>
      </c>
      <c r="CI601">
        <v>1</v>
      </c>
      <c r="CJ601">
        <v>0.36</v>
      </c>
      <c r="CK601" t="str">
        <f>IF(O601=" "," ",VLOOKUP(AA601,Mapping!$A:$C,2,FALSE))</f>
        <v>WOL</v>
      </c>
      <c r="CL601" t="str">
        <f>IF(O601=" "," ",VLOOKUP(AA601,Mapping!$A:$C,3,FALSE))</f>
        <v>Wolves</v>
      </c>
      <c r="CM601" s="5">
        <f t="shared" si="45"/>
        <v>0</v>
      </c>
      <c r="CN601" s="5">
        <f t="shared" si="46"/>
        <v>0</v>
      </c>
      <c r="CO601">
        <f t="shared" si="47"/>
        <v>4.5</v>
      </c>
      <c r="CP601" s="4">
        <f t="shared" si="48"/>
        <v>10</v>
      </c>
      <c r="CQ601">
        <f t="shared" si="49"/>
        <v>0</v>
      </c>
    </row>
    <row r="602" spans="1:95" x14ac:dyDescent="0.35">
      <c r="A602">
        <v>25</v>
      </c>
      <c r="B602" s="1" t="s">
        <v>88</v>
      </c>
      <c r="C602">
        <v>428610</v>
      </c>
      <c r="D602" s="1" t="s">
        <v>88</v>
      </c>
      <c r="E602" s="1" t="s">
        <v>88</v>
      </c>
      <c r="F602" s="1">
        <v>0</v>
      </c>
      <c r="G602" s="1" t="s">
        <v>88</v>
      </c>
      <c r="H602" s="1" t="s">
        <v>88</v>
      </c>
      <c r="I602">
        <v>3</v>
      </c>
      <c r="J602">
        <v>0.5</v>
      </c>
      <c r="K602" s="1" t="s">
        <v>88</v>
      </c>
      <c r="L602" s="1" t="s">
        <v>88</v>
      </c>
      <c r="M602" s="1" t="s">
        <v>1329</v>
      </c>
      <c r="N602">
        <v>0</v>
      </c>
      <c r="O602">
        <v>561</v>
      </c>
      <c r="P602" s="1" t="s">
        <v>88</v>
      </c>
      <c r="Q602" s="1" t="s">
        <v>1848</v>
      </c>
      <c r="R602" s="2">
        <v>45131.457010208331</v>
      </c>
      <c r="S602" s="4">
        <v>45</v>
      </c>
      <c r="T602" s="1" t="s">
        <v>1879</v>
      </c>
      <c r="U602">
        <v>0</v>
      </c>
      <c r="V602" s="1" t="s">
        <v>1880</v>
      </c>
      <c r="W602">
        <v>0.2</v>
      </c>
      <c r="X602" s="1" t="s">
        <v>88</v>
      </c>
      <c r="Y602" s="1" t="s">
        <v>88</v>
      </c>
      <c r="Z602" s="1" t="s">
        <v>97</v>
      </c>
      <c r="AA602">
        <v>20</v>
      </c>
      <c r="AB602">
        <v>39</v>
      </c>
      <c r="AC602">
        <v>45</v>
      </c>
      <c r="AD602" s="5">
        <v>0</v>
      </c>
      <c r="AE602" s="5">
        <v>0</v>
      </c>
      <c r="AF602" s="5">
        <v>0</v>
      </c>
      <c r="AG602" s="5">
        <v>0</v>
      </c>
      <c r="AH602">
        <v>0</v>
      </c>
      <c r="AI602">
        <v>0</v>
      </c>
      <c r="AJ602" s="1" t="s">
        <v>1881</v>
      </c>
      <c r="AK602">
        <v>1257</v>
      </c>
      <c r="AL602">
        <v>1</v>
      </c>
      <c r="AM602">
        <v>2</v>
      </c>
      <c r="AN602">
        <v>5</v>
      </c>
      <c r="AO602">
        <v>21</v>
      </c>
      <c r="AP602">
        <v>1</v>
      </c>
      <c r="AQ602">
        <v>1</v>
      </c>
      <c r="AR602">
        <v>1</v>
      </c>
      <c r="AS602">
        <v>3</v>
      </c>
      <c r="AT602">
        <v>1</v>
      </c>
      <c r="AU602">
        <v>11</v>
      </c>
      <c r="AV602">
        <v>2</v>
      </c>
      <c r="AW602">
        <v>219</v>
      </c>
      <c r="AX602">
        <v>0</v>
      </c>
      <c r="AY602">
        <v>0</v>
      </c>
      <c r="AZ602">
        <v>0</v>
      </c>
      <c r="BA602">
        <v>0</v>
      </c>
      <c r="BB602">
        <v>14</v>
      </c>
      <c r="BC602">
        <v>0</v>
      </c>
      <c r="BD602">
        <v>0</v>
      </c>
      <c r="BE602">
        <v>0</v>
      </c>
      <c r="BF602">
        <v>0</v>
      </c>
      <c r="BG602">
        <v>520</v>
      </c>
      <c r="BH602">
        <v>203</v>
      </c>
      <c r="BI602">
        <v>518</v>
      </c>
      <c r="BJ602">
        <v>204</v>
      </c>
      <c r="BK602">
        <v>510</v>
      </c>
      <c r="BL602">
        <v>200</v>
      </c>
      <c r="BM602">
        <v>522</v>
      </c>
      <c r="BN602">
        <v>203</v>
      </c>
      <c r="BO602">
        <v>5</v>
      </c>
      <c r="BP602" s="1" t="s">
        <v>88</v>
      </c>
      <c r="BQ602">
        <v>3</v>
      </c>
      <c r="BR602" s="1" t="s">
        <v>88</v>
      </c>
      <c r="BS602">
        <v>3</v>
      </c>
      <c r="BT602" s="1" t="s">
        <v>88</v>
      </c>
      <c r="BU602">
        <v>0.02</v>
      </c>
      <c r="BV602">
        <v>5.5</v>
      </c>
      <c r="BW602">
        <v>0.06</v>
      </c>
      <c r="BX602">
        <v>0.08</v>
      </c>
      <c r="BY602">
        <v>1.31</v>
      </c>
      <c r="BZ602">
        <v>1.5</v>
      </c>
      <c r="CA602">
        <v>455</v>
      </c>
      <c r="CB602">
        <v>226</v>
      </c>
      <c r="CC602">
        <v>259</v>
      </c>
      <c r="CD602">
        <v>33</v>
      </c>
      <c r="CE602">
        <v>524</v>
      </c>
      <c r="CF602">
        <v>205</v>
      </c>
      <c r="CG602">
        <v>357</v>
      </c>
      <c r="CH602">
        <v>115</v>
      </c>
      <c r="CI602">
        <v>1</v>
      </c>
      <c r="CJ602">
        <v>0.36</v>
      </c>
      <c r="CK602" t="str">
        <f>IF(O602=" "," ",VLOOKUP(AA602,Mapping!$A:$C,2,FALSE))</f>
        <v>WOL</v>
      </c>
      <c r="CL602" t="str">
        <f>IF(O602=" "," ",VLOOKUP(AA602,Mapping!$A:$C,3,FALSE))</f>
        <v>Wolves</v>
      </c>
      <c r="CM602" s="5">
        <f t="shared" si="45"/>
        <v>0</v>
      </c>
      <c r="CN602" s="5">
        <f t="shared" si="46"/>
        <v>0</v>
      </c>
      <c r="CO602">
        <f t="shared" si="47"/>
        <v>4.5</v>
      </c>
      <c r="CP602" s="4">
        <f t="shared" si="48"/>
        <v>10</v>
      </c>
      <c r="CQ602">
        <f t="shared" si="49"/>
        <v>0</v>
      </c>
    </row>
    <row r="603" spans="1:95" x14ac:dyDescent="0.35">
      <c r="A603">
        <v>25</v>
      </c>
      <c r="B603" s="1" t="s">
        <v>88</v>
      </c>
      <c r="C603">
        <v>429414</v>
      </c>
      <c r="D603" s="1" t="s">
        <v>88</v>
      </c>
      <c r="E603" s="1" t="s">
        <v>88</v>
      </c>
      <c r="F603" s="1">
        <v>0</v>
      </c>
      <c r="G603" s="1" t="s">
        <v>88</v>
      </c>
      <c r="H603" s="1" t="s">
        <v>88</v>
      </c>
      <c r="I603">
        <v>4</v>
      </c>
      <c r="J603">
        <v>0.9</v>
      </c>
      <c r="K603" s="1" t="s">
        <v>88</v>
      </c>
      <c r="L603" s="1" t="s">
        <v>88</v>
      </c>
      <c r="M603" s="1" t="s">
        <v>1882</v>
      </c>
      <c r="N603">
        <v>0</v>
      </c>
      <c r="O603">
        <v>562</v>
      </c>
      <c r="P603" s="1" t="s">
        <v>88</v>
      </c>
      <c r="Q603" s="1" t="s">
        <v>1848</v>
      </c>
      <c r="R603" s="2">
        <v>45131.457010208331</v>
      </c>
      <c r="S603" s="4">
        <v>50</v>
      </c>
      <c r="T603" s="1" t="s">
        <v>1883</v>
      </c>
      <c r="U603">
        <v>1</v>
      </c>
      <c r="V603" s="1" t="s">
        <v>1884</v>
      </c>
      <c r="W603">
        <v>0.2</v>
      </c>
      <c r="X603" s="1" t="s">
        <v>88</v>
      </c>
      <c r="Y603" s="1" t="s">
        <v>88</v>
      </c>
      <c r="Z603" s="1" t="s">
        <v>97</v>
      </c>
      <c r="AA603">
        <v>20</v>
      </c>
      <c r="AB603">
        <v>39</v>
      </c>
      <c r="AC603">
        <v>1</v>
      </c>
      <c r="AD603" s="5">
        <v>0</v>
      </c>
      <c r="AE603" s="5">
        <v>0</v>
      </c>
      <c r="AF603" s="5">
        <v>0</v>
      </c>
      <c r="AG603" s="5">
        <v>0</v>
      </c>
      <c r="AH603">
        <v>0</v>
      </c>
      <c r="AI603">
        <v>0.2</v>
      </c>
      <c r="AJ603" s="1" t="s">
        <v>1885</v>
      </c>
      <c r="AK603">
        <v>45</v>
      </c>
      <c r="AL603">
        <v>1</v>
      </c>
      <c r="AM603">
        <v>2</v>
      </c>
      <c r="AN603">
        <v>5</v>
      </c>
      <c r="AO603">
        <v>21</v>
      </c>
      <c r="AP603">
        <v>1</v>
      </c>
      <c r="AQ603">
        <v>1</v>
      </c>
      <c r="AR603">
        <v>1</v>
      </c>
      <c r="AS603">
        <v>3</v>
      </c>
      <c r="AT603">
        <v>1</v>
      </c>
      <c r="AU603">
        <v>11</v>
      </c>
      <c r="AV603">
        <v>2</v>
      </c>
      <c r="AW603">
        <v>-1</v>
      </c>
      <c r="AX603">
        <v>0</v>
      </c>
      <c r="AY603">
        <v>0</v>
      </c>
      <c r="AZ603">
        <v>9</v>
      </c>
      <c r="BA603">
        <v>0.7</v>
      </c>
      <c r="BB603">
        <v>1</v>
      </c>
      <c r="BC603">
        <v>0.27</v>
      </c>
      <c r="BD603">
        <v>0</v>
      </c>
      <c r="BE603">
        <v>0.27</v>
      </c>
      <c r="BF603">
        <v>0.62</v>
      </c>
      <c r="BG603">
        <v>589</v>
      </c>
      <c r="BH603">
        <v>63</v>
      </c>
      <c r="BI603">
        <v>589</v>
      </c>
      <c r="BJ603">
        <v>63</v>
      </c>
      <c r="BK603">
        <v>333</v>
      </c>
      <c r="BL603">
        <v>42</v>
      </c>
      <c r="BM603">
        <v>384</v>
      </c>
      <c r="BN603">
        <v>43</v>
      </c>
      <c r="BO603">
        <v>5</v>
      </c>
      <c r="BP603" s="1" t="s">
        <v>88</v>
      </c>
      <c r="BQ603">
        <v>3</v>
      </c>
      <c r="BR603" s="1" t="s">
        <v>88</v>
      </c>
      <c r="BS603">
        <v>3</v>
      </c>
      <c r="BT603" s="1" t="s">
        <v>88</v>
      </c>
      <c r="BU603">
        <v>0.54</v>
      </c>
      <c r="BV603">
        <v>5.5</v>
      </c>
      <c r="BW603">
        <v>0.06</v>
      </c>
      <c r="BX603">
        <v>0.54</v>
      </c>
      <c r="BY603">
        <v>1.24</v>
      </c>
      <c r="BZ603">
        <v>1.5</v>
      </c>
      <c r="CA603">
        <v>266</v>
      </c>
      <c r="CB603">
        <v>53</v>
      </c>
      <c r="CC603">
        <v>438</v>
      </c>
      <c r="CD603">
        <v>32</v>
      </c>
      <c r="CE603">
        <v>385</v>
      </c>
      <c r="CF603">
        <v>41</v>
      </c>
      <c r="CG603">
        <v>404</v>
      </c>
      <c r="CH603">
        <v>63</v>
      </c>
      <c r="CI603">
        <v>2</v>
      </c>
      <c r="CJ603">
        <v>0.36</v>
      </c>
      <c r="CK603" t="str">
        <f>IF(O603=" "," ",VLOOKUP(AA603,Mapping!$A:$C,2,FALSE))</f>
        <v>WOL</v>
      </c>
      <c r="CL603" t="str">
        <f>IF(O603=" "," ",VLOOKUP(AA603,Mapping!$A:$C,3,FALSE))</f>
        <v>Wolves</v>
      </c>
      <c r="CM603" s="5">
        <f t="shared" si="45"/>
        <v>0</v>
      </c>
      <c r="CN603" s="5">
        <f t="shared" si="46"/>
        <v>0</v>
      </c>
      <c r="CO603">
        <f t="shared" si="47"/>
        <v>5</v>
      </c>
      <c r="CP603" s="4">
        <f t="shared" si="48"/>
        <v>0.2</v>
      </c>
      <c r="CQ603">
        <f t="shared" si="49"/>
        <v>0</v>
      </c>
    </row>
    <row r="604" spans="1:95" x14ac:dyDescent="0.35">
      <c r="A604">
        <v>25</v>
      </c>
      <c r="B604" s="1" t="s">
        <v>88</v>
      </c>
      <c r="C604">
        <v>214048</v>
      </c>
      <c r="D604" s="1" t="s">
        <v>88</v>
      </c>
      <c r="E604" s="1" t="s">
        <v>88</v>
      </c>
      <c r="F604" s="1">
        <v>0</v>
      </c>
      <c r="G604" s="1" t="s">
        <v>88</v>
      </c>
      <c r="H604" s="1" t="s">
        <v>88</v>
      </c>
      <c r="I604">
        <v>2</v>
      </c>
      <c r="J604">
        <v>1.5</v>
      </c>
      <c r="K604" s="1" t="s">
        <v>88</v>
      </c>
      <c r="L604" s="1" t="s">
        <v>88</v>
      </c>
      <c r="M604" s="1" t="s">
        <v>1657</v>
      </c>
      <c r="N604">
        <v>0</v>
      </c>
      <c r="O604">
        <v>563</v>
      </c>
      <c r="P604" s="1" t="s">
        <v>88</v>
      </c>
      <c r="Q604" s="1" t="s">
        <v>1848</v>
      </c>
      <c r="R604" s="2">
        <v>45131.457010208331</v>
      </c>
      <c r="S604" s="4">
        <v>45</v>
      </c>
      <c r="T604" s="1" t="s">
        <v>1886</v>
      </c>
      <c r="U604">
        <v>2.9</v>
      </c>
      <c r="V604" s="1" t="s">
        <v>1887</v>
      </c>
      <c r="W604">
        <v>1</v>
      </c>
      <c r="X604" s="1" t="s">
        <v>88</v>
      </c>
      <c r="Y604" s="1" t="s">
        <v>88</v>
      </c>
      <c r="Z604" s="1" t="s">
        <v>97</v>
      </c>
      <c r="AA604">
        <v>20</v>
      </c>
      <c r="AB604">
        <v>39</v>
      </c>
      <c r="AC604">
        <v>109</v>
      </c>
      <c r="AD604" s="5">
        <v>0</v>
      </c>
      <c r="AE604" s="5">
        <v>0</v>
      </c>
      <c r="AF604" s="5">
        <v>0</v>
      </c>
      <c r="AG604" s="5">
        <v>0</v>
      </c>
      <c r="AH604">
        <v>0</v>
      </c>
      <c r="AI604">
        <v>24.2</v>
      </c>
      <c r="AJ604" s="1" t="s">
        <v>1887</v>
      </c>
      <c r="AK604">
        <v>3307</v>
      </c>
      <c r="AL604">
        <v>1</v>
      </c>
      <c r="AM604">
        <v>1</v>
      </c>
      <c r="AN604">
        <v>11</v>
      </c>
      <c r="AO604">
        <v>56</v>
      </c>
      <c r="AP604">
        <v>1</v>
      </c>
      <c r="AQ604">
        <v>1</v>
      </c>
      <c r="AR604">
        <v>1</v>
      </c>
      <c r="AS604">
        <v>3</v>
      </c>
      <c r="AT604">
        <v>1</v>
      </c>
      <c r="AU604">
        <v>11</v>
      </c>
      <c r="AV604">
        <v>12</v>
      </c>
      <c r="AW604">
        <v>622</v>
      </c>
      <c r="AX604">
        <v>742.8</v>
      </c>
      <c r="AY604">
        <v>77.599999999999994</v>
      </c>
      <c r="AZ604">
        <v>108</v>
      </c>
      <c r="BA604">
        <v>93.2</v>
      </c>
      <c r="BB604">
        <v>37</v>
      </c>
      <c r="BC604">
        <v>1.31</v>
      </c>
      <c r="BD604">
        <v>0.5</v>
      </c>
      <c r="BE604">
        <v>1.81</v>
      </c>
      <c r="BF604">
        <v>56.6</v>
      </c>
      <c r="BG604">
        <v>33</v>
      </c>
      <c r="BH604">
        <v>8</v>
      </c>
      <c r="BI604">
        <v>260</v>
      </c>
      <c r="BJ604">
        <v>90</v>
      </c>
      <c r="BK604">
        <v>219</v>
      </c>
      <c r="BL604">
        <v>64</v>
      </c>
      <c r="BM604">
        <v>130</v>
      </c>
      <c r="BN604">
        <v>27</v>
      </c>
      <c r="BO604">
        <v>5</v>
      </c>
      <c r="BP604" s="1" t="s">
        <v>88</v>
      </c>
      <c r="BQ604">
        <v>3</v>
      </c>
      <c r="BR604" s="1" t="s">
        <v>88</v>
      </c>
      <c r="BS604">
        <v>3</v>
      </c>
      <c r="BT604" s="1" t="s">
        <v>88</v>
      </c>
      <c r="BU604">
        <v>0.04</v>
      </c>
      <c r="BV604">
        <v>5.5</v>
      </c>
      <c r="BW604">
        <v>0.01</v>
      </c>
      <c r="BX604">
        <v>0.05</v>
      </c>
      <c r="BY604">
        <v>1.54</v>
      </c>
      <c r="BZ604">
        <v>1.52</v>
      </c>
      <c r="CA604">
        <v>401</v>
      </c>
      <c r="CB604">
        <v>105</v>
      </c>
      <c r="CC604">
        <v>205</v>
      </c>
      <c r="CD604">
        <v>128</v>
      </c>
      <c r="CE604">
        <v>152</v>
      </c>
      <c r="CF604">
        <v>53</v>
      </c>
      <c r="CG604">
        <v>173</v>
      </c>
      <c r="CH604">
        <v>58</v>
      </c>
      <c r="CI604">
        <v>1.01</v>
      </c>
      <c r="CJ604">
        <v>0.3</v>
      </c>
      <c r="CK604" t="str">
        <f>IF(O604=" "," ",VLOOKUP(AA604,Mapping!$A:$C,2,FALSE))</f>
        <v>WOL</v>
      </c>
      <c r="CL604" t="str">
        <f>IF(O604=" "," ",VLOOKUP(AA604,Mapping!$A:$C,3,FALSE))</f>
        <v>Wolves</v>
      </c>
      <c r="CM604" s="5">
        <f t="shared" si="45"/>
        <v>0</v>
      </c>
      <c r="CN604" s="5">
        <f t="shared" si="46"/>
        <v>0</v>
      </c>
      <c r="CO604">
        <f t="shared" si="47"/>
        <v>4.5</v>
      </c>
      <c r="CP604" s="4">
        <f t="shared" si="48"/>
        <v>24.222222222222221</v>
      </c>
      <c r="CQ604">
        <f t="shared" si="49"/>
        <v>0</v>
      </c>
    </row>
    <row r="605" spans="1:95" x14ac:dyDescent="0.35">
      <c r="A605">
        <v>25</v>
      </c>
      <c r="B605" s="1" t="s">
        <v>88</v>
      </c>
      <c r="C605">
        <v>138001</v>
      </c>
      <c r="D605" s="1" t="s">
        <v>88</v>
      </c>
      <c r="E605" s="1" t="s">
        <v>88</v>
      </c>
      <c r="F605" s="1">
        <v>0</v>
      </c>
      <c r="G605" s="1" t="s">
        <v>88</v>
      </c>
      <c r="H605" s="1" t="s">
        <v>88</v>
      </c>
      <c r="I605">
        <v>1</v>
      </c>
      <c r="J605">
        <v>0.5</v>
      </c>
      <c r="K605" s="1" t="s">
        <v>88</v>
      </c>
      <c r="L605" s="1" t="s">
        <v>88</v>
      </c>
      <c r="M605" s="1" t="s">
        <v>569</v>
      </c>
      <c r="N605">
        <v>0</v>
      </c>
      <c r="O605">
        <v>564</v>
      </c>
      <c r="P605" s="1" t="s">
        <v>88</v>
      </c>
      <c r="Q605" s="1" t="s">
        <v>1848</v>
      </c>
      <c r="R605" s="2">
        <v>45131.457010208331</v>
      </c>
      <c r="S605" s="4">
        <v>40</v>
      </c>
      <c r="T605" s="1" t="s">
        <v>1888</v>
      </c>
      <c r="U605">
        <v>0</v>
      </c>
      <c r="V605" s="1" t="s">
        <v>1889</v>
      </c>
      <c r="W605">
        <v>0.4</v>
      </c>
      <c r="X605" s="1" t="s">
        <v>88</v>
      </c>
      <c r="Y605" s="1" t="s">
        <v>88</v>
      </c>
      <c r="Z605" s="1" t="s">
        <v>97</v>
      </c>
      <c r="AA605">
        <v>20</v>
      </c>
      <c r="AB605">
        <v>39</v>
      </c>
      <c r="AC605">
        <v>109</v>
      </c>
      <c r="AD605" s="5">
        <v>0</v>
      </c>
      <c r="AE605" s="5">
        <v>0</v>
      </c>
      <c r="AF605" s="5">
        <v>0</v>
      </c>
      <c r="AG605" s="5">
        <v>0</v>
      </c>
      <c r="AH605">
        <v>0</v>
      </c>
      <c r="AI605">
        <v>0</v>
      </c>
      <c r="AJ605" s="1" t="s">
        <v>1889</v>
      </c>
      <c r="AK605">
        <v>3307</v>
      </c>
      <c r="AL605">
        <v>1</v>
      </c>
      <c r="AM605">
        <v>1</v>
      </c>
      <c r="AN605">
        <v>11</v>
      </c>
      <c r="AO605">
        <v>56</v>
      </c>
      <c r="AP605">
        <v>1</v>
      </c>
      <c r="AQ605">
        <v>1</v>
      </c>
      <c r="AR605">
        <v>1</v>
      </c>
      <c r="AS605">
        <v>3</v>
      </c>
      <c r="AT605">
        <v>1</v>
      </c>
      <c r="AU605">
        <v>11</v>
      </c>
      <c r="AV605">
        <v>12</v>
      </c>
      <c r="AW605">
        <v>622</v>
      </c>
      <c r="AX605">
        <v>0</v>
      </c>
      <c r="AY605">
        <v>0</v>
      </c>
      <c r="AZ605">
        <v>0</v>
      </c>
      <c r="BA605">
        <v>0</v>
      </c>
      <c r="BB605">
        <v>37</v>
      </c>
      <c r="BC605">
        <v>0</v>
      </c>
      <c r="BD605">
        <v>0</v>
      </c>
      <c r="BE605">
        <v>0</v>
      </c>
      <c r="BF605">
        <v>0</v>
      </c>
      <c r="BG605">
        <v>410</v>
      </c>
      <c r="BH605">
        <v>43</v>
      </c>
      <c r="BI605">
        <v>398</v>
      </c>
      <c r="BJ605">
        <v>31</v>
      </c>
      <c r="BK605">
        <v>381</v>
      </c>
      <c r="BL605">
        <v>22</v>
      </c>
      <c r="BM605">
        <v>412</v>
      </c>
      <c r="BN605">
        <v>43</v>
      </c>
      <c r="BO605">
        <v>5</v>
      </c>
      <c r="BP605" s="1" t="s">
        <v>88</v>
      </c>
      <c r="BQ605">
        <v>3</v>
      </c>
      <c r="BR605" s="1" t="s">
        <v>88</v>
      </c>
      <c r="BS605">
        <v>3</v>
      </c>
      <c r="BT605" s="1" t="s">
        <v>88</v>
      </c>
      <c r="BU605">
        <v>0.04</v>
      </c>
      <c r="BV605">
        <v>5.5</v>
      </c>
      <c r="BW605">
        <v>0.01</v>
      </c>
      <c r="BX605">
        <v>0.05</v>
      </c>
      <c r="BY605">
        <v>1.54</v>
      </c>
      <c r="BZ605">
        <v>1.52</v>
      </c>
      <c r="CA605">
        <v>550</v>
      </c>
      <c r="CB605">
        <v>50</v>
      </c>
      <c r="CC605">
        <v>35</v>
      </c>
      <c r="CD605">
        <v>21</v>
      </c>
      <c r="CE605">
        <v>417</v>
      </c>
      <c r="CF605">
        <v>43</v>
      </c>
      <c r="CG605">
        <v>248</v>
      </c>
      <c r="CH605">
        <v>39</v>
      </c>
      <c r="CI605">
        <v>1.01</v>
      </c>
      <c r="CJ605">
        <v>0.3</v>
      </c>
      <c r="CK605" t="str">
        <f>IF(O605=" "," ",VLOOKUP(AA605,Mapping!$A:$C,2,FALSE))</f>
        <v>WOL</v>
      </c>
      <c r="CL605" t="str">
        <f>IF(O605=" "," ",VLOOKUP(AA605,Mapping!$A:$C,3,FALSE))</f>
        <v>Wolves</v>
      </c>
      <c r="CM605" s="5">
        <f t="shared" si="45"/>
        <v>0</v>
      </c>
      <c r="CN605" s="5">
        <f t="shared" si="46"/>
        <v>0</v>
      </c>
      <c r="CO605">
        <f t="shared" si="47"/>
        <v>4</v>
      </c>
      <c r="CP605" s="4">
        <f t="shared" si="48"/>
        <v>27.25</v>
      </c>
      <c r="CQ605">
        <f t="shared" si="49"/>
        <v>0</v>
      </c>
    </row>
    <row r="606" spans="1:95" x14ac:dyDescent="0.35">
      <c r="A606">
        <v>25</v>
      </c>
      <c r="B606" s="1" t="s">
        <v>88</v>
      </c>
      <c r="C606">
        <v>151086</v>
      </c>
      <c r="D606" s="1" t="s">
        <v>88</v>
      </c>
      <c r="E606" s="1" t="s">
        <v>88</v>
      </c>
      <c r="F606" s="1">
        <v>0</v>
      </c>
      <c r="G606" s="1" t="s">
        <v>88</v>
      </c>
      <c r="H606" s="1" t="s">
        <v>88</v>
      </c>
      <c r="I606">
        <v>3</v>
      </c>
      <c r="J606">
        <v>1.1000000000000001</v>
      </c>
      <c r="K606" s="1" t="s">
        <v>88</v>
      </c>
      <c r="L606" s="1" t="s">
        <v>88</v>
      </c>
      <c r="M606" s="1" t="s">
        <v>1890</v>
      </c>
      <c r="N606">
        <v>0</v>
      </c>
      <c r="O606">
        <v>565</v>
      </c>
      <c r="P606" s="1" t="s">
        <v>88</v>
      </c>
      <c r="Q606" s="1" t="s">
        <v>1848</v>
      </c>
      <c r="R606" s="2">
        <v>45131.457010208331</v>
      </c>
      <c r="S606" s="4">
        <v>50</v>
      </c>
      <c r="T606" s="1" t="s">
        <v>1891</v>
      </c>
      <c r="U606">
        <v>1.8</v>
      </c>
      <c r="V606" s="1" t="s">
        <v>1892</v>
      </c>
      <c r="W606">
        <v>0</v>
      </c>
      <c r="X606" s="1" t="s">
        <v>88</v>
      </c>
      <c r="Y606" s="1" t="s">
        <v>88</v>
      </c>
      <c r="Z606" s="1" t="s">
        <v>97</v>
      </c>
      <c r="AA606">
        <v>20</v>
      </c>
      <c r="AB606">
        <v>39</v>
      </c>
      <c r="AC606">
        <v>35</v>
      </c>
      <c r="AD606" s="5">
        <v>0</v>
      </c>
      <c r="AE606" s="5">
        <v>0</v>
      </c>
      <c r="AF606" s="5">
        <v>0</v>
      </c>
      <c r="AG606" s="5">
        <v>0</v>
      </c>
      <c r="AH606">
        <v>0</v>
      </c>
      <c r="AI606">
        <v>7</v>
      </c>
      <c r="AJ606" s="1" t="s">
        <v>1892</v>
      </c>
      <c r="AK606">
        <v>1297</v>
      </c>
      <c r="AL606">
        <v>1</v>
      </c>
      <c r="AM606">
        <v>1</v>
      </c>
      <c r="AN606">
        <v>5</v>
      </c>
      <c r="AO606">
        <v>28</v>
      </c>
      <c r="AP606">
        <v>1</v>
      </c>
      <c r="AQ606">
        <v>1</v>
      </c>
      <c r="AR606">
        <v>1</v>
      </c>
      <c r="AS606">
        <v>2</v>
      </c>
      <c r="AT606">
        <v>1</v>
      </c>
      <c r="AU606">
        <v>11</v>
      </c>
      <c r="AV606">
        <v>12</v>
      </c>
      <c r="AW606">
        <v>196</v>
      </c>
      <c r="AX606">
        <v>216.4</v>
      </c>
      <c r="AY606">
        <v>66.3</v>
      </c>
      <c r="AZ606">
        <v>36</v>
      </c>
      <c r="BA606">
        <v>31.8</v>
      </c>
      <c r="BB606">
        <v>17</v>
      </c>
      <c r="BC606">
        <v>0.25</v>
      </c>
      <c r="BD606">
        <v>0.46</v>
      </c>
      <c r="BE606">
        <v>0.71</v>
      </c>
      <c r="BF606">
        <v>27.88</v>
      </c>
      <c r="BG606">
        <v>238</v>
      </c>
      <c r="BH606">
        <v>105</v>
      </c>
      <c r="BI606">
        <v>271</v>
      </c>
      <c r="BJ606">
        <v>142</v>
      </c>
      <c r="BK606">
        <v>299</v>
      </c>
      <c r="BL606">
        <v>150</v>
      </c>
      <c r="BM606">
        <v>283</v>
      </c>
      <c r="BN606">
        <v>132</v>
      </c>
      <c r="BO606">
        <v>5</v>
      </c>
      <c r="BP606" s="1" t="s">
        <v>88</v>
      </c>
      <c r="BQ606">
        <v>3</v>
      </c>
      <c r="BR606" s="1" t="s">
        <v>88</v>
      </c>
      <c r="BS606">
        <v>3</v>
      </c>
      <c r="BT606" s="1" t="s">
        <v>88</v>
      </c>
      <c r="BU606">
        <v>0.02</v>
      </c>
      <c r="BV606">
        <v>5.5</v>
      </c>
      <c r="BW606">
        <v>0.03</v>
      </c>
      <c r="BX606">
        <v>0.05</v>
      </c>
      <c r="BY606">
        <v>1.93</v>
      </c>
      <c r="BZ606">
        <v>1.94</v>
      </c>
      <c r="CA606">
        <v>196</v>
      </c>
      <c r="CB606">
        <v>124</v>
      </c>
      <c r="CC606">
        <v>368</v>
      </c>
      <c r="CD606">
        <v>99</v>
      </c>
      <c r="CE606">
        <v>285</v>
      </c>
      <c r="CF606">
        <v>120</v>
      </c>
      <c r="CG606">
        <v>569</v>
      </c>
      <c r="CH606">
        <v>221</v>
      </c>
      <c r="CI606">
        <v>1.18</v>
      </c>
      <c r="CJ606">
        <v>0.35</v>
      </c>
      <c r="CK606" t="str">
        <f>IF(O606=" "," ",VLOOKUP(AA606,Mapping!$A:$C,2,FALSE))</f>
        <v>WOL</v>
      </c>
      <c r="CL606" t="str">
        <f>IF(O606=" "," ",VLOOKUP(AA606,Mapping!$A:$C,3,FALSE))</f>
        <v>Wolves</v>
      </c>
      <c r="CM606" s="5">
        <f t="shared" si="45"/>
        <v>0</v>
      </c>
      <c r="CN606" s="5">
        <f t="shared" si="46"/>
        <v>0</v>
      </c>
      <c r="CO606">
        <f t="shared" si="47"/>
        <v>5</v>
      </c>
      <c r="CP606" s="4">
        <f t="shared" si="48"/>
        <v>7</v>
      </c>
      <c r="CQ606">
        <f t="shared" si="49"/>
        <v>0</v>
      </c>
    </row>
    <row r="607" spans="1:95" x14ac:dyDescent="0.35">
      <c r="A607">
        <v>25</v>
      </c>
      <c r="B607" s="1" t="s">
        <v>88</v>
      </c>
      <c r="C607">
        <v>465351</v>
      </c>
      <c r="D607" s="1" t="s">
        <v>88</v>
      </c>
      <c r="E607" s="1" t="s">
        <v>88</v>
      </c>
      <c r="F607" s="1">
        <v>0</v>
      </c>
      <c r="G607" s="1" t="s">
        <v>88</v>
      </c>
      <c r="H607" s="1" t="s">
        <v>88</v>
      </c>
      <c r="I607">
        <v>3</v>
      </c>
      <c r="J607">
        <v>1.1000000000000001</v>
      </c>
      <c r="K607" s="1" t="s">
        <v>88</v>
      </c>
      <c r="L607" s="1" t="s">
        <v>88</v>
      </c>
      <c r="M607" s="1" t="s">
        <v>1893</v>
      </c>
      <c r="N607">
        <v>0</v>
      </c>
      <c r="O607">
        <v>566</v>
      </c>
      <c r="P607" s="1" t="s">
        <v>88</v>
      </c>
      <c r="Q607" s="1" t="s">
        <v>1848</v>
      </c>
      <c r="R607" s="2">
        <v>45131.457010208331</v>
      </c>
      <c r="S607" s="4">
        <v>50</v>
      </c>
      <c r="T607" s="1" t="s">
        <v>1894</v>
      </c>
      <c r="U607">
        <v>2.4</v>
      </c>
      <c r="V607" s="1" t="s">
        <v>1895</v>
      </c>
      <c r="W607">
        <v>0.3</v>
      </c>
      <c r="X607" s="1" t="s">
        <v>88</v>
      </c>
      <c r="Y607" s="1" t="s">
        <v>88</v>
      </c>
      <c r="Z607" s="1" t="s">
        <v>97</v>
      </c>
      <c r="AA607">
        <v>20</v>
      </c>
      <c r="AB607">
        <v>39</v>
      </c>
      <c r="AC607">
        <v>80</v>
      </c>
      <c r="AD607" s="5">
        <v>0</v>
      </c>
      <c r="AE607" s="5">
        <v>0</v>
      </c>
      <c r="AF607" s="5">
        <v>0</v>
      </c>
      <c r="AG607" s="5">
        <v>0</v>
      </c>
      <c r="AH607">
        <v>0</v>
      </c>
      <c r="AI607">
        <v>16</v>
      </c>
      <c r="AJ607" s="1" t="s">
        <v>1896</v>
      </c>
      <c r="AK607">
        <v>2467</v>
      </c>
      <c r="AL607">
        <v>1</v>
      </c>
      <c r="AM607">
        <v>1</v>
      </c>
      <c r="AN607">
        <v>11</v>
      </c>
      <c r="AO607">
        <v>38</v>
      </c>
      <c r="AP607">
        <v>1</v>
      </c>
      <c r="AQ607">
        <v>1</v>
      </c>
      <c r="AR607">
        <v>1</v>
      </c>
      <c r="AS607">
        <v>2</v>
      </c>
      <c r="AT607">
        <v>1</v>
      </c>
      <c r="AU607">
        <v>11</v>
      </c>
      <c r="AV607">
        <v>5</v>
      </c>
      <c r="AW607">
        <v>338</v>
      </c>
      <c r="AX607">
        <v>371.4</v>
      </c>
      <c r="AY607">
        <v>406.6</v>
      </c>
      <c r="AZ607">
        <v>314</v>
      </c>
      <c r="BA607">
        <v>109.3</v>
      </c>
      <c r="BB607">
        <v>30</v>
      </c>
      <c r="BC607">
        <v>2.41</v>
      </c>
      <c r="BD607">
        <v>1.38</v>
      </c>
      <c r="BE607">
        <v>3.79</v>
      </c>
      <c r="BF607">
        <v>41.19</v>
      </c>
      <c r="BG607">
        <v>167</v>
      </c>
      <c r="BH607">
        <v>74</v>
      </c>
      <c r="BI607">
        <v>75</v>
      </c>
      <c r="BJ607">
        <v>60</v>
      </c>
      <c r="BK607">
        <v>100</v>
      </c>
      <c r="BL607">
        <v>68</v>
      </c>
      <c r="BM607">
        <v>101</v>
      </c>
      <c r="BN607">
        <v>67</v>
      </c>
      <c r="BO607">
        <v>6</v>
      </c>
      <c r="BP607" s="1" t="s">
        <v>88</v>
      </c>
      <c r="BQ607">
        <v>3</v>
      </c>
      <c r="BR607" s="1" t="s">
        <v>88</v>
      </c>
      <c r="BS607">
        <v>3</v>
      </c>
      <c r="BT607" s="1" t="s">
        <v>88</v>
      </c>
      <c r="BU607">
        <v>0.09</v>
      </c>
      <c r="BV607">
        <v>5.5</v>
      </c>
      <c r="BW607">
        <v>0.05</v>
      </c>
      <c r="BX607">
        <v>0.14000000000000001</v>
      </c>
      <c r="BY607">
        <v>1.5</v>
      </c>
      <c r="BZ607">
        <v>1.39</v>
      </c>
      <c r="CA607">
        <v>282</v>
      </c>
      <c r="CB607">
        <v>182</v>
      </c>
      <c r="CC607">
        <v>454</v>
      </c>
      <c r="CD607">
        <v>157</v>
      </c>
      <c r="CE607">
        <v>210</v>
      </c>
      <c r="CF607">
        <v>82</v>
      </c>
      <c r="CG607">
        <v>314</v>
      </c>
      <c r="CH607">
        <v>97</v>
      </c>
      <c r="CI607">
        <v>1.0900000000000001</v>
      </c>
      <c r="CJ607">
        <v>0.4</v>
      </c>
      <c r="CK607" t="str">
        <f>IF(O607=" "," ",VLOOKUP(AA607,Mapping!$A:$C,2,FALSE))</f>
        <v>WOL</v>
      </c>
      <c r="CL607" t="str">
        <f>IF(O607=" "," ",VLOOKUP(AA607,Mapping!$A:$C,3,FALSE))</f>
        <v>Wolves</v>
      </c>
      <c r="CM607" s="5">
        <f t="shared" si="45"/>
        <v>0</v>
      </c>
      <c r="CN607" s="5">
        <f t="shared" si="46"/>
        <v>0</v>
      </c>
      <c r="CO607">
        <f t="shared" si="47"/>
        <v>5</v>
      </c>
      <c r="CP607" s="4">
        <f t="shared" si="48"/>
        <v>16</v>
      </c>
      <c r="CQ607">
        <f t="shared" si="49"/>
        <v>0</v>
      </c>
    </row>
    <row r="608" spans="1:95" x14ac:dyDescent="0.35">
      <c r="A608">
        <v>25</v>
      </c>
      <c r="B608" s="1" t="s">
        <v>88</v>
      </c>
      <c r="C608">
        <v>247632</v>
      </c>
      <c r="D608" s="1" t="s">
        <v>88</v>
      </c>
      <c r="E608" s="1" t="s">
        <v>88</v>
      </c>
      <c r="F608" s="1">
        <v>0</v>
      </c>
      <c r="G608" s="1" t="s">
        <v>88</v>
      </c>
      <c r="H608" s="1" t="s">
        <v>88</v>
      </c>
      <c r="I608">
        <v>3</v>
      </c>
      <c r="J608">
        <v>1.5</v>
      </c>
      <c r="K608" s="1" t="s">
        <v>88</v>
      </c>
      <c r="L608" s="1" t="s">
        <v>88</v>
      </c>
      <c r="M608" s="1" t="s">
        <v>1727</v>
      </c>
      <c r="N608">
        <v>0</v>
      </c>
      <c r="O608">
        <v>567</v>
      </c>
      <c r="P608" s="1" t="s">
        <v>88</v>
      </c>
      <c r="Q608" s="1" t="s">
        <v>1848</v>
      </c>
      <c r="R608" s="2">
        <v>45131.457010208331</v>
      </c>
      <c r="S608" s="4">
        <v>55</v>
      </c>
      <c r="T608" s="1" t="s">
        <v>1897</v>
      </c>
      <c r="U608">
        <v>2.1</v>
      </c>
      <c r="V608" s="1" t="s">
        <v>1898</v>
      </c>
      <c r="W608">
        <v>0.2</v>
      </c>
      <c r="X608" s="1" t="s">
        <v>88</v>
      </c>
      <c r="Y608" s="1" t="s">
        <v>88</v>
      </c>
      <c r="Z608" s="1" t="s">
        <v>97</v>
      </c>
      <c r="AA608">
        <v>20</v>
      </c>
      <c r="AB608">
        <v>39</v>
      </c>
      <c r="AC608">
        <v>37</v>
      </c>
      <c r="AD608" s="5">
        <v>0</v>
      </c>
      <c r="AE608" s="5">
        <v>0</v>
      </c>
      <c r="AF608" s="5">
        <v>0</v>
      </c>
      <c r="AG608" s="5">
        <v>0</v>
      </c>
      <c r="AH608">
        <v>0</v>
      </c>
      <c r="AI608">
        <v>6.7</v>
      </c>
      <c r="AJ608" s="1" t="s">
        <v>360</v>
      </c>
      <c r="AK608">
        <v>962</v>
      </c>
      <c r="AL608">
        <v>1</v>
      </c>
      <c r="AM608">
        <v>2</v>
      </c>
      <c r="AN608">
        <v>5</v>
      </c>
      <c r="AO608">
        <v>15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11</v>
      </c>
      <c r="AV608">
        <v>5</v>
      </c>
      <c r="AW608">
        <v>124</v>
      </c>
      <c r="AX608">
        <v>96.8</v>
      </c>
      <c r="AY608">
        <v>309.5</v>
      </c>
      <c r="AZ608">
        <v>203</v>
      </c>
      <c r="BA608">
        <v>60.9</v>
      </c>
      <c r="BB608">
        <v>13</v>
      </c>
      <c r="BC608">
        <v>1.1200000000000001</v>
      </c>
      <c r="BD608">
        <v>1.64</v>
      </c>
      <c r="BE608">
        <v>2.76</v>
      </c>
      <c r="BF608">
        <v>14.34</v>
      </c>
      <c r="BG608">
        <v>304</v>
      </c>
      <c r="BH608">
        <v>135</v>
      </c>
      <c r="BI608">
        <v>104</v>
      </c>
      <c r="BJ608">
        <v>79</v>
      </c>
      <c r="BK608">
        <v>150</v>
      </c>
      <c r="BL608">
        <v>98</v>
      </c>
      <c r="BM608">
        <v>203</v>
      </c>
      <c r="BN608">
        <v>100</v>
      </c>
      <c r="BO608">
        <v>6</v>
      </c>
      <c r="BP608" s="1" t="s">
        <v>88</v>
      </c>
      <c r="BQ608">
        <v>3</v>
      </c>
      <c r="BR608" s="1" t="s">
        <v>88</v>
      </c>
      <c r="BS608">
        <v>3</v>
      </c>
      <c r="BT608" s="1" t="s">
        <v>88</v>
      </c>
      <c r="BU608">
        <v>0.1</v>
      </c>
      <c r="BV608">
        <v>5.5</v>
      </c>
      <c r="BW608">
        <v>0.15</v>
      </c>
      <c r="BX608">
        <v>0.25</v>
      </c>
      <c r="BY608">
        <v>1.34</v>
      </c>
      <c r="BZ608">
        <v>1.4</v>
      </c>
      <c r="CA608">
        <v>132</v>
      </c>
      <c r="CB608">
        <v>85</v>
      </c>
      <c r="CC608">
        <v>521</v>
      </c>
      <c r="CD608">
        <v>204</v>
      </c>
      <c r="CE608">
        <v>247</v>
      </c>
      <c r="CF608">
        <v>100</v>
      </c>
      <c r="CG608">
        <v>355</v>
      </c>
      <c r="CH608">
        <v>114</v>
      </c>
      <c r="CI608">
        <v>1.22</v>
      </c>
      <c r="CJ608">
        <v>0.47</v>
      </c>
      <c r="CK608" t="str">
        <f>IF(O608=" "," ",VLOOKUP(AA608,Mapping!$A:$C,2,FALSE))</f>
        <v>WOL</v>
      </c>
      <c r="CL608" t="str">
        <f>IF(O608=" "," ",VLOOKUP(AA608,Mapping!$A:$C,3,FALSE))</f>
        <v>Wolves</v>
      </c>
      <c r="CM608" s="5">
        <f t="shared" si="45"/>
        <v>0</v>
      </c>
      <c r="CN608" s="5">
        <f t="shared" si="46"/>
        <v>0</v>
      </c>
      <c r="CO608">
        <f t="shared" si="47"/>
        <v>5.5</v>
      </c>
      <c r="CP608" s="4">
        <f t="shared" si="48"/>
        <v>6.7272727272727275</v>
      </c>
      <c r="CQ608">
        <f t="shared" si="49"/>
        <v>0</v>
      </c>
    </row>
    <row r="609" spans="1:95" x14ac:dyDescent="0.35">
      <c r="A609">
        <v>25</v>
      </c>
      <c r="B609" s="1" t="s">
        <v>88</v>
      </c>
      <c r="C609">
        <v>200600</v>
      </c>
      <c r="D609" s="1" t="s">
        <v>88</v>
      </c>
      <c r="E609" s="1" t="s">
        <v>88</v>
      </c>
      <c r="F609" s="1">
        <v>0</v>
      </c>
      <c r="G609" s="1" t="s">
        <v>88</v>
      </c>
      <c r="H609" s="1" t="s">
        <v>88</v>
      </c>
      <c r="I609">
        <v>3</v>
      </c>
      <c r="J609">
        <v>1.5</v>
      </c>
      <c r="K609" s="1" t="s">
        <v>88</v>
      </c>
      <c r="L609" s="1" t="s">
        <v>88</v>
      </c>
      <c r="M609" s="1" t="s">
        <v>1654</v>
      </c>
      <c r="N609">
        <v>0</v>
      </c>
      <c r="O609">
        <v>568</v>
      </c>
      <c r="P609" s="1" t="s">
        <v>88</v>
      </c>
      <c r="Q609" s="1" t="s">
        <v>1848</v>
      </c>
      <c r="R609" s="2">
        <v>45131.457010208331</v>
      </c>
      <c r="S609" s="4">
        <v>55</v>
      </c>
      <c r="T609" s="1" t="s">
        <v>1899</v>
      </c>
      <c r="U609">
        <v>2.9</v>
      </c>
      <c r="V609" s="1" t="s">
        <v>1900</v>
      </c>
      <c r="W609">
        <v>0.2</v>
      </c>
      <c r="X609" s="1" t="s">
        <v>88</v>
      </c>
      <c r="Y609" s="1" t="s">
        <v>88</v>
      </c>
      <c r="Z609" s="1" t="s">
        <v>97</v>
      </c>
      <c r="AA609">
        <v>20</v>
      </c>
      <c r="AB609">
        <v>39</v>
      </c>
      <c r="AC609">
        <v>92</v>
      </c>
      <c r="AD609" s="5">
        <v>0</v>
      </c>
      <c r="AE609" s="5">
        <v>0</v>
      </c>
      <c r="AF609" s="5">
        <v>0</v>
      </c>
      <c r="AG609" s="5">
        <v>0</v>
      </c>
      <c r="AH609">
        <v>0</v>
      </c>
      <c r="AI609">
        <v>16.7</v>
      </c>
      <c r="AJ609" s="1" t="s">
        <v>1901</v>
      </c>
      <c r="AK609">
        <v>1760</v>
      </c>
      <c r="AL609">
        <v>6</v>
      </c>
      <c r="AM609">
        <v>1</v>
      </c>
      <c r="AN609">
        <v>6</v>
      </c>
      <c r="AO609">
        <v>31</v>
      </c>
      <c r="AP609">
        <v>1</v>
      </c>
      <c r="AQ609">
        <v>1</v>
      </c>
      <c r="AR609">
        <v>1</v>
      </c>
      <c r="AS609">
        <v>5</v>
      </c>
      <c r="AT609">
        <v>1</v>
      </c>
      <c r="AU609">
        <v>11</v>
      </c>
      <c r="AV609">
        <v>10</v>
      </c>
      <c r="AW609">
        <v>249</v>
      </c>
      <c r="AX609">
        <v>376</v>
      </c>
      <c r="AY609">
        <v>512.79999999999995</v>
      </c>
      <c r="AZ609">
        <v>580</v>
      </c>
      <c r="BA609">
        <v>146.80000000000001</v>
      </c>
      <c r="BB609">
        <v>20</v>
      </c>
      <c r="BC609">
        <v>3.88</v>
      </c>
      <c r="BD609">
        <v>2.19</v>
      </c>
      <c r="BE609">
        <v>6.07</v>
      </c>
      <c r="BF609">
        <v>28.24</v>
      </c>
      <c r="BG609">
        <v>164</v>
      </c>
      <c r="BH609">
        <v>73</v>
      </c>
      <c r="BI609">
        <v>52</v>
      </c>
      <c r="BJ609">
        <v>44</v>
      </c>
      <c r="BK609">
        <v>45</v>
      </c>
      <c r="BL609">
        <v>32</v>
      </c>
      <c r="BM609">
        <v>65</v>
      </c>
      <c r="BN609">
        <v>48</v>
      </c>
      <c r="BO609">
        <v>6</v>
      </c>
      <c r="BP609" s="1" t="s">
        <v>88</v>
      </c>
      <c r="BQ609">
        <v>3</v>
      </c>
      <c r="BR609" s="1" t="s">
        <v>88</v>
      </c>
      <c r="BS609">
        <v>3</v>
      </c>
      <c r="BT609" s="1" t="s">
        <v>88</v>
      </c>
      <c r="BU609">
        <v>0.2</v>
      </c>
      <c r="BV609">
        <v>5.5</v>
      </c>
      <c r="BW609">
        <v>0.11</v>
      </c>
      <c r="BX609">
        <v>0.31</v>
      </c>
      <c r="BY609">
        <v>1.44</v>
      </c>
      <c r="BZ609">
        <v>1.59</v>
      </c>
      <c r="CA609">
        <v>116</v>
      </c>
      <c r="CB609">
        <v>71</v>
      </c>
      <c r="CC609">
        <v>505</v>
      </c>
      <c r="CD609">
        <v>190</v>
      </c>
      <c r="CE609">
        <v>156</v>
      </c>
      <c r="CF609">
        <v>64</v>
      </c>
      <c r="CG609">
        <v>374</v>
      </c>
      <c r="CH609">
        <v>116</v>
      </c>
      <c r="CI609">
        <v>1.02</v>
      </c>
      <c r="CJ609">
        <v>0.31</v>
      </c>
      <c r="CK609" t="str">
        <f>IF(O609=" "," ",VLOOKUP(AA609,Mapping!$A:$C,2,FALSE))</f>
        <v>WOL</v>
      </c>
      <c r="CL609" t="str">
        <f>IF(O609=" "," ",VLOOKUP(AA609,Mapping!$A:$C,3,FALSE))</f>
        <v>Wolves</v>
      </c>
      <c r="CM609" s="5">
        <f t="shared" si="45"/>
        <v>0</v>
      </c>
      <c r="CN609" s="5">
        <f t="shared" si="46"/>
        <v>0</v>
      </c>
      <c r="CO609">
        <f t="shared" si="47"/>
        <v>5.5</v>
      </c>
      <c r="CP609" s="4">
        <f t="shared" si="48"/>
        <v>16.727272727272727</v>
      </c>
      <c r="CQ609">
        <f t="shared" si="49"/>
        <v>0</v>
      </c>
    </row>
    <row r="610" spans="1:95" x14ac:dyDescent="0.35">
      <c r="A610">
        <v>25</v>
      </c>
      <c r="B610" s="1" t="s">
        <v>88</v>
      </c>
      <c r="C610">
        <v>149065</v>
      </c>
      <c r="D610" s="1" t="s">
        <v>88</v>
      </c>
      <c r="E610" s="1" t="s">
        <v>88</v>
      </c>
      <c r="F610" s="1">
        <v>0</v>
      </c>
      <c r="G610" s="1" t="s">
        <v>88</v>
      </c>
      <c r="H610" s="1" t="s">
        <v>88</v>
      </c>
      <c r="I610">
        <v>1</v>
      </c>
      <c r="J610">
        <v>2.7</v>
      </c>
      <c r="K610" s="1" t="s">
        <v>88</v>
      </c>
      <c r="L610" s="1" t="s">
        <v>88</v>
      </c>
      <c r="M610" s="1" t="s">
        <v>1902</v>
      </c>
      <c r="N610">
        <v>0</v>
      </c>
      <c r="O610">
        <v>569</v>
      </c>
      <c r="P610" s="1" t="s">
        <v>88</v>
      </c>
      <c r="Q610" s="1" t="s">
        <v>1848</v>
      </c>
      <c r="R610" s="2">
        <v>45131.457010208331</v>
      </c>
      <c r="S610" s="4">
        <v>50</v>
      </c>
      <c r="T610" s="1" t="s">
        <v>1903</v>
      </c>
      <c r="U610">
        <v>4.0999999999999996</v>
      </c>
      <c r="V610" s="1" t="s">
        <v>1904</v>
      </c>
      <c r="W610">
        <v>1.3</v>
      </c>
      <c r="X610" s="1" t="s">
        <v>88</v>
      </c>
      <c r="Y610" s="1" t="s">
        <v>88</v>
      </c>
      <c r="Z610" s="1" t="s">
        <v>97</v>
      </c>
      <c r="AA610">
        <v>20</v>
      </c>
      <c r="AB610">
        <v>39</v>
      </c>
      <c r="AC610">
        <v>148</v>
      </c>
      <c r="AD610" s="5">
        <v>0</v>
      </c>
      <c r="AE610" s="5">
        <v>0</v>
      </c>
      <c r="AF610" s="5">
        <v>0</v>
      </c>
      <c r="AG610" s="5">
        <v>0</v>
      </c>
      <c r="AH610">
        <v>0</v>
      </c>
      <c r="AI610">
        <v>29.6</v>
      </c>
      <c r="AJ610" s="1" t="s">
        <v>1905</v>
      </c>
      <c r="AK610">
        <v>3240</v>
      </c>
      <c r="AL610">
        <v>6</v>
      </c>
      <c r="AM610">
        <v>1</v>
      </c>
      <c r="AN610">
        <v>11</v>
      </c>
      <c r="AO610">
        <v>55</v>
      </c>
      <c r="AP610">
        <v>1</v>
      </c>
      <c r="AQ610">
        <v>2</v>
      </c>
      <c r="AR610">
        <v>1</v>
      </c>
      <c r="AS610">
        <v>2</v>
      </c>
      <c r="AT610">
        <v>1</v>
      </c>
      <c r="AU610">
        <v>108</v>
      </c>
      <c r="AV610">
        <v>18</v>
      </c>
      <c r="AW610">
        <v>683</v>
      </c>
      <c r="AX610">
        <v>862.2</v>
      </c>
      <c r="AY610">
        <v>0</v>
      </c>
      <c r="AZ610">
        <v>0</v>
      </c>
      <c r="BA610">
        <v>86.4</v>
      </c>
      <c r="BB610">
        <v>36</v>
      </c>
      <c r="BC610">
        <v>0</v>
      </c>
      <c r="BD610">
        <v>0</v>
      </c>
      <c r="BE610">
        <v>0</v>
      </c>
      <c r="BF610">
        <v>54.63</v>
      </c>
      <c r="BG610">
        <v>17</v>
      </c>
      <c r="BH610">
        <v>5</v>
      </c>
      <c r="BI610">
        <v>562</v>
      </c>
      <c r="BJ610">
        <v>69</v>
      </c>
      <c r="BK610">
        <v>560</v>
      </c>
      <c r="BL610">
        <v>66</v>
      </c>
      <c r="BM610">
        <v>139</v>
      </c>
      <c r="BN610">
        <v>5</v>
      </c>
      <c r="BO610">
        <v>6</v>
      </c>
      <c r="BP610" s="1" t="s">
        <v>88</v>
      </c>
      <c r="BQ610">
        <v>3</v>
      </c>
      <c r="BR610" s="1" t="s">
        <v>88</v>
      </c>
      <c r="BS610">
        <v>3</v>
      </c>
      <c r="BT610" s="1" t="s">
        <v>88</v>
      </c>
      <c r="BU610">
        <v>0.2</v>
      </c>
      <c r="BV610">
        <v>3</v>
      </c>
      <c r="BW610">
        <v>0.11</v>
      </c>
      <c r="BX610">
        <v>0.31</v>
      </c>
      <c r="BY610">
        <v>1.52</v>
      </c>
      <c r="BZ610">
        <v>1.53</v>
      </c>
      <c r="CA610">
        <v>195</v>
      </c>
      <c r="CB610">
        <v>7</v>
      </c>
      <c r="CC610">
        <v>367</v>
      </c>
      <c r="CD610">
        <v>65</v>
      </c>
      <c r="CE610">
        <v>41</v>
      </c>
      <c r="CF610">
        <v>9</v>
      </c>
      <c r="CG610">
        <v>153</v>
      </c>
      <c r="CH610">
        <v>20</v>
      </c>
      <c r="CI610">
        <v>1</v>
      </c>
      <c r="CJ610">
        <v>0.31</v>
      </c>
      <c r="CK610" t="str">
        <f>IF(O610=" "," ",VLOOKUP(AA610,Mapping!$A:$C,2,FALSE))</f>
        <v>WOL</v>
      </c>
      <c r="CL610" t="str">
        <f>IF(O610=" "," ",VLOOKUP(AA610,Mapping!$A:$C,3,FALSE))</f>
        <v>Wolves</v>
      </c>
      <c r="CM610" s="5">
        <f t="shared" si="45"/>
        <v>0</v>
      </c>
      <c r="CN610" s="5">
        <f t="shared" si="46"/>
        <v>0</v>
      </c>
      <c r="CO610">
        <f t="shared" si="47"/>
        <v>5</v>
      </c>
      <c r="CP610" s="4">
        <f t="shared" si="48"/>
        <v>29.6</v>
      </c>
      <c r="CQ610">
        <f t="shared" si="49"/>
        <v>0</v>
      </c>
    </row>
    <row r="611" spans="1:95" x14ac:dyDescent="0.35">
      <c r="A611">
        <v>25</v>
      </c>
      <c r="B611" s="1" t="s">
        <v>88</v>
      </c>
      <c r="C611">
        <v>88484</v>
      </c>
      <c r="D611" s="1" t="s">
        <v>88</v>
      </c>
      <c r="E611" s="1" t="s">
        <v>88</v>
      </c>
      <c r="F611" s="1">
        <v>0</v>
      </c>
      <c r="G611" s="1" t="s">
        <v>88</v>
      </c>
      <c r="H611" s="1" t="s">
        <v>88</v>
      </c>
      <c r="I611">
        <v>3</v>
      </c>
      <c r="J611">
        <v>1.1000000000000001</v>
      </c>
      <c r="K611" s="1" t="s">
        <v>88</v>
      </c>
      <c r="L611" s="1" t="s">
        <v>88</v>
      </c>
      <c r="M611" s="1" t="s">
        <v>1805</v>
      </c>
      <c r="N611">
        <v>0</v>
      </c>
      <c r="O611">
        <v>570</v>
      </c>
      <c r="P611" s="1" t="s">
        <v>88</v>
      </c>
      <c r="Q611" s="1" t="s">
        <v>1848</v>
      </c>
      <c r="R611" s="2">
        <v>45131.457010208331</v>
      </c>
      <c r="S611" s="4">
        <v>50</v>
      </c>
      <c r="T611" s="1" t="s">
        <v>1906</v>
      </c>
      <c r="U611">
        <v>2.1</v>
      </c>
      <c r="V611" s="1" t="s">
        <v>1907</v>
      </c>
      <c r="W611">
        <v>0.1</v>
      </c>
      <c r="X611" s="1" t="s">
        <v>88</v>
      </c>
      <c r="Y611" s="1" t="s">
        <v>88</v>
      </c>
      <c r="Z611" s="1" t="s">
        <v>97</v>
      </c>
      <c r="AA611">
        <v>20</v>
      </c>
      <c r="AB611">
        <v>39</v>
      </c>
      <c r="AC611">
        <v>27</v>
      </c>
      <c r="AD611" s="5">
        <v>0</v>
      </c>
      <c r="AE611" s="5">
        <v>0</v>
      </c>
      <c r="AF611" s="5">
        <v>0</v>
      </c>
      <c r="AG611" s="5">
        <v>0</v>
      </c>
      <c r="AH611">
        <v>0</v>
      </c>
      <c r="AI611">
        <v>5.4</v>
      </c>
      <c r="AJ611" s="1" t="s">
        <v>1907</v>
      </c>
      <c r="AK611">
        <v>764</v>
      </c>
      <c r="AL611">
        <v>1</v>
      </c>
      <c r="AM611">
        <v>1</v>
      </c>
      <c r="AN611">
        <v>3</v>
      </c>
      <c r="AO611">
        <v>9</v>
      </c>
      <c r="AP611">
        <v>1</v>
      </c>
      <c r="AQ611">
        <v>2</v>
      </c>
      <c r="AR611">
        <v>1</v>
      </c>
      <c r="AS611">
        <v>3</v>
      </c>
      <c r="AT611">
        <v>1</v>
      </c>
      <c r="AU611">
        <v>108</v>
      </c>
      <c r="AV611">
        <v>3</v>
      </c>
      <c r="AW611">
        <v>57</v>
      </c>
      <c r="AX611">
        <v>92</v>
      </c>
      <c r="AY611">
        <v>184.7</v>
      </c>
      <c r="AZ611">
        <v>157</v>
      </c>
      <c r="BA611">
        <v>43</v>
      </c>
      <c r="BB611">
        <v>9</v>
      </c>
      <c r="BC611">
        <v>2.99</v>
      </c>
      <c r="BD611">
        <v>0.89</v>
      </c>
      <c r="BE611">
        <v>3.88</v>
      </c>
      <c r="BF611">
        <v>13.37</v>
      </c>
      <c r="BG611">
        <v>306</v>
      </c>
      <c r="BH611">
        <v>136</v>
      </c>
      <c r="BI611">
        <v>159</v>
      </c>
      <c r="BJ611">
        <v>102</v>
      </c>
      <c r="BK611">
        <v>171</v>
      </c>
      <c r="BL611">
        <v>107</v>
      </c>
      <c r="BM611">
        <v>255</v>
      </c>
      <c r="BN611">
        <v>121</v>
      </c>
      <c r="BO611">
        <v>2</v>
      </c>
      <c r="BP611" s="1" t="s">
        <v>88</v>
      </c>
      <c r="BQ611">
        <v>2</v>
      </c>
      <c r="BR611" s="1" t="s">
        <v>88</v>
      </c>
      <c r="BS611">
        <v>3</v>
      </c>
      <c r="BT611" s="1" t="s">
        <v>88</v>
      </c>
      <c r="BU611">
        <v>0.35</v>
      </c>
      <c r="BV611">
        <v>3</v>
      </c>
      <c r="BW611">
        <v>0.1</v>
      </c>
      <c r="BX611">
        <v>0.45</v>
      </c>
      <c r="BY611">
        <v>1.58</v>
      </c>
      <c r="BZ611">
        <v>1.06</v>
      </c>
      <c r="CA611">
        <v>172</v>
      </c>
      <c r="CB611">
        <v>110</v>
      </c>
      <c r="CC611">
        <v>344</v>
      </c>
      <c r="CD611">
        <v>85</v>
      </c>
      <c r="CE611">
        <v>240</v>
      </c>
      <c r="CF611">
        <v>96</v>
      </c>
      <c r="CG611">
        <v>453</v>
      </c>
      <c r="CH611">
        <v>151</v>
      </c>
      <c r="CI611">
        <v>1.06</v>
      </c>
      <c r="CJ611">
        <v>0.35</v>
      </c>
      <c r="CK611" t="str">
        <f>IF(O611=" "," ",VLOOKUP(AA611,Mapping!$A:$C,2,FALSE))</f>
        <v>WOL</v>
      </c>
      <c r="CL611" t="str">
        <f>IF(O611=" "," ",VLOOKUP(AA611,Mapping!$A:$C,3,FALSE))</f>
        <v>Wolves</v>
      </c>
      <c r="CM611" s="5">
        <f t="shared" si="45"/>
        <v>0</v>
      </c>
      <c r="CN611" s="5">
        <f t="shared" si="46"/>
        <v>0</v>
      </c>
      <c r="CO611">
        <f t="shared" si="47"/>
        <v>5</v>
      </c>
      <c r="CP611" s="4">
        <f t="shared" si="48"/>
        <v>5.4</v>
      </c>
      <c r="CQ611">
        <f t="shared" si="49"/>
        <v>0</v>
      </c>
    </row>
    <row r="612" spans="1:95" x14ac:dyDescent="0.35">
      <c r="A612">
        <v>25</v>
      </c>
      <c r="B612" s="1" t="s">
        <v>88</v>
      </c>
      <c r="C612">
        <v>216208</v>
      </c>
      <c r="D612" s="1" t="s">
        <v>88</v>
      </c>
      <c r="E612" s="1" t="s">
        <v>88</v>
      </c>
      <c r="F612" s="1">
        <v>0</v>
      </c>
      <c r="G612" s="1" t="s">
        <v>88</v>
      </c>
      <c r="H612" s="1" t="s">
        <v>88</v>
      </c>
      <c r="I612">
        <v>1</v>
      </c>
      <c r="J612">
        <v>0</v>
      </c>
      <c r="K612" s="1" t="s">
        <v>88</v>
      </c>
      <c r="L612" s="1" t="s">
        <v>88</v>
      </c>
      <c r="M612" s="1" t="s">
        <v>1908</v>
      </c>
      <c r="N612">
        <v>0</v>
      </c>
      <c r="O612">
        <v>571</v>
      </c>
      <c r="P612" s="1" t="s">
        <v>88</v>
      </c>
      <c r="Q612" s="1" t="s">
        <v>1909</v>
      </c>
      <c r="R612" s="2">
        <v>45145.366437280092</v>
      </c>
      <c r="S612" s="4">
        <v>40</v>
      </c>
      <c r="T612" s="1" t="s">
        <v>1910</v>
      </c>
      <c r="U612">
        <v>0</v>
      </c>
      <c r="V612" s="1" t="s">
        <v>1911</v>
      </c>
      <c r="W612">
        <v>1.6</v>
      </c>
      <c r="X612" s="1" t="s">
        <v>88</v>
      </c>
      <c r="Y612" s="1" t="s">
        <v>88</v>
      </c>
      <c r="Z612" s="1" t="s">
        <v>189</v>
      </c>
      <c r="AA612">
        <v>20</v>
      </c>
      <c r="AB612">
        <v>39</v>
      </c>
      <c r="AC612">
        <v>27</v>
      </c>
      <c r="AD612" s="5">
        <v>0</v>
      </c>
      <c r="AE612" s="5">
        <v>0</v>
      </c>
      <c r="AF612" s="5">
        <v>0</v>
      </c>
      <c r="AG612" s="5">
        <v>0</v>
      </c>
      <c r="AH612">
        <v>0</v>
      </c>
      <c r="AI612">
        <v>0</v>
      </c>
      <c r="AJ612" s="1" t="s">
        <v>1911</v>
      </c>
      <c r="AK612">
        <v>764</v>
      </c>
      <c r="AL612">
        <v>1</v>
      </c>
      <c r="AM612">
        <v>1</v>
      </c>
      <c r="AN612">
        <v>3</v>
      </c>
      <c r="AO612">
        <v>9</v>
      </c>
      <c r="AP612">
        <v>1</v>
      </c>
      <c r="AQ612">
        <v>2</v>
      </c>
      <c r="AR612">
        <v>1</v>
      </c>
      <c r="AS612">
        <v>3</v>
      </c>
      <c r="AT612">
        <v>1</v>
      </c>
      <c r="AU612">
        <v>108</v>
      </c>
      <c r="AV612">
        <v>3</v>
      </c>
      <c r="AW612">
        <v>57</v>
      </c>
      <c r="AX612">
        <v>0</v>
      </c>
      <c r="AY612">
        <v>0</v>
      </c>
      <c r="AZ612">
        <v>0</v>
      </c>
      <c r="BA612">
        <v>0</v>
      </c>
      <c r="BB612">
        <v>9</v>
      </c>
      <c r="BC612">
        <v>0</v>
      </c>
      <c r="BD612">
        <v>0</v>
      </c>
      <c r="BE612">
        <v>0</v>
      </c>
      <c r="BF612">
        <v>0</v>
      </c>
      <c r="BG612">
        <v>428</v>
      </c>
      <c r="BH612">
        <v>51</v>
      </c>
      <c r="BI612">
        <v>418</v>
      </c>
      <c r="BJ612">
        <v>41</v>
      </c>
      <c r="BK612">
        <v>402</v>
      </c>
      <c r="BL612">
        <v>32</v>
      </c>
      <c r="BM612">
        <v>430</v>
      </c>
      <c r="BN612">
        <v>51</v>
      </c>
      <c r="BO612">
        <v>2</v>
      </c>
      <c r="BP612" s="1" t="s">
        <v>88</v>
      </c>
      <c r="BQ612">
        <v>2</v>
      </c>
      <c r="BR612" s="1" t="s">
        <v>88</v>
      </c>
      <c r="BS612">
        <v>3</v>
      </c>
      <c r="BT612" s="1" t="s">
        <v>88</v>
      </c>
      <c r="BU612">
        <v>0.35</v>
      </c>
      <c r="BV612">
        <v>3</v>
      </c>
      <c r="BW612">
        <v>0.1</v>
      </c>
      <c r="BX612">
        <v>0.45</v>
      </c>
      <c r="BY612">
        <v>1.58</v>
      </c>
      <c r="BZ612">
        <v>1.06</v>
      </c>
      <c r="CA612">
        <v>574</v>
      </c>
      <c r="CB612">
        <v>60</v>
      </c>
      <c r="CC612">
        <v>59</v>
      </c>
      <c r="CD612">
        <v>31</v>
      </c>
      <c r="CE612">
        <v>435</v>
      </c>
      <c r="CF612">
        <v>51</v>
      </c>
      <c r="CG612">
        <v>140</v>
      </c>
      <c r="CH612">
        <v>18</v>
      </c>
      <c r="CI612">
        <v>1.06</v>
      </c>
      <c r="CJ612">
        <v>0.35</v>
      </c>
      <c r="CK612" t="str">
        <f>IF(O612=" "," ",VLOOKUP(AA612,Mapping!$A:$C,2,FALSE))</f>
        <v>WOL</v>
      </c>
      <c r="CL612" t="str">
        <f>IF(O612=" "," ",VLOOKUP(AA612,Mapping!$A:$C,3,FALSE))</f>
        <v>Wolves</v>
      </c>
      <c r="CM612" s="5">
        <f t="shared" si="45"/>
        <v>0</v>
      </c>
      <c r="CN612" s="5">
        <f t="shared" si="46"/>
        <v>0</v>
      </c>
      <c r="CO612">
        <f t="shared" si="47"/>
        <v>4</v>
      </c>
      <c r="CP612" s="4">
        <f t="shared" si="48"/>
        <v>6.75</v>
      </c>
      <c r="CQ612">
        <f t="shared" si="49"/>
        <v>0</v>
      </c>
    </row>
    <row r="613" spans="1:95" x14ac:dyDescent="0.35">
      <c r="A613">
        <v>25</v>
      </c>
      <c r="B613" s="1" t="s">
        <v>88</v>
      </c>
      <c r="C613">
        <v>200402</v>
      </c>
      <c r="D613" s="1" t="s">
        <v>88</v>
      </c>
      <c r="E613" s="1" t="s">
        <v>88</v>
      </c>
      <c r="F613" s="1">
        <v>0</v>
      </c>
      <c r="G613" s="1" t="s">
        <v>88</v>
      </c>
      <c r="H613" s="1" t="s">
        <v>88</v>
      </c>
      <c r="I613">
        <v>2</v>
      </c>
      <c r="J613">
        <v>1.5</v>
      </c>
      <c r="K613" s="1" t="s">
        <v>88</v>
      </c>
      <c r="L613" s="1" t="s">
        <v>88</v>
      </c>
      <c r="M613" s="1" t="s">
        <v>1912</v>
      </c>
      <c r="N613">
        <v>0</v>
      </c>
      <c r="O613">
        <v>572</v>
      </c>
      <c r="P613" s="1" t="s">
        <v>88</v>
      </c>
      <c r="Q613" s="1" t="s">
        <v>1909</v>
      </c>
      <c r="R613" s="2">
        <v>45145.366437280092</v>
      </c>
      <c r="S613" s="4">
        <v>45</v>
      </c>
      <c r="T613" s="1" t="s">
        <v>1913</v>
      </c>
      <c r="U613">
        <v>2.1</v>
      </c>
      <c r="V613" s="1" t="s">
        <v>1914</v>
      </c>
      <c r="W613">
        <v>0.3</v>
      </c>
      <c r="X613" s="1" t="s">
        <v>88</v>
      </c>
      <c r="Y613" s="1" t="s">
        <v>88</v>
      </c>
      <c r="Z613" s="1" t="s">
        <v>97</v>
      </c>
      <c r="AA613">
        <v>20</v>
      </c>
      <c r="AB613">
        <v>39</v>
      </c>
      <c r="AC613">
        <v>75</v>
      </c>
      <c r="AD613" s="5">
        <v>0</v>
      </c>
      <c r="AE613" s="5">
        <v>0</v>
      </c>
      <c r="AF613" s="5">
        <v>0</v>
      </c>
      <c r="AG613" s="5">
        <v>0</v>
      </c>
      <c r="AH613">
        <v>0</v>
      </c>
      <c r="AI613">
        <v>16.7</v>
      </c>
      <c r="AJ613" s="1" t="s">
        <v>1915</v>
      </c>
      <c r="AK613">
        <v>2633</v>
      </c>
      <c r="AL613">
        <v>1</v>
      </c>
      <c r="AM613">
        <v>1</v>
      </c>
      <c r="AN613">
        <v>8</v>
      </c>
      <c r="AO613">
        <v>43</v>
      </c>
      <c r="AP613">
        <v>1</v>
      </c>
      <c r="AQ613">
        <v>2</v>
      </c>
      <c r="AR613">
        <v>1</v>
      </c>
      <c r="AS613">
        <v>11</v>
      </c>
      <c r="AT613">
        <v>1</v>
      </c>
      <c r="AU613">
        <v>108</v>
      </c>
      <c r="AV613">
        <v>5</v>
      </c>
      <c r="AW613">
        <v>424</v>
      </c>
      <c r="AX613">
        <v>455</v>
      </c>
      <c r="AY613">
        <v>229.4</v>
      </c>
      <c r="AZ613">
        <v>88</v>
      </c>
      <c r="BA613">
        <v>76.8</v>
      </c>
      <c r="BB613">
        <v>31</v>
      </c>
      <c r="BC613">
        <v>0.53</v>
      </c>
      <c r="BD613">
        <v>0.91</v>
      </c>
      <c r="BE613">
        <v>1.44</v>
      </c>
      <c r="BF613">
        <v>50.02</v>
      </c>
      <c r="BG613">
        <v>120</v>
      </c>
      <c r="BH613">
        <v>40</v>
      </c>
      <c r="BI613">
        <v>136</v>
      </c>
      <c r="BJ613">
        <v>31</v>
      </c>
      <c r="BK613">
        <v>232</v>
      </c>
      <c r="BL613">
        <v>73</v>
      </c>
      <c r="BM613">
        <v>163</v>
      </c>
      <c r="BN613">
        <v>43</v>
      </c>
      <c r="BO613">
        <v>2</v>
      </c>
      <c r="BP613" s="1" t="s">
        <v>88</v>
      </c>
      <c r="BQ613">
        <v>2</v>
      </c>
      <c r="BR613" s="1" t="s">
        <v>88</v>
      </c>
      <c r="BS613">
        <v>3</v>
      </c>
      <c r="BT613" s="1" t="s">
        <v>88</v>
      </c>
      <c r="BU613">
        <v>0.02</v>
      </c>
      <c r="BV613">
        <v>3</v>
      </c>
      <c r="BW613">
        <v>0.03</v>
      </c>
      <c r="BX613">
        <v>0.05</v>
      </c>
      <c r="BY613">
        <v>1.71</v>
      </c>
      <c r="BZ613">
        <v>1.47</v>
      </c>
      <c r="CA613">
        <v>391</v>
      </c>
      <c r="CB613">
        <v>98</v>
      </c>
      <c r="CC613">
        <v>195</v>
      </c>
      <c r="CD613">
        <v>121</v>
      </c>
      <c r="CE613">
        <v>236</v>
      </c>
      <c r="CF613">
        <v>90</v>
      </c>
      <c r="CG613">
        <v>281</v>
      </c>
      <c r="CH613">
        <v>101</v>
      </c>
      <c r="CI613">
        <v>1.06</v>
      </c>
      <c r="CJ613">
        <v>0.27</v>
      </c>
      <c r="CK613" t="str">
        <f>IF(O613=" "," ",VLOOKUP(AA613,Mapping!$A:$C,2,FALSE))</f>
        <v>WOL</v>
      </c>
      <c r="CL613" t="str">
        <f>IF(O613=" "," ",VLOOKUP(AA613,Mapping!$A:$C,3,FALSE))</f>
        <v>Wolves</v>
      </c>
      <c r="CM613" s="5">
        <f t="shared" si="45"/>
        <v>0</v>
      </c>
      <c r="CN613" s="5">
        <f t="shared" si="46"/>
        <v>0</v>
      </c>
      <c r="CO613">
        <f t="shared" si="47"/>
        <v>4.5</v>
      </c>
      <c r="CP613" s="4">
        <f t="shared" si="48"/>
        <v>16.666666666666668</v>
      </c>
      <c r="CQ613">
        <f t="shared" si="49"/>
        <v>0</v>
      </c>
    </row>
    <row r="614" spans="1:95" x14ac:dyDescent="0.35">
      <c r="A614">
        <v>25</v>
      </c>
      <c r="B614" s="1" t="s">
        <v>88</v>
      </c>
      <c r="C614">
        <v>510362</v>
      </c>
      <c r="D614" s="1" t="s">
        <v>88</v>
      </c>
      <c r="E614" s="1" t="s">
        <v>88</v>
      </c>
      <c r="F614" s="1">
        <v>0</v>
      </c>
      <c r="G614" s="1" t="s">
        <v>88</v>
      </c>
      <c r="H614" s="1" t="s">
        <v>88</v>
      </c>
      <c r="I614">
        <v>2</v>
      </c>
      <c r="J614">
        <v>1.5</v>
      </c>
      <c r="K614" s="1" t="s">
        <v>88</v>
      </c>
      <c r="L614" s="1" t="s">
        <v>88</v>
      </c>
      <c r="M614" s="1" t="s">
        <v>1916</v>
      </c>
      <c r="N614">
        <v>0</v>
      </c>
      <c r="O614">
        <v>573</v>
      </c>
      <c r="P614" s="1" t="s">
        <v>88</v>
      </c>
      <c r="Q614" s="1" t="s">
        <v>1909</v>
      </c>
      <c r="R614" s="2">
        <v>45145.366437280092</v>
      </c>
      <c r="S614" s="4">
        <v>45</v>
      </c>
      <c r="T614" s="1" t="s">
        <v>1917</v>
      </c>
      <c r="U614">
        <v>2.5</v>
      </c>
      <c r="V614" s="1" t="s">
        <v>1918</v>
      </c>
      <c r="W614">
        <v>0.1</v>
      </c>
      <c r="X614" s="1" t="s">
        <v>88</v>
      </c>
      <c r="Y614" s="1" t="s">
        <v>88</v>
      </c>
      <c r="Z614" s="1" t="s">
        <v>97</v>
      </c>
      <c r="AA614">
        <v>20</v>
      </c>
      <c r="AB614">
        <v>39</v>
      </c>
      <c r="AC614">
        <v>43</v>
      </c>
      <c r="AD614" s="5">
        <v>0</v>
      </c>
      <c r="AE614" s="5">
        <v>0</v>
      </c>
      <c r="AF614" s="5">
        <v>0</v>
      </c>
      <c r="AG614" s="5">
        <v>0</v>
      </c>
      <c r="AH614">
        <v>0</v>
      </c>
      <c r="AI614">
        <v>9.6</v>
      </c>
      <c r="AJ614" s="1" t="s">
        <v>1919</v>
      </c>
      <c r="AK614">
        <v>978</v>
      </c>
      <c r="AL614">
        <v>1</v>
      </c>
      <c r="AM614">
        <v>1</v>
      </c>
      <c r="AN614">
        <v>4</v>
      </c>
      <c r="AO614">
        <v>14</v>
      </c>
      <c r="AP614">
        <v>1</v>
      </c>
      <c r="AQ614">
        <v>2</v>
      </c>
      <c r="AR614">
        <v>1</v>
      </c>
      <c r="AS614">
        <v>6</v>
      </c>
      <c r="AT614">
        <v>1</v>
      </c>
      <c r="AU614">
        <v>108</v>
      </c>
      <c r="AV614">
        <v>4</v>
      </c>
      <c r="AW614">
        <v>201</v>
      </c>
      <c r="AX614">
        <v>230</v>
      </c>
      <c r="AY614">
        <v>74.5</v>
      </c>
      <c r="AZ614">
        <v>69</v>
      </c>
      <c r="BA614">
        <v>37.4</v>
      </c>
      <c r="BB614">
        <v>10</v>
      </c>
      <c r="BC614">
        <v>0.35</v>
      </c>
      <c r="BD614">
        <v>0.23</v>
      </c>
      <c r="BE614">
        <v>0.57999999999999996</v>
      </c>
      <c r="BF614">
        <v>20.87</v>
      </c>
      <c r="BG614">
        <v>230</v>
      </c>
      <c r="BH614">
        <v>88</v>
      </c>
      <c r="BI614">
        <v>262</v>
      </c>
      <c r="BJ614">
        <v>92</v>
      </c>
      <c r="BK614">
        <v>259</v>
      </c>
      <c r="BL614">
        <v>88</v>
      </c>
      <c r="BM614">
        <v>270</v>
      </c>
      <c r="BN614">
        <v>95</v>
      </c>
      <c r="BO614">
        <v>2</v>
      </c>
      <c r="BP614" s="1" t="s">
        <v>88</v>
      </c>
      <c r="BQ614">
        <v>2</v>
      </c>
      <c r="BR614" s="1" t="s">
        <v>88</v>
      </c>
      <c r="BS614">
        <v>3</v>
      </c>
      <c r="BT614" s="1" t="s">
        <v>88</v>
      </c>
      <c r="BU614">
        <v>0.03</v>
      </c>
      <c r="BV614">
        <v>3</v>
      </c>
      <c r="BW614">
        <v>0.02</v>
      </c>
      <c r="BX614">
        <v>0.05</v>
      </c>
      <c r="BY614">
        <v>1.92</v>
      </c>
      <c r="BZ614">
        <v>1.29</v>
      </c>
      <c r="CA614">
        <v>506</v>
      </c>
      <c r="CB614">
        <v>147</v>
      </c>
      <c r="CC614">
        <v>310</v>
      </c>
      <c r="CD614">
        <v>170</v>
      </c>
      <c r="CE614">
        <v>199</v>
      </c>
      <c r="CF614">
        <v>77</v>
      </c>
      <c r="CG614">
        <v>435</v>
      </c>
      <c r="CH614">
        <v>167</v>
      </c>
      <c r="CI614">
        <v>0.92</v>
      </c>
      <c r="CJ614">
        <v>0.37</v>
      </c>
      <c r="CK614" t="str">
        <f>IF(O614=" "," ",VLOOKUP(AA614,Mapping!$A:$C,2,FALSE))</f>
        <v>WOL</v>
      </c>
      <c r="CL614" t="str">
        <f>IF(O614=" "," ",VLOOKUP(AA614,Mapping!$A:$C,3,FALSE))</f>
        <v>Wolves</v>
      </c>
      <c r="CM614" s="5">
        <f t="shared" si="45"/>
        <v>0</v>
      </c>
      <c r="CN614" s="5">
        <f t="shared" si="46"/>
        <v>0</v>
      </c>
      <c r="CO614">
        <f t="shared" si="47"/>
        <v>4.5</v>
      </c>
      <c r="CP614" s="4">
        <f t="shared" si="48"/>
        <v>9.5555555555555554</v>
      </c>
      <c r="CQ614">
        <f t="shared" si="49"/>
        <v>0</v>
      </c>
    </row>
    <row r="615" spans="1:95" x14ac:dyDescent="0.35">
      <c r="A615">
        <v>25</v>
      </c>
      <c r="B615" s="1" t="s">
        <v>88</v>
      </c>
      <c r="C615">
        <v>476502</v>
      </c>
      <c r="D615" s="1" t="s">
        <v>88</v>
      </c>
      <c r="E615" s="1" t="s">
        <v>88</v>
      </c>
      <c r="F615" s="1">
        <v>0</v>
      </c>
      <c r="G615" s="1" t="s">
        <v>88</v>
      </c>
      <c r="H615" s="1" t="s">
        <v>88</v>
      </c>
      <c r="I615">
        <v>3</v>
      </c>
      <c r="J615">
        <v>0.5</v>
      </c>
      <c r="K615" s="1" t="s">
        <v>88</v>
      </c>
      <c r="L615" s="1" t="s">
        <v>88</v>
      </c>
      <c r="M615" s="1" t="s">
        <v>254</v>
      </c>
      <c r="N615">
        <v>0</v>
      </c>
      <c r="O615">
        <v>574</v>
      </c>
      <c r="P615" s="1" t="s">
        <v>88</v>
      </c>
      <c r="Q615" s="1" t="s">
        <v>1909</v>
      </c>
      <c r="R615" s="2">
        <v>45145.366437280092</v>
      </c>
      <c r="S615" s="4">
        <v>45</v>
      </c>
      <c r="T615" s="1" t="s">
        <v>1920</v>
      </c>
      <c r="U615">
        <v>1.4</v>
      </c>
      <c r="V615" s="1" t="s">
        <v>295</v>
      </c>
      <c r="W615">
        <v>0.6</v>
      </c>
      <c r="X615" s="1" t="s">
        <v>88</v>
      </c>
      <c r="Y615" s="1" t="s">
        <v>88</v>
      </c>
      <c r="Z615" s="1" t="s">
        <v>97</v>
      </c>
      <c r="AA615">
        <v>20</v>
      </c>
      <c r="AB615">
        <v>39</v>
      </c>
      <c r="AC615">
        <v>14</v>
      </c>
      <c r="AD615" s="5">
        <v>0</v>
      </c>
      <c r="AE615" s="5">
        <v>0</v>
      </c>
      <c r="AF615" s="5">
        <v>0</v>
      </c>
      <c r="AG615" s="5">
        <v>0</v>
      </c>
      <c r="AH615">
        <v>0</v>
      </c>
      <c r="AI615">
        <v>3.1</v>
      </c>
      <c r="AJ615" s="1" t="s">
        <v>1921</v>
      </c>
      <c r="AK615">
        <v>405</v>
      </c>
      <c r="AL615">
        <v>1</v>
      </c>
      <c r="AM615">
        <v>1</v>
      </c>
      <c r="AN615">
        <v>4</v>
      </c>
      <c r="AO615">
        <v>9</v>
      </c>
      <c r="AP615">
        <v>1</v>
      </c>
      <c r="AQ615">
        <v>2</v>
      </c>
      <c r="AR615">
        <v>1</v>
      </c>
      <c r="AS615">
        <v>2</v>
      </c>
      <c r="AT615">
        <v>1</v>
      </c>
      <c r="AU615">
        <v>108</v>
      </c>
      <c r="AV615">
        <v>4</v>
      </c>
      <c r="AW615">
        <v>44</v>
      </c>
      <c r="AX615">
        <v>54.4</v>
      </c>
      <c r="AY615">
        <v>16.899999999999999</v>
      </c>
      <c r="AZ615">
        <v>7</v>
      </c>
      <c r="BA615">
        <v>7.9</v>
      </c>
      <c r="BB615">
        <v>4</v>
      </c>
      <c r="BC615">
        <v>7.0000000000000007E-2</v>
      </c>
      <c r="BD615">
        <v>0.06</v>
      </c>
      <c r="BE615">
        <v>0.13</v>
      </c>
      <c r="BF615">
        <v>7.62</v>
      </c>
      <c r="BG615">
        <v>337</v>
      </c>
      <c r="BH615">
        <v>149</v>
      </c>
      <c r="BI615">
        <v>329</v>
      </c>
      <c r="BJ615">
        <v>166</v>
      </c>
      <c r="BK615">
        <v>337</v>
      </c>
      <c r="BL615">
        <v>165</v>
      </c>
      <c r="BM615">
        <v>349</v>
      </c>
      <c r="BN615">
        <v>162</v>
      </c>
      <c r="BO615">
        <v>2</v>
      </c>
      <c r="BP615" s="1" t="s">
        <v>88</v>
      </c>
      <c r="BQ615">
        <v>2</v>
      </c>
      <c r="BR615" s="1" t="s">
        <v>88</v>
      </c>
      <c r="BS615">
        <v>3</v>
      </c>
      <c r="BT615" s="1" t="s">
        <v>88</v>
      </c>
      <c r="BU615">
        <v>0.02</v>
      </c>
      <c r="BV615">
        <v>3</v>
      </c>
      <c r="BW615">
        <v>0.01</v>
      </c>
      <c r="BX615">
        <v>0.03</v>
      </c>
      <c r="BY615">
        <v>1.69</v>
      </c>
      <c r="BZ615">
        <v>2</v>
      </c>
      <c r="CA615">
        <v>482</v>
      </c>
      <c r="CB615">
        <v>239</v>
      </c>
      <c r="CC615">
        <v>286</v>
      </c>
      <c r="CD615">
        <v>46</v>
      </c>
      <c r="CE615">
        <v>331</v>
      </c>
      <c r="CF615">
        <v>145</v>
      </c>
      <c r="CG615">
        <v>228</v>
      </c>
      <c r="CH615">
        <v>72</v>
      </c>
      <c r="CI615">
        <v>0.89</v>
      </c>
      <c r="CJ615">
        <v>0.37</v>
      </c>
      <c r="CK615" t="str">
        <f>IF(O615=" "," ",VLOOKUP(AA615,Mapping!$A:$C,2,FALSE))</f>
        <v>WOL</v>
      </c>
      <c r="CL615" t="str">
        <f>IF(O615=" "," ",VLOOKUP(AA615,Mapping!$A:$C,3,FALSE))</f>
        <v>Wolves</v>
      </c>
      <c r="CM615" s="5">
        <f t="shared" si="45"/>
        <v>0</v>
      </c>
      <c r="CN615" s="5">
        <f t="shared" si="46"/>
        <v>0</v>
      </c>
      <c r="CO615">
        <f t="shared" si="47"/>
        <v>4.5</v>
      </c>
      <c r="CP615" s="4">
        <f t="shared" si="48"/>
        <v>3.1111111111111112</v>
      </c>
      <c r="CQ615">
        <f t="shared" si="49"/>
        <v>0</v>
      </c>
    </row>
    <row r="616" spans="1:95" x14ac:dyDescent="0.35">
      <c r="A616">
        <v>25</v>
      </c>
      <c r="B616" s="1" t="s">
        <v>88</v>
      </c>
      <c r="C616">
        <v>430871</v>
      </c>
      <c r="D616" s="1" t="s">
        <v>88</v>
      </c>
      <c r="E616" s="1" t="s">
        <v>88</v>
      </c>
      <c r="F616" s="1">
        <v>0</v>
      </c>
      <c r="G616" s="1" t="s">
        <v>88</v>
      </c>
      <c r="H616" s="1" t="s">
        <v>88</v>
      </c>
      <c r="I616">
        <v>4</v>
      </c>
      <c r="J616">
        <v>1.3</v>
      </c>
      <c r="K616" s="1" t="s">
        <v>88</v>
      </c>
      <c r="L616" s="1" t="s">
        <v>88</v>
      </c>
      <c r="M616" s="1" t="s">
        <v>914</v>
      </c>
      <c r="N616">
        <v>0</v>
      </c>
      <c r="O616">
        <v>590</v>
      </c>
      <c r="P616" s="1" t="s">
        <v>88</v>
      </c>
      <c r="Q616" s="1" t="s">
        <v>1909</v>
      </c>
      <c r="R616" s="2">
        <v>45145.366437280092</v>
      </c>
      <c r="S616" s="4">
        <v>55</v>
      </c>
      <c r="T616" s="1" t="s">
        <v>1922</v>
      </c>
      <c r="U616">
        <v>2.2999999999999998</v>
      </c>
      <c r="V616" s="1" t="s">
        <v>1923</v>
      </c>
      <c r="W616">
        <v>0.3</v>
      </c>
      <c r="X616" s="1" t="s">
        <v>88</v>
      </c>
      <c r="Y616" s="1" t="s">
        <v>88</v>
      </c>
      <c r="Z616" s="1" t="s">
        <v>97</v>
      </c>
      <c r="AA616">
        <v>20</v>
      </c>
      <c r="AB616">
        <v>39</v>
      </c>
      <c r="AC616">
        <v>39</v>
      </c>
      <c r="AD616" s="5">
        <v>0</v>
      </c>
      <c r="AE616" s="5">
        <v>0</v>
      </c>
      <c r="AF616" s="5">
        <v>0</v>
      </c>
      <c r="AG616" s="5">
        <v>0</v>
      </c>
      <c r="AH616">
        <v>0</v>
      </c>
      <c r="AI616">
        <v>7.1</v>
      </c>
      <c r="AJ616" s="1" t="s">
        <v>1924</v>
      </c>
      <c r="AK616">
        <v>961</v>
      </c>
      <c r="AL616">
        <v>2</v>
      </c>
      <c r="AM616">
        <v>1</v>
      </c>
      <c r="AN616">
        <v>5</v>
      </c>
      <c r="AO616">
        <v>12</v>
      </c>
      <c r="AP616">
        <v>1</v>
      </c>
      <c r="AQ616">
        <v>2</v>
      </c>
      <c r="AR616">
        <v>1</v>
      </c>
      <c r="AS616">
        <v>1</v>
      </c>
      <c r="AT616">
        <v>1</v>
      </c>
      <c r="AU616">
        <v>108</v>
      </c>
      <c r="AV616">
        <v>6</v>
      </c>
      <c r="AW616">
        <v>122</v>
      </c>
      <c r="AX616">
        <v>143</v>
      </c>
      <c r="AY616">
        <v>95.1</v>
      </c>
      <c r="AZ616">
        <v>217</v>
      </c>
      <c r="BA616">
        <v>45.1</v>
      </c>
      <c r="BB616">
        <v>12</v>
      </c>
      <c r="BC616">
        <v>1.72</v>
      </c>
      <c r="BD616">
        <v>0.17</v>
      </c>
      <c r="BE616">
        <v>1.89</v>
      </c>
      <c r="BF616">
        <v>16.760000000000002</v>
      </c>
      <c r="BG616">
        <v>279</v>
      </c>
      <c r="BH616">
        <v>28</v>
      </c>
      <c r="BI616">
        <v>241</v>
      </c>
      <c r="BJ616">
        <v>31</v>
      </c>
      <c r="BK616">
        <v>142</v>
      </c>
      <c r="BL616">
        <v>31</v>
      </c>
      <c r="BM616">
        <v>249</v>
      </c>
      <c r="BN616">
        <v>30</v>
      </c>
      <c r="BO616">
        <v>2</v>
      </c>
      <c r="BP616" s="1" t="s">
        <v>88</v>
      </c>
      <c r="BQ616">
        <v>2</v>
      </c>
      <c r="BR616" s="1" t="s">
        <v>88</v>
      </c>
      <c r="BS616">
        <v>1</v>
      </c>
      <c r="BT616" s="1" t="s">
        <v>88</v>
      </c>
      <c r="BU616">
        <v>0.16</v>
      </c>
      <c r="BV616">
        <v>3</v>
      </c>
      <c r="BW616">
        <v>0.02</v>
      </c>
      <c r="BX616">
        <v>0.18</v>
      </c>
      <c r="BY616">
        <v>1.57</v>
      </c>
      <c r="BZ616">
        <v>1.1200000000000001</v>
      </c>
      <c r="CA616">
        <v>134</v>
      </c>
      <c r="CB616">
        <v>34</v>
      </c>
      <c r="CC616">
        <v>523</v>
      </c>
      <c r="CD616">
        <v>45</v>
      </c>
      <c r="CE616">
        <v>220</v>
      </c>
      <c r="CF616">
        <v>26</v>
      </c>
      <c r="CG616">
        <v>296</v>
      </c>
      <c r="CH616">
        <v>51</v>
      </c>
      <c r="CI616">
        <v>1.1200000000000001</v>
      </c>
      <c r="CJ616">
        <v>0.47</v>
      </c>
      <c r="CK616" t="str">
        <f>IF(O616=" "," ",VLOOKUP(AA616,Mapping!$A:$C,2,FALSE))</f>
        <v>WOL</v>
      </c>
      <c r="CL616" t="str">
        <f>IF(O616=" "," ",VLOOKUP(AA616,Mapping!$A:$C,3,FALSE))</f>
        <v>Wolves</v>
      </c>
      <c r="CM616" s="5">
        <f t="shared" si="45"/>
        <v>0</v>
      </c>
      <c r="CN616" s="5">
        <f t="shared" si="46"/>
        <v>0</v>
      </c>
      <c r="CO616">
        <f t="shared" si="47"/>
        <v>5.5</v>
      </c>
      <c r="CP616" s="4">
        <f t="shared" si="48"/>
        <v>7.0909090909090908</v>
      </c>
      <c r="CQ616">
        <f t="shared" si="49"/>
        <v>0</v>
      </c>
    </row>
    <row r="617" spans="1:95" x14ac:dyDescent="0.35">
      <c r="A617">
        <v>25</v>
      </c>
      <c r="B617" s="1" t="s">
        <v>88</v>
      </c>
      <c r="C617">
        <v>87835</v>
      </c>
      <c r="D617" s="1" t="s">
        <v>88</v>
      </c>
      <c r="E617" s="1" t="s">
        <v>88</v>
      </c>
      <c r="F617" s="1">
        <v>0</v>
      </c>
      <c r="G617" s="1" t="s">
        <v>88</v>
      </c>
      <c r="H617" s="1" t="s">
        <v>88</v>
      </c>
      <c r="I617">
        <v>2</v>
      </c>
      <c r="J617">
        <v>1.5</v>
      </c>
      <c r="K617" s="1" t="s">
        <v>88</v>
      </c>
      <c r="L617" s="1" t="s">
        <v>88</v>
      </c>
      <c r="M617" s="1" t="s">
        <v>179</v>
      </c>
      <c r="N617">
        <v>0</v>
      </c>
      <c r="O617">
        <v>598</v>
      </c>
      <c r="P617" s="1" t="s">
        <v>88</v>
      </c>
      <c r="Q617" s="1" t="s">
        <v>1909</v>
      </c>
      <c r="R617" s="2">
        <v>45145.366437280092</v>
      </c>
      <c r="S617" s="4">
        <v>45</v>
      </c>
      <c r="T617" s="1" t="s">
        <v>1925</v>
      </c>
      <c r="U617">
        <v>2.9</v>
      </c>
      <c r="V617" s="1" t="s">
        <v>1926</v>
      </c>
      <c r="W617">
        <v>0.4</v>
      </c>
      <c r="X617" s="1" t="s">
        <v>88</v>
      </c>
      <c r="Y617" s="1" t="s">
        <v>88</v>
      </c>
      <c r="Z617" s="1" t="s">
        <v>97</v>
      </c>
      <c r="AA617">
        <v>20</v>
      </c>
      <c r="AB617">
        <v>39</v>
      </c>
      <c r="AC617">
        <v>35</v>
      </c>
      <c r="AD617" s="5">
        <v>0</v>
      </c>
      <c r="AE617" s="5">
        <v>0</v>
      </c>
      <c r="AF617" s="5">
        <v>0</v>
      </c>
      <c r="AG617" s="5">
        <v>0</v>
      </c>
      <c r="AH617">
        <v>0</v>
      </c>
      <c r="AI617">
        <v>7.8</v>
      </c>
      <c r="AJ617" s="1" t="s">
        <v>1926</v>
      </c>
      <c r="AK617">
        <v>663</v>
      </c>
      <c r="AL617">
        <v>1</v>
      </c>
      <c r="AM617">
        <v>1</v>
      </c>
      <c r="AN617">
        <v>3</v>
      </c>
      <c r="AO617">
        <v>9</v>
      </c>
      <c r="AP617">
        <v>1</v>
      </c>
      <c r="AQ617">
        <v>2</v>
      </c>
      <c r="AR617">
        <v>1</v>
      </c>
      <c r="AS617">
        <v>1</v>
      </c>
      <c r="AT617">
        <v>1</v>
      </c>
      <c r="AU617">
        <v>108</v>
      </c>
      <c r="AV617">
        <v>2</v>
      </c>
      <c r="AW617">
        <v>147</v>
      </c>
      <c r="AX617">
        <v>147</v>
      </c>
      <c r="AY617">
        <v>110.5</v>
      </c>
      <c r="AZ617">
        <v>146</v>
      </c>
      <c r="BA617">
        <v>40.299999999999997</v>
      </c>
      <c r="BB617">
        <v>7</v>
      </c>
      <c r="BC617">
        <v>0.74</v>
      </c>
      <c r="BD617">
        <v>0.27</v>
      </c>
      <c r="BE617">
        <v>1.01</v>
      </c>
      <c r="BF617">
        <v>8.61</v>
      </c>
      <c r="BG617">
        <v>273</v>
      </c>
      <c r="BH617">
        <v>109</v>
      </c>
      <c r="BI617">
        <v>222</v>
      </c>
      <c r="BJ617">
        <v>68</v>
      </c>
      <c r="BK617">
        <v>181</v>
      </c>
      <c r="BL617">
        <v>37</v>
      </c>
      <c r="BM617">
        <v>262</v>
      </c>
      <c r="BN617">
        <v>91</v>
      </c>
      <c r="BO617">
        <v>2</v>
      </c>
      <c r="BP617" s="1" t="s">
        <v>88</v>
      </c>
      <c r="BQ617">
        <v>2</v>
      </c>
      <c r="BR617" s="1" t="s">
        <v>88</v>
      </c>
      <c r="BS617">
        <v>1</v>
      </c>
      <c r="BT617" s="1" t="s">
        <v>88</v>
      </c>
      <c r="BU617">
        <v>0.1</v>
      </c>
      <c r="BV617">
        <v>3</v>
      </c>
      <c r="BW617">
        <v>0.04</v>
      </c>
      <c r="BX617">
        <v>0.14000000000000001</v>
      </c>
      <c r="BY617">
        <v>1.17</v>
      </c>
      <c r="BZ617">
        <v>1.22</v>
      </c>
      <c r="CA617">
        <v>327</v>
      </c>
      <c r="CB617">
        <v>53</v>
      </c>
      <c r="CC617">
        <v>131</v>
      </c>
      <c r="CD617">
        <v>76</v>
      </c>
      <c r="CE617">
        <v>147</v>
      </c>
      <c r="CF617">
        <v>48</v>
      </c>
      <c r="CG617">
        <v>267</v>
      </c>
      <c r="CH617">
        <v>93</v>
      </c>
      <c r="CI617">
        <v>0.95</v>
      </c>
      <c r="CJ617">
        <v>0.41</v>
      </c>
      <c r="CK617" t="str">
        <f>IF(O617=" "," ",VLOOKUP(AA617,Mapping!$A:$C,2,FALSE))</f>
        <v>WOL</v>
      </c>
      <c r="CL617" t="str">
        <f>IF(O617=" "," ",VLOOKUP(AA617,Mapping!$A:$C,3,FALSE))</f>
        <v>Wolves</v>
      </c>
      <c r="CM617" s="5">
        <f t="shared" si="45"/>
        <v>0</v>
      </c>
      <c r="CN617" s="5">
        <f t="shared" si="46"/>
        <v>0</v>
      </c>
      <c r="CO617">
        <f t="shared" si="47"/>
        <v>4.5</v>
      </c>
      <c r="CP617" s="4">
        <f t="shared" si="48"/>
        <v>7.7777777777777777</v>
      </c>
      <c r="CQ617">
        <f t="shared" si="49"/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8164-7CE8-4037-A6F5-ADE096B00A81}">
  <sheetPr>
    <tabColor theme="0" tint="-0.34998626667073579"/>
  </sheetPr>
  <dimension ref="A1:AO5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4.5" x14ac:dyDescent="0.35"/>
  <cols>
    <col min="1" max="1" width="10.26953125" customWidth="1"/>
    <col min="2" max="2" width="14.81640625" customWidth="1"/>
  </cols>
  <sheetData>
    <row r="1" spans="1:41" ht="15" thickBot="1" x14ac:dyDescent="0.4"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  <c r="AJ1" s="12">
        <v>35</v>
      </c>
      <c r="AK1" s="12">
        <v>36</v>
      </c>
      <c r="AL1" s="12">
        <v>37</v>
      </c>
      <c r="AM1" s="12">
        <v>38</v>
      </c>
      <c r="AN1" s="12">
        <v>39</v>
      </c>
      <c r="AO1" s="12">
        <v>40</v>
      </c>
    </row>
    <row r="2" spans="1:41" ht="14.5" customHeight="1" thickBot="1" x14ac:dyDescent="0.4">
      <c r="D2" s="11" t="s">
        <v>1979</v>
      </c>
      <c r="E2" s="11" t="s">
        <v>1980</v>
      </c>
      <c r="F2" s="11" t="s">
        <v>1981</v>
      </c>
      <c r="G2" s="11" t="s">
        <v>1982</v>
      </c>
      <c r="H2" s="11" t="s">
        <v>1983</v>
      </c>
      <c r="I2" s="11" t="s">
        <v>1984</v>
      </c>
      <c r="J2" s="11" t="s">
        <v>1985</v>
      </c>
      <c r="K2" s="11" t="s">
        <v>1986</v>
      </c>
      <c r="L2" s="11" t="s">
        <v>1987</v>
      </c>
      <c r="M2" s="11" t="s">
        <v>1988</v>
      </c>
      <c r="N2" s="11" t="s">
        <v>1989</v>
      </c>
      <c r="O2" s="11" t="s">
        <v>1990</v>
      </c>
      <c r="P2" s="11" t="s">
        <v>1991</v>
      </c>
      <c r="Q2" s="11" t="s">
        <v>1992</v>
      </c>
      <c r="R2" s="11" t="s">
        <v>1993</v>
      </c>
      <c r="S2" s="11" t="s">
        <v>1994</v>
      </c>
      <c r="T2" s="11" t="s">
        <v>1995</v>
      </c>
      <c r="U2" s="11" t="s">
        <v>1996</v>
      </c>
      <c r="V2" s="11" t="s">
        <v>1997</v>
      </c>
      <c r="W2" s="11" t="s">
        <v>1998</v>
      </c>
      <c r="X2" s="11" t="s">
        <v>1999</v>
      </c>
      <c r="Y2" s="11" t="s">
        <v>2000</v>
      </c>
      <c r="Z2" s="11" t="s">
        <v>2001</v>
      </c>
      <c r="AA2" s="11" t="s">
        <v>2002</v>
      </c>
      <c r="AB2" s="11" t="s">
        <v>2003</v>
      </c>
      <c r="AC2" s="11" t="s">
        <v>2004</v>
      </c>
      <c r="AD2" s="11" t="s">
        <v>2005</v>
      </c>
      <c r="AE2" s="11" t="s">
        <v>2006</v>
      </c>
      <c r="AF2" s="11" t="s">
        <v>2007</v>
      </c>
      <c r="AG2" s="11" t="s">
        <v>2008</v>
      </c>
      <c r="AH2" s="11" t="s">
        <v>2009</v>
      </c>
      <c r="AI2" s="11" t="s">
        <v>2010</v>
      </c>
      <c r="AJ2" s="11" t="s">
        <v>2011</v>
      </c>
      <c r="AK2" s="11" t="s">
        <v>2012</v>
      </c>
      <c r="AL2" s="11" t="s">
        <v>2013</v>
      </c>
      <c r="AM2" s="11" t="s">
        <v>2014</v>
      </c>
      <c r="AN2" s="11" t="s">
        <v>2015</v>
      </c>
      <c r="AO2" s="11" t="s">
        <v>2016</v>
      </c>
    </row>
    <row r="3" spans="1:41" s="20" customFormat="1" ht="14.5" customHeight="1" thickBot="1" x14ac:dyDescent="0.4">
      <c r="A3" s="11" t="s">
        <v>1956</v>
      </c>
      <c r="B3" s="11" t="s">
        <v>1957</v>
      </c>
      <c r="D3" s="21">
        <v>1</v>
      </c>
      <c r="E3" s="21">
        <v>2</v>
      </c>
      <c r="F3" s="21">
        <v>3</v>
      </c>
      <c r="G3" s="21">
        <v>4</v>
      </c>
      <c r="H3" s="21">
        <v>5</v>
      </c>
      <c r="I3" s="21">
        <v>6</v>
      </c>
      <c r="J3" s="21">
        <v>7</v>
      </c>
      <c r="K3" s="21">
        <v>8</v>
      </c>
      <c r="L3" s="21">
        <v>9</v>
      </c>
      <c r="M3" s="21">
        <v>10</v>
      </c>
      <c r="N3" s="21">
        <v>11</v>
      </c>
      <c r="O3" s="21">
        <v>12</v>
      </c>
      <c r="P3" s="21">
        <v>13</v>
      </c>
      <c r="Q3" s="21">
        <v>14</v>
      </c>
      <c r="R3" s="21">
        <v>15</v>
      </c>
      <c r="S3" s="21">
        <v>16</v>
      </c>
      <c r="T3" s="21">
        <v>17</v>
      </c>
      <c r="U3" s="21">
        <v>18</v>
      </c>
      <c r="V3" s="21">
        <v>19</v>
      </c>
      <c r="W3" s="21">
        <v>20</v>
      </c>
      <c r="X3" s="21">
        <v>21</v>
      </c>
      <c r="Y3" s="21">
        <v>22</v>
      </c>
      <c r="Z3" s="21">
        <v>23</v>
      </c>
      <c r="AA3" s="21">
        <v>24</v>
      </c>
      <c r="AB3" s="21">
        <v>25</v>
      </c>
      <c r="AC3" s="21">
        <v>26</v>
      </c>
      <c r="AD3" s="21">
        <v>27</v>
      </c>
      <c r="AE3" s="21">
        <v>28</v>
      </c>
      <c r="AF3" s="21">
        <v>29</v>
      </c>
      <c r="AG3" s="21">
        <v>30</v>
      </c>
      <c r="AH3" s="21">
        <v>31</v>
      </c>
      <c r="AI3" s="21">
        <v>32</v>
      </c>
      <c r="AJ3" s="21">
        <v>33</v>
      </c>
      <c r="AK3" s="21">
        <v>34</v>
      </c>
      <c r="AL3" s="21">
        <v>35</v>
      </c>
      <c r="AM3" s="21">
        <v>36</v>
      </c>
      <c r="AN3" s="21">
        <v>37</v>
      </c>
      <c r="AO3" s="21">
        <v>38</v>
      </c>
    </row>
    <row r="4" spans="1:41" ht="14.5" customHeight="1" thickBot="1" x14ac:dyDescent="0.4">
      <c r="A4" s="3" t="s">
        <v>1927</v>
      </c>
      <c r="B4" s="3" t="s">
        <v>1928</v>
      </c>
      <c r="C4" s="12" t="s">
        <v>2017</v>
      </c>
      <c r="D4" s="12" t="s">
        <v>1975</v>
      </c>
      <c r="E4" s="12" t="s">
        <v>1938</v>
      </c>
      <c r="F4" s="12" t="s">
        <v>1971</v>
      </c>
      <c r="G4" s="12" t="s">
        <v>1946</v>
      </c>
      <c r="H4" s="12" t="s">
        <v>1940</v>
      </c>
      <c r="I4" s="12" t="s">
        <v>1950</v>
      </c>
      <c r="J4" s="12" t="s">
        <v>1968</v>
      </c>
      <c r="K4" s="12" t="s">
        <v>1944</v>
      </c>
      <c r="L4" s="12" t="s">
        <v>1936</v>
      </c>
      <c r="M4" s="12" t="s">
        <v>1977</v>
      </c>
      <c r="N4" s="12" t="s">
        <v>1948</v>
      </c>
      <c r="O4" s="12" t="s">
        <v>1934</v>
      </c>
      <c r="P4" s="12" t="s">
        <v>1931</v>
      </c>
      <c r="Q4" s="12" t="s">
        <v>1954</v>
      </c>
      <c r="R4" s="12" t="s">
        <v>1973</v>
      </c>
      <c r="S4" s="12" t="s">
        <v>1929</v>
      </c>
      <c r="T4" s="12" t="s">
        <v>1970</v>
      </c>
      <c r="U4" s="12" t="s">
        <v>1942</v>
      </c>
      <c r="V4" s="12" t="s">
        <v>1952</v>
      </c>
      <c r="W4" s="12" t="s">
        <v>1971</v>
      </c>
      <c r="X4" s="12" t="s">
        <v>1938</v>
      </c>
      <c r="Y4" s="12" t="s">
        <v>1975</v>
      </c>
      <c r="Z4" s="12" t="s">
        <v>1942</v>
      </c>
      <c r="AA4" s="12" t="s">
        <v>1952</v>
      </c>
      <c r="AB4" s="12" t="s">
        <v>1934</v>
      </c>
      <c r="AC4" s="12" t="s">
        <v>1948</v>
      </c>
      <c r="AD4" s="12" t="s">
        <v>1977</v>
      </c>
      <c r="AE4" s="12" t="s">
        <v>1931</v>
      </c>
      <c r="AF4" s="12" t="s">
        <v>1936</v>
      </c>
      <c r="AG4" s="12" t="s">
        <v>1944</v>
      </c>
      <c r="AH4" s="12" t="s">
        <v>1973</v>
      </c>
      <c r="AI4" s="12" t="s">
        <v>1970</v>
      </c>
      <c r="AJ4" s="12" t="s">
        <v>1929</v>
      </c>
      <c r="AK4" s="12" t="s">
        <v>1954</v>
      </c>
      <c r="AL4" s="12" t="s">
        <v>1950</v>
      </c>
      <c r="AM4" s="12" t="s">
        <v>1968</v>
      </c>
      <c r="AN4" s="12" t="s">
        <v>1946</v>
      </c>
      <c r="AO4" s="12" t="s">
        <v>1940</v>
      </c>
    </row>
    <row r="5" spans="1:41" ht="14.5" customHeight="1" thickBot="1" x14ac:dyDescent="0.4">
      <c r="A5" s="3" t="s">
        <v>1929</v>
      </c>
      <c r="B5" s="3" t="s">
        <v>1930</v>
      </c>
      <c r="C5" s="12" t="s">
        <v>2017</v>
      </c>
      <c r="D5" s="12" t="s">
        <v>1948</v>
      </c>
      <c r="E5" s="12" t="s">
        <v>1940</v>
      </c>
      <c r="F5" s="12" t="s">
        <v>1934</v>
      </c>
      <c r="G5" s="12" t="s">
        <v>1942</v>
      </c>
      <c r="H5" s="12" t="s">
        <v>1938</v>
      </c>
      <c r="I5" s="12" t="s">
        <v>1936</v>
      </c>
      <c r="J5" s="12" t="s">
        <v>1970</v>
      </c>
      <c r="K5" s="12" t="s">
        <v>1954</v>
      </c>
      <c r="L5" s="12" t="s">
        <v>1952</v>
      </c>
      <c r="M5" s="12" t="s">
        <v>1973</v>
      </c>
      <c r="N5" s="12" t="s">
        <v>1975</v>
      </c>
      <c r="O5" s="12" t="s">
        <v>1971</v>
      </c>
      <c r="P5" s="12" t="s">
        <v>1950</v>
      </c>
      <c r="Q5" s="12" t="s">
        <v>1968</v>
      </c>
      <c r="R5" s="12" t="s">
        <v>1944</v>
      </c>
      <c r="S5" s="12" t="s">
        <v>1927</v>
      </c>
      <c r="T5" s="12" t="s">
        <v>1931</v>
      </c>
      <c r="U5" s="12" t="s">
        <v>1977</v>
      </c>
      <c r="V5" s="12" t="s">
        <v>1946</v>
      </c>
      <c r="W5" s="12" t="s">
        <v>1934</v>
      </c>
      <c r="X5" s="12" t="s">
        <v>1940</v>
      </c>
      <c r="Y5" s="12" t="s">
        <v>1948</v>
      </c>
      <c r="Z5" s="12" t="s">
        <v>1977</v>
      </c>
      <c r="AA5" s="12" t="s">
        <v>1946</v>
      </c>
      <c r="AB5" s="12" t="s">
        <v>1971</v>
      </c>
      <c r="AC5" s="12" t="s">
        <v>1975</v>
      </c>
      <c r="AD5" s="12" t="s">
        <v>1973</v>
      </c>
      <c r="AE5" s="12" t="s">
        <v>1950</v>
      </c>
      <c r="AF5" s="12" t="s">
        <v>1952</v>
      </c>
      <c r="AG5" s="12" t="s">
        <v>1954</v>
      </c>
      <c r="AH5" s="12" t="s">
        <v>1944</v>
      </c>
      <c r="AI5" s="12" t="s">
        <v>1931</v>
      </c>
      <c r="AJ5" s="12" t="s">
        <v>1927</v>
      </c>
      <c r="AK5" s="12" t="s">
        <v>1968</v>
      </c>
      <c r="AL5" s="12" t="s">
        <v>1936</v>
      </c>
      <c r="AM5" s="12" t="s">
        <v>1970</v>
      </c>
      <c r="AN5" s="12" t="s">
        <v>1942</v>
      </c>
      <c r="AO5" s="12" t="s">
        <v>1938</v>
      </c>
    </row>
    <row r="6" spans="1:41" ht="14.5" customHeight="1" thickBot="1" x14ac:dyDescent="0.4">
      <c r="A6" s="3" t="s">
        <v>1968</v>
      </c>
      <c r="B6" s="3" t="s">
        <v>1969</v>
      </c>
      <c r="C6" s="12" t="s">
        <v>2017</v>
      </c>
      <c r="D6" s="12" t="s">
        <v>1952</v>
      </c>
      <c r="E6" s="12" t="s">
        <v>1942</v>
      </c>
      <c r="F6" s="12" t="s">
        <v>1950</v>
      </c>
      <c r="G6" s="12" t="s">
        <v>1931</v>
      </c>
      <c r="H6" s="12" t="s">
        <v>1936</v>
      </c>
      <c r="I6" s="12" t="s">
        <v>1970</v>
      </c>
      <c r="J6" s="12" t="s">
        <v>1927</v>
      </c>
      <c r="K6" s="12" t="s">
        <v>1940</v>
      </c>
      <c r="L6" s="12" t="s">
        <v>1954</v>
      </c>
      <c r="M6" s="12" t="s">
        <v>1934</v>
      </c>
      <c r="N6" s="12" t="s">
        <v>1944</v>
      </c>
      <c r="O6" s="12" t="s">
        <v>1948</v>
      </c>
      <c r="P6" s="12" t="s">
        <v>1977</v>
      </c>
      <c r="Q6" s="12" t="s">
        <v>1929</v>
      </c>
      <c r="R6" s="12" t="s">
        <v>1938</v>
      </c>
      <c r="S6" s="12" t="s">
        <v>1946</v>
      </c>
      <c r="T6" s="12" t="s">
        <v>1973</v>
      </c>
      <c r="U6" s="12" t="s">
        <v>1975</v>
      </c>
      <c r="V6" s="12" t="s">
        <v>1971</v>
      </c>
      <c r="W6" s="12" t="s">
        <v>1950</v>
      </c>
      <c r="X6" s="12" t="s">
        <v>1942</v>
      </c>
      <c r="Y6" s="12" t="s">
        <v>1952</v>
      </c>
      <c r="Z6" s="12" t="s">
        <v>1975</v>
      </c>
      <c r="AA6" s="12" t="s">
        <v>1971</v>
      </c>
      <c r="AB6" s="12" t="s">
        <v>1948</v>
      </c>
      <c r="AC6" s="12" t="s">
        <v>1944</v>
      </c>
      <c r="AD6" s="12" t="s">
        <v>1934</v>
      </c>
      <c r="AE6" s="12" t="s">
        <v>1977</v>
      </c>
      <c r="AF6" s="12" t="s">
        <v>1954</v>
      </c>
      <c r="AG6" s="12" t="s">
        <v>1940</v>
      </c>
      <c r="AH6" s="12" t="s">
        <v>1938</v>
      </c>
      <c r="AI6" s="12" t="s">
        <v>1973</v>
      </c>
      <c r="AJ6" s="12" t="s">
        <v>1946</v>
      </c>
      <c r="AK6" s="12" t="s">
        <v>1929</v>
      </c>
      <c r="AL6" s="12" t="s">
        <v>1970</v>
      </c>
      <c r="AM6" s="12" t="s">
        <v>1927</v>
      </c>
      <c r="AN6" s="12" t="s">
        <v>1931</v>
      </c>
      <c r="AO6" s="12" t="s">
        <v>1936</v>
      </c>
    </row>
    <row r="7" spans="1:41" ht="14.5" customHeight="1" thickBot="1" x14ac:dyDescent="0.4">
      <c r="A7" s="3" t="s">
        <v>1931</v>
      </c>
      <c r="B7" s="3" t="s">
        <v>1932</v>
      </c>
      <c r="C7" s="12" t="s">
        <v>2017</v>
      </c>
      <c r="D7" s="12" t="s">
        <v>1950</v>
      </c>
      <c r="E7" s="12" t="s">
        <v>1971</v>
      </c>
      <c r="F7" s="12" t="s">
        <v>1938</v>
      </c>
      <c r="G7" s="12" t="s">
        <v>1968</v>
      </c>
      <c r="H7" s="12" t="s">
        <v>1948</v>
      </c>
      <c r="I7" s="12" t="s">
        <v>1940</v>
      </c>
      <c r="J7" s="12" t="s">
        <v>1975</v>
      </c>
      <c r="K7" s="12" t="s">
        <v>1946</v>
      </c>
      <c r="L7" s="12" t="s">
        <v>1934</v>
      </c>
      <c r="M7" s="12" t="s">
        <v>1936</v>
      </c>
      <c r="N7" s="12" t="s">
        <v>1952</v>
      </c>
      <c r="O7" s="12" t="s">
        <v>1942</v>
      </c>
      <c r="P7" s="12" t="s">
        <v>1927</v>
      </c>
      <c r="Q7" s="12" t="s">
        <v>1973</v>
      </c>
      <c r="R7" s="12" t="s">
        <v>1970</v>
      </c>
      <c r="S7" s="12" t="s">
        <v>1977</v>
      </c>
      <c r="T7" s="12" t="s">
        <v>1929</v>
      </c>
      <c r="U7" s="12" t="s">
        <v>2018</v>
      </c>
      <c r="V7" s="12" t="s">
        <v>1954</v>
      </c>
      <c r="W7" s="12" t="s">
        <v>1938</v>
      </c>
      <c r="X7" s="12" t="s">
        <v>1975</v>
      </c>
      <c r="Y7" s="12" t="s">
        <v>1950</v>
      </c>
      <c r="Z7" s="12" t="s">
        <v>1944</v>
      </c>
      <c r="AA7" s="12" t="s">
        <v>1954</v>
      </c>
      <c r="AB7" s="12" t="s">
        <v>1942</v>
      </c>
      <c r="AC7" s="12" t="s">
        <v>1952</v>
      </c>
      <c r="AD7" s="12" t="s">
        <v>1936</v>
      </c>
      <c r="AE7" s="12" t="s">
        <v>1927</v>
      </c>
      <c r="AF7" s="12" t="s">
        <v>1934</v>
      </c>
      <c r="AG7" s="12" t="s">
        <v>2019</v>
      </c>
      <c r="AH7" s="12" t="s">
        <v>1970</v>
      </c>
      <c r="AI7" s="12" t="s">
        <v>1929</v>
      </c>
      <c r="AJ7" s="12" t="s">
        <v>1977</v>
      </c>
      <c r="AK7" s="12" t="s">
        <v>1973</v>
      </c>
      <c r="AL7" s="12" t="s">
        <v>1940</v>
      </c>
      <c r="AM7" s="12" t="s">
        <v>1971</v>
      </c>
      <c r="AN7" s="12" t="s">
        <v>1968</v>
      </c>
      <c r="AO7" s="12" t="s">
        <v>1948</v>
      </c>
    </row>
    <row r="8" spans="1:41" ht="14.5" customHeight="1" thickBot="1" x14ac:dyDescent="0.4">
      <c r="A8" s="3" t="s">
        <v>1970</v>
      </c>
      <c r="B8" s="3" t="s">
        <v>1933</v>
      </c>
      <c r="C8" s="12" t="s">
        <v>2017</v>
      </c>
      <c r="D8" s="12" t="s">
        <v>1973</v>
      </c>
      <c r="E8" s="12" t="s">
        <v>1954</v>
      </c>
      <c r="F8" s="12" t="s">
        <v>1952</v>
      </c>
      <c r="G8" s="12" t="s">
        <v>1948</v>
      </c>
      <c r="H8" s="12" t="s">
        <v>1946</v>
      </c>
      <c r="I8" s="12" t="s">
        <v>1968</v>
      </c>
      <c r="J8" s="12" t="s">
        <v>1929</v>
      </c>
      <c r="K8" s="12" t="s">
        <v>1942</v>
      </c>
      <c r="L8" s="12" t="s">
        <v>1944</v>
      </c>
      <c r="M8" s="12" t="s">
        <v>1971</v>
      </c>
      <c r="N8" s="12" t="s">
        <v>1940</v>
      </c>
      <c r="O8" s="12" t="s">
        <v>1977</v>
      </c>
      <c r="P8" s="12" t="s">
        <v>1975</v>
      </c>
      <c r="Q8" s="12" t="s">
        <v>1936</v>
      </c>
      <c r="R8" s="12" t="s">
        <v>1931</v>
      </c>
      <c r="S8" s="12" t="s">
        <v>1934</v>
      </c>
      <c r="T8" s="12" t="s">
        <v>1927</v>
      </c>
      <c r="U8" s="12" t="s">
        <v>1938</v>
      </c>
      <c r="V8" s="12" t="s">
        <v>1950</v>
      </c>
      <c r="W8" s="12" t="s">
        <v>1952</v>
      </c>
      <c r="X8" s="12" t="s">
        <v>1954</v>
      </c>
      <c r="Y8" s="12" t="s">
        <v>1973</v>
      </c>
      <c r="Z8" s="12" t="s">
        <v>1938</v>
      </c>
      <c r="AA8" s="12" t="s">
        <v>1950</v>
      </c>
      <c r="AB8" s="12" t="s">
        <v>1977</v>
      </c>
      <c r="AC8" s="12" t="s">
        <v>1940</v>
      </c>
      <c r="AD8" s="12" t="s">
        <v>1971</v>
      </c>
      <c r="AE8" s="12" t="s">
        <v>1975</v>
      </c>
      <c r="AF8" s="12" t="s">
        <v>1944</v>
      </c>
      <c r="AG8" s="12" t="s">
        <v>1942</v>
      </c>
      <c r="AH8" s="12" t="s">
        <v>1931</v>
      </c>
      <c r="AI8" s="12" t="s">
        <v>1927</v>
      </c>
      <c r="AJ8" s="12" t="s">
        <v>1934</v>
      </c>
      <c r="AK8" s="12" t="s">
        <v>1936</v>
      </c>
      <c r="AL8" s="12" t="s">
        <v>1968</v>
      </c>
      <c r="AM8" s="12" t="s">
        <v>1929</v>
      </c>
      <c r="AN8" s="12" t="s">
        <v>1948</v>
      </c>
      <c r="AO8" s="12" t="s">
        <v>1946</v>
      </c>
    </row>
    <row r="9" spans="1:41" ht="14.5" customHeight="1" thickBot="1" x14ac:dyDescent="0.4">
      <c r="A9" s="3" t="s">
        <v>1934</v>
      </c>
      <c r="B9" s="3" t="s">
        <v>1935</v>
      </c>
      <c r="C9" s="12" t="s">
        <v>2017</v>
      </c>
      <c r="D9" s="12" t="s">
        <v>1944</v>
      </c>
      <c r="E9" s="12" t="s">
        <v>2018</v>
      </c>
      <c r="F9" s="12" t="s">
        <v>1929</v>
      </c>
      <c r="G9" s="12" t="s">
        <v>1950</v>
      </c>
      <c r="H9" s="12" t="s">
        <v>1975</v>
      </c>
      <c r="I9" s="12" t="s">
        <v>1946</v>
      </c>
      <c r="J9" s="12" t="s">
        <v>1948</v>
      </c>
      <c r="K9" s="12" t="s">
        <v>1936</v>
      </c>
      <c r="L9" s="12" t="s">
        <v>1931</v>
      </c>
      <c r="M9" s="12" t="s">
        <v>1968</v>
      </c>
      <c r="N9" s="12" t="s">
        <v>1938</v>
      </c>
      <c r="O9" s="12" t="s">
        <v>1927</v>
      </c>
      <c r="P9" s="12" t="s">
        <v>1952</v>
      </c>
      <c r="Q9" s="12" t="s">
        <v>1977</v>
      </c>
      <c r="R9" s="12" t="s">
        <v>1954</v>
      </c>
      <c r="S9" s="12" t="s">
        <v>1970</v>
      </c>
      <c r="T9" s="12" t="s">
        <v>1940</v>
      </c>
      <c r="U9" s="12" t="s">
        <v>1971</v>
      </c>
      <c r="V9" s="12" t="s">
        <v>1942</v>
      </c>
      <c r="W9" s="12" t="s">
        <v>1929</v>
      </c>
      <c r="X9" s="12" t="s">
        <v>1973</v>
      </c>
      <c r="Y9" s="12" t="s">
        <v>1944</v>
      </c>
      <c r="Z9" s="12" t="s">
        <v>1971</v>
      </c>
      <c r="AA9" s="12" t="s">
        <v>1942</v>
      </c>
      <c r="AB9" s="12" t="s">
        <v>1927</v>
      </c>
      <c r="AC9" s="12" t="s">
        <v>1938</v>
      </c>
      <c r="AD9" s="12" t="s">
        <v>1968</v>
      </c>
      <c r="AE9" s="12" t="s">
        <v>1952</v>
      </c>
      <c r="AF9" s="12" t="s">
        <v>1931</v>
      </c>
      <c r="AG9" s="12" t="s">
        <v>1936</v>
      </c>
      <c r="AH9" s="12" t="s">
        <v>1954</v>
      </c>
      <c r="AI9" s="12" t="s">
        <v>1940</v>
      </c>
      <c r="AJ9" s="12" t="s">
        <v>1970</v>
      </c>
      <c r="AK9" s="12" t="s">
        <v>1977</v>
      </c>
      <c r="AL9" s="12" t="s">
        <v>1946</v>
      </c>
      <c r="AM9" s="12" t="s">
        <v>1948</v>
      </c>
      <c r="AN9" s="12" t="s">
        <v>1950</v>
      </c>
      <c r="AO9" s="12" t="s">
        <v>1975</v>
      </c>
    </row>
    <row r="10" spans="1:41" ht="14.5" customHeight="1" thickBot="1" x14ac:dyDescent="0.4">
      <c r="A10" s="3" t="s">
        <v>1936</v>
      </c>
      <c r="B10" s="3" t="s">
        <v>1937</v>
      </c>
      <c r="C10" s="12" t="s">
        <v>2017</v>
      </c>
      <c r="D10" s="12" t="s">
        <v>1942</v>
      </c>
      <c r="E10" s="12" t="s">
        <v>1952</v>
      </c>
      <c r="F10" s="12" t="s">
        <v>1973</v>
      </c>
      <c r="G10" s="12" t="s">
        <v>1975</v>
      </c>
      <c r="H10" s="12" t="s">
        <v>1968</v>
      </c>
      <c r="I10" s="12" t="s">
        <v>1929</v>
      </c>
      <c r="J10" s="12" t="s">
        <v>1971</v>
      </c>
      <c r="K10" s="12" t="s">
        <v>1934</v>
      </c>
      <c r="L10" s="12" t="s">
        <v>1927</v>
      </c>
      <c r="M10" s="12" t="s">
        <v>1931</v>
      </c>
      <c r="N10" s="12" t="s">
        <v>1950</v>
      </c>
      <c r="O10" s="12" t="s">
        <v>1944</v>
      </c>
      <c r="P10" s="12" t="s">
        <v>1948</v>
      </c>
      <c r="Q10" s="12" t="s">
        <v>1970</v>
      </c>
      <c r="R10" s="12" t="s">
        <v>1946</v>
      </c>
      <c r="S10" s="12" t="s">
        <v>1940</v>
      </c>
      <c r="T10" s="12" t="s">
        <v>1977</v>
      </c>
      <c r="U10" s="12" t="s">
        <v>1954</v>
      </c>
      <c r="V10" s="12" t="s">
        <v>1938</v>
      </c>
      <c r="W10" s="12" t="s">
        <v>1973</v>
      </c>
      <c r="X10" s="12" t="s">
        <v>1971</v>
      </c>
      <c r="Y10" s="12" t="s">
        <v>1942</v>
      </c>
      <c r="Z10" s="12" t="s">
        <v>1954</v>
      </c>
      <c r="AA10" s="12" t="s">
        <v>1938</v>
      </c>
      <c r="AB10" s="12" t="s">
        <v>1944</v>
      </c>
      <c r="AC10" s="12" t="s">
        <v>1950</v>
      </c>
      <c r="AD10" s="12" t="s">
        <v>1931</v>
      </c>
      <c r="AE10" s="12" t="s">
        <v>1948</v>
      </c>
      <c r="AF10" s="12" t="s">
        <v>1927</v>
      </c>
      <c r="AG10" s="12" t="s">
        <v>1934</v>
      </c>
      <c r="AH10" s="12" t="s">
        <v>1946</v>
      </c>
      <c r="AI10" s="12" t="s">
        <v>1977</v>
      </c>
      <c r="AJ10" s="12" t="s">
        <v>1940</v>
      </c>
      <c r="AK10" s="12" t="s">
        <v>1970</v>
      </c>
      <c r="AL10" s="12" t="s">
        <v>1929</v>
      </c>
      <c r="AM10" s="12" t="s">
        <v>1952</v>
      </c>
      <c r="AN10" s="12" t="s">
        <v>1975</v>
      </c>
      <c r="AO10" s="12" t="s">
        <v>1968</v>
      </c>
    </row>
    <row r="11" spans="1:41" ht="14.5" customHeight="1" thickBot="1" x14ac:dyDescent="0.4">
      <c r="A11" s="3" t="s">
        <v>1938</v>
      </c>
      <c r="B11" s="3" t="s">
        <v>1939</v>
      </c>
      <c r="C11" s="12" t="s">
        <v>2017</v>
      </c>
      <c r="D11" s="12" t="s">
        <v>1977</v>
      </c>
      <c r="E11" s="12" t="s">
        <v>1927</v>
      </c>
      <c r="F11" s="12" t="s">
        <v>1931</v>
      </c>
      <c r="G11" s="12" t="s">
        <v>1954</v>
      </c>
      <c r="H11" s="12" t="s">
        <v>1929</v>
      </c>
      <c r="I11" s="12" t="s">
        <v>1971</v>
      </c>
      <c r="J11" s="12" t="s">
        <v>1946</v>
      </c>
      <c r="K11" s="12" t="s">
        <v>1975</v>
      </c>
      <c r="L11" s="12" t="s">
        <v>1948</v>
      </c>
      <c r="M11" s="12" t="s">
        <v>1950</v>
      </c>
      <c r="N11" s="12" t="s">
        <v>1934</v>
      </c>
      <c r="O11" s="12" t="s">
        <v>1940</v>
      </c>
      <c r="P11" s="12" t="s">
        <v>1973</v>
      </c>
      <c r="Q11" s="12" t="s">
        <v>1952</v>
      </c>
      <c r="R11" s="12" t="s">
        <v>1968</v>
      </c>
      <c r="S11" s="12" t="s">
        <v>1942</v>
      </c>
      <c r="T11" s="12" t="s">
        <v>1944</v>
      </c>
      <c r="U11" s="12" t="s">
        <v>1970</v>
      </c>
      <c r="V11" s="12" t="s">
        <v>1936</v>
      </c>
      <c r="W11" s="12" t="s">
        <v>1931</v>
      </c>
      <c r="X11" s="12" t="s">
        <v>1927</v>
      </c>
      <c r="Y11" s="12" t="s">
        <v>1977</v>
      </c>
      <c r="Z11" s="12" t="s">
        <v>1970</v>
      </c>
      <c r="AA11" s="12" t="s">
        <v>1936</v>
      </c>
      <c r="AB11" s="12" t="s">
        <v>1940</v>
      </c>
      <c r="AC11" s="12" t="s">
        <v>1934</v>
      </c>
      <c r="AD11" s="12" t="s">
        <v>1950</v>
      </c>
      <c r="AE11" s="12" t="s">
        <v>1973</v>
      </c>
      <c r="AF11" s="12" t="s">
        <v>1948</v>
      </c>
      <c r="AG11" s="12" t="s">
        <v>1975</v>
      </c>
      <c r="AH11" s="12" t="s">
        <v>1968</v>
      </c>
      <c r="AI11" s="12" t="s">
        <v>1944</v>
      </c>
      <c r="AJ11" s="12" t="s">
        <v>1942</v>
      </c>
      <c r="AK11" s="12" t="s">
        <v>1952</v>
      </c>
      <c r="AL11" s="12" t="s">
        <v>1971</v>
      </c>
      <c r="AM11" s="12" t="s">
        <v>1946</v>
      </c>
      <c r="AN11" s="12" t="s">
        <v>1954</v>
      </c>
      <c r="AO11" s="12" t="s">
        <v>1929</v>
      </c>
    </row>
    <row r="12" spans="1:41" ht="14.5" customHeight="1" thickBot="1" x14ac:dyDescent="0.4">
      <c r="A12" s="3" t="s">
        <v>1940</v>
      </c>
      <c r="B12" s="3" t="s">
        <v>1941</v>
      </c>
      <c r="C12" s="12" t="s">
        <v>2017</v>
      </c>
      <c r="D12" s="12" t="s">
        <v>1971</v>
      </c>
      <c r="E12" s="12" t="s">
        <v>1929</v>
      </c>
      <c r="F12" s="12" t="s">
        <v>1954</v>
      </c>
      <c r="G12" s="12" t="s">
        <v>1977</v>
      </c>
      <c r="H12" s="12" t="s">
        <v>1927</v>
      </c>
      <c r="I12" s="12" t="s">
        <v>1931</v>
      </c>
      <c r="J12" s="12" t="s">
        <v>1973</v>
      </c>
      <c r="K12" s="12" t="s">
        <v>1968</v>
      </c>
      <c r="L12" s="12" t="s">
        <v>1942</v>
      </c>
      <c r="M12" s="12" t="s">
        <v>1952</v>
      </c>
      <c r="N12" s="12" t="s">
        <v>1970</v>
      </c>
      <c r="O12" s="12" t="s">
        <v>1938</v>
      </c>
      <c r="P12" s="12" t="s">
        <v>1946</v>
      </c>
      <c r="Q12" s="12" t="s">
        <v>1975</v>
      </c>
      <c r="R12" s="12" t="s">
        <v>1948</v>
      </c>
      <c r="S12" s="12" t="s">
        <v>1936</v>
      </c>
      <c r="T12" s="12" t="s">
        <v>1934</v>
      </c>
      <c r="U12" s="12" t="s">
        <v>1950</v>
      </c>
      <c r="V12" s="12" t="s">
        <v>1944</v>
      </c>
      <c r="W12" s="12" t="s">
        <v>1954</v>
      </c>
      <c r="X12" s="12" t="s">
        <v>1929</v>
      </c>
      <c r="Y12" s="12" t="s">
        <v>1971</v>
      </c>
      <c r="Z12" s="12" t="s">
        <v>1950</v>
      </c>
      <c r="AA12" s="12" t="s">
        <v>1944</v>
      </c>
      <c r="AB12" s="12" t="s">
        <v>1938</v>
      </c>
      <c r="AC12" s="12" t="s">
        <v>1970</v>
      </c>
      <c r="AD12" s="12" t="s">
        <v>1952</v>
      </c>
      <c r="AE12" s="12" t="s">
        <v>1946</v>
      </c>
      <c r="AF12" s="12" t="s">
        <v>1942</v>
      </c>
      <c r="AG12" s="12" t="s">
        <v>1968</v>
      </c>
      <c r="AH12" s="12" t="s">
        <v>1948</v>
      </c>
      <c r="AI12" s="12" t="s">
        <v>1934</v>
      </c>
      <c r="AJ12" s="12" t="s">
        <v>1936</v>
      </c>
      <c r="AK12" s="12" t="s">
        <v>1975</v>
      </c>
      <c r="AL12" s="12" t="s">
        <v>1931</v>
      </c>
      <c r="AM12" s="12" t="s">
        <v>1973</v>
      </c>
      <c r="AN12" s="12" t="s">
        <v>1977</v>
      </c>
      <c r="AO12" s="12" t="s">
        <v>1927</v>
      </c>
    </row>
    <row r="13" spans="1:41" ht="14.5" customHeight="1" thickBot="1" x14ac:dyDescent="0.4">
      <c r="A13" s="3" t="s">
        <v>1971</v>
      </c>
      <c r="B13" s="3" t="s">
        <v>1972</v>
      </c>
      <c r="C13" s="12" t="s">
        <v>2017</v>
      </c>
      <c r="D13" s="12" t="s">
        <v>1940</v>
      </c>
      <c r="E13" s="12" t="s">
        <v>1931</v>
      </c>
      <c r="F13" s="12" t="s">
        <v>1927</v>
      </c>
      <c r="G13" s="12" t="s">
        <v>1944</v>
      </c>
      <c r="H13" s="12" t="s">
        <v>1973</v>
      </c>
      <c r="I13" s="12" t="s">
        <v>1938</v>
      </c>
      <c r="J13" s="12" t="s">
        <v>1936</v>
      </c>
      <c r="K13" s="12" t="s">
        <v>1977</v>
      </c>
      <c r="L13" s="12" t="s">
        <v>1950</v>
      </c>
      <c r="M13" s="12" t="s">
        <v>1970</v>
      </c>
      <c r="N13" s="12" t="s">
        <v>1946</v>
      </c>
      <c r="O13" s="12" t="s">
        <v>1929</v>
      </c>
      <c r="P13" s="12" t="s">
        <v>1954</v>
      </c>
      <c r="Q13" s="12" t="s">
        <v>1942</v>
      </c>
      <c r="R13" s="12" t="s">
        <v>1975</v>
      </c>
      <c r="S13" s="12" t="s">
        <v>1952</v>
      </c>
      <c r="T13" s="12" t="s">
        <v>1948</v>
      </c>
      <c r="U13" s="12" t="s">
        <v>1934</v>
      </c>
      <c r="V13" s="12" t="s">
        <v>1968</v>
      </c>
      <c r="W13" s="12" t="s">
        <v>1927</v>
      </c>
      <c r="X13" s="12" t="s">
        <v>1936</v>
      </c>
      <c r="Y13" s="12" t="s">
        <v>1940</v>
      </c>
      <c r="Z13" s="12" t="s">
        <v>1934</v>
      </c>
      <c r="AA13" s="12" t="s">
        <v>1968</v>
      </c>
      <c r="AB13" s="12" t="s">
        <v>1929</v>
      </c>
      <c r="AC13" s="12" t="s">
        <v>1946</v>
      </c>
      <c r="AD13" s="12" t="s">
        <v>1970</v>
      </c>
      <c r="AE13" s="12" t="s">
        <v>1954</v>
      </c>
      <c r="AF13" s="12" t="s">
        <v>1950</v>
      </c>
      <c r="AG13" s="12" t="s">
        <v>1977</v>
      </c>
      <c r="AH13" s="12" t="s">
        <v>1975</v>
      </c>
      <c r="AI13" s="12" t="s">
        <v>1948</v>
      </c>
      <c r="AJ13" s="12" t="s">
        <v>1952</v>
      </c>
      <c r="AK13" s="12" t="s">
        <v>1942</v>
      </c>
      <c r="AL13" s="12" t="s">
        <v>1938</v>
      </c>
      <c r="AM13" s="12" t="s">
        <v>1931</v>
      </c>
      <c r="AN13" s="12" t="s">
        <v>1944</v>
      </c>
      <c r="AO13" s="12" t="s">
        <v>1973</v>
      </c>
    </row>
    <row r="14" spans="1:41" ht="14.5" customHeight="1" thickBot="1" x14ac:dyDescent="0.4">
      <c r="A14" s="3" t="s">
        <v>1942</v>
      </c>
      <c r="B14" s="3" t="s">
        <v>1943</v>
      </c>
      <c r="C14" s="12" t="s">
        <v>2017</v>
      </c>
      <c r="D14" s="12" t="s">
        <v>1936</v>
      </c>
      <c r="E14" s="12" t="s">
        <v>1968</v>
      </c>
      <c r="F14" s="12" t="s">
        <v>1948</v>
      </c>
      <c r="G14" s="12" t="s">
        <v>1929</v>
      </c>
      <c r="H14" s="12" t="s">
        <v>1954</v>
      </c>
      <c r="I14" s="12" t="s">
        <v>1952</v>
      </c>
      <c r="J14" s="12" t="s">
        <v>1950</v>
      </c>
      <c r="K14" s="12" t="s">
        <v>1970</v>
      </c>
      <c r="L14" s="12" t="s">
        <v>1940</v>
      </c>
      <c r="M14" s="12" t="s">
        <v>1975</v>
      </c>
      <c r="N14" s="12" t="s">
        <v>1973</v>
      </c>
      <c r="O14" s="12" t="s">
        <v>1931</v>
      </c>
      <c r="P14" s="12" t="s">
        <v>1944</v>
      </c>
      <c r="Q14" s="12" t="s">
        <v>1971</v>
      </c>
      <c r="R14" s="12" t="s">
        <v>1977</v>
      </c>
      <c r="S14" s="12" t="s">
        <v>1938</v>
      </c>
      <c r="T14" s="12" t="s">
        <v>1946</v>
      </c>
      <c r="U14" s="12" t="s">
        <v>1927</v>
      </c>
      <c r="V14" s="12" t="s">
        <v>1934</v>
      </c>
      <c r="W14" s="12" t="s">
        <v>1948</v>
      </c>
      <c r="X14" s="12" t="s">
        <v>1968</v>
      </c>
      <c r="Y14" s="12" t="s">
        <v>1936</v>
      </c>
      <c r="Z14" s="12" t="s">
        <v>1927</v>
      </c>
      <c r="AA14" s="12" t="s">
        <v>1934</v>
      </c>
      <c r="AB14" s="12" t="s">
        <v>1931</v>
      </c>
      <c r="AC14" s="12" t="s">
        <v>1973</v>
      </c>
      <c r="AD14" s="12" t="s">
        <v>1975</v>
      </c>
      <c r="AE14" s="12" t="s">
        <v>1944</v>
      </c>
      <c r="AF14" s="12" t="s">
        <v>1940</v>
      </c>
      <c r="AG14" s="12" t="s">
        <v>1970</v>
      </c>
      <c r="AH14" s="12" t="s">
        <v>1977</v>
      </c>
      <c r="AI14" s="12" t="s">
        <v>1946</v>
      </c>
      <c r="AJ14" s="12" t="s">
        <v>1938</v>
      </c>
      <c r="AK14" s="12" t="s">
        <v>1971</v>
      </c>
      <c r="AL14" s="12" t="s">
        <v>1952</v>
      </c>
      <c r="AM14" s="12" t="s">
        <v>1950</v>
      </c>
      <c r="AN14" s="12" t="s">
        <v>1929</v>
      </c>
      <c r="AO14" s="12" t="s">
        <v>1954</v>
      </c>
    </row>
    <row r="15" spans="1:41" ht="14.5" customHeight="1" thickBot="1" x14ac:dyDescent="0.4">
      <c r="A15" s="3" t="s">
        <v>1973</v>
      </c>
      <c r="B15" s="3" t="s">
        <v>1974</v>
      </c>
      <c r="C15" s="12" t="s">
        <v>2017</v>
      </c>
      <c r="D15" s="12" t="s">
        <v>1970</v>
      </c>
      <c r="E15" s="12" t="s">
        <v>2018</v>
      </c>
      <c r="F15" s="12" t="s">
        <v>1936</v>
      </c>
      <c r="G15" s="12" t="s">
        <v>1952</v>
      </c>
      <c r="H15" s="12" t="s">
        <v>1971</v>
      </c>
      <c r="I15" s="12" t="s">
        <v>1954</v>
      </c>
      <c r="J15" s="12" t="s">
        <v>1940</v>
      </c>
      <c r="K15" s="12" t="s">
        <v>1950</v>
      </c>
      <c r="L15" s="12" t="s">
        <v>1975</v>
      </c>
      <c r="M15" s="12" t="s">
        <v>1929</v>
      </c>
      <c r="N15" s="12" t="s">
        <v>1942</v>
      </c>
      <c r="O15" s="12" t="s">
        <v>1946</v>
      </c>
      <c r="P15" s="12" t="s">
        <v>1938</v>
      </c>
      <c r="Q15" s="12" t="s">
        <v>1931</v>
      </c>
      <c r="R15" s="12" t="s">
        <v>1927</v>
      </c>
      <c r="S15" s="12" t="s">
        <v>1944</v>
      </c>
      <c r="T15" s="12" t="s">
        <v>1968</v>
      </c>
      <c r="U15" s="12" t="s">
        <v>1948</v>
      </c>
      <c r="V15" s="12" t="s">
        <v>1977</v>
      </c>
      <c r="W15" s="12" t="s">
        <v>1936</v>
      </c>
      <c r="X15" s="12" t="s">
        <v>1934</v>
      </c>
      <c r="Y15" s="12" t="s">
        <v>1970</v>
      </c>
      <c r="Z15" s="12" t="s">
        <v>1948</v>
      </c>
      <c r="AA15" s="12" t="s">
        <v>1977</v>
      </c>
      <c r="AB15" s="12" t="s">
        <v>1946</v>
      </c>
      <c r="AC15" s="12" t="s">
        <v>1942</v>
      </c>
      <c r="AD15" s="12" t="s">
        <v>1929</v>
      </c>
      <c r="AE15" s="12" t="s">
        <v>1938</v>
      </c>
      <c r="AF15" s="12" t="s">
        <v>1975</v>
      </c>
      <c r="AG15" s="12" t="s">
        <v>1950</v>
      </c>
      <c r="AH15" s="12" t="s">
        <v>1927</v>
      </c>
      <c r="AI15" s="12" t="s">
        <v>1968</v>
      </c>
      <c r="AJ15" s="12" t="s">
        <v>1944</v>
      </c>
      <c r="AK15" s="12" t="s">
        <v>1931</v>
      </c>
      <c r="AL15" s="12" t="s">
        <v>1954</v>
      </c>
      <c r="AM15" s="12" t="s">
        <v>1940</v>
      </c>
      <c r="AN15" s="12" t="s">
        <v>1952</v>
      </c>
      <c r="AO15" s="12" t="s">
        <v>1971</v>
      </c>
    </row>
    <row r="16" spans="1:41" ht="14.5" customHeight="1" thickBot="1" x14ac:dyDescent="0.4">
      <c r="A16" s="3" t="s">
        <v>1944</v>
      </c>
      <c r="B16" s="3" t="s">
        <v>1945</v>
      </c>
      <c r="C16" s="12" t="s">
        <v>2017</v>
      </c>
      <c r="D16" s="12" t="s">
        <v>1934</v>
      </c>
      <c r="E16" s="12" t="s">
        <v>1948</v>
      </c>
      <c r="F16" s="12" t="s">
        <v>1977</v>
      </c>
      <c r="G16" s="12" t="s">
        <v>1971</v>
      </c>
      <c r="H16" s="12" t="s">
        <v>1952</v>
      </c>
      <c r="I16" s="12" t="s">
        <v>1975</v>
      </c>
      <c r="J16" s="12" t="s">
        <v>1954</v>
      </c>
      <c r="K16" s="12" t="s">
        <v>1927</v>
      </c>
      <c r="L16" s="12" t="s">
        <v>1970</v>
      </c>
      <c r="M16" s="12" t="s">
        <v>1946</v>
      </c>
      <c r="N16" s="12" t="s">
        <v>1968</v>
      </c>
      <c r="O16" s="12" t="s">
        <v>1936</v>
      </c>
      <c r="P16" s="12" t="s">
        <v>1942</v>
      </c>
      <c r="Q16" s="12" t="s">
        <v>1950</v>
      </c>
      <c r="R16" s="12" t="s">
        <v>1929</v>
      </c>
      <c r="S16" s="12" t="s">
        <v>1973</v>
      </c>
      <c r="T16" s="12" t="s">
        <v>1938</v>
      </c>
      <c r="U16" s="12" t="s">
        <v>2018</v>
      </c>
      <c r="V16" s="12" t="s">
        <v>1940</v>
      </c>
      <c r="W16" s="12" t="s">
        <v>1977</v>
      </c>
      <c r="X16" s="12" t="s">
        <v>1948</v>
      </c>
      <c r="Y16" s="12" t="s">
        <v>1934</v>
      </c>
      <c r="Z16" s="12" t="s">
        <v>1931</v>
      </c>
      <c r="AA16" s="12" t="s">
        <v>1940</v>
      </c>
      <c r="AB16" s="12" t="s">
        <v>1936</v>
      </c>
      <c r="AC16" s="12" t="s">
        <v>1968</v>
      </c>
      <c r="AD16" s="12" t="s">
        <v>1946</v>
      </c>
      <c r="AE16" s="12" t="s">
        <v>1942</v>
      </c>
      <c r="AF16" s="12" t="s">
        <v>1970</v>
      </c>
      <c r="AG16" s="12" t="s">
        <v>1927</v>
      </c>
      <c r="AH16" s="12" t="s">
        <v>1929</v>
      </c>
      <c r="AI16" s="12" t="s">
        <v>1938</v>
      </c>
      <c r="AJ16" s="12" t="s">
        <v>1973</v>
      </c>
      <c r="AK16" s="12" t="s">
        <v>1950</v>
      </c>
      <c r="AL16" s="12" t="s">
        <v>1975</v>
      </c>
      <c r="AM16" s="12" t="s">
        <v>1954</v>
      </c>
      <c r="AN16" s="12" t="s">
        <v>1971</v>
      </c>
      <c r="AO16" s="12" t="s">
        <v>1952</v>
      </c>
    </row>
    <row r="17" spans="1:41" ht="14.5" customHeight="1" thickBot="1" x14ac:dyDescent="0.4">
      <c r="A17" s="3" t="s">
        <v>1946</v>
      </c>
      <c r="B17" s="3" t="s">
        <v>1947</v>
      </c>
      <c r="C17" s="12" t="s">
        <v>2017</v>
      </c>
      <c r="D17" s="12" t="s">
        <v>1954</v>
      </c>
      <c r="E17" s="12" t="s">
        <v>1950</v>
      </c>
      <c r="F17" s="12" t="s">
        <v>1975</v>
      </c>
      <c r="G17" s="12" t="s">
        <v>1927</v>
      </c>
      <c r="H17" s="12" t="s">
        <v>1970</v>
      </c>
      <c r="I17" s="12" t="s">
        <v>1934</v>
      </c>
      <c r="J17" s="12" t="s">
        <v>1938</v>
      </c>
      <c r="K17" s="12" t="s">
        <v>1931</v>
      </c>
      <c r="L17" s="12" t="s">
        <v>1977</v>
      </c>
      <c r="M17" s="12" t="s">
        <v>1944</v>
      </c>
      <c r="N17" s="12" t="s">
        <v>1971</v>
      </c>
      <c r="O17" s="12" t="s">
        <v>1973</v>
      </c>
      <c r="P17" s="12" t="s">
        <v>1940</v>
      </c>
      <c r="Q17" s="12" t="s">
        <v>1948</v>
      </c>
      <c r="R17" s="12" t="s">
        <v>1936</v>
      </c>
      <c r="S17" s="12" t="s">
        <v>1968</v>
      </c>
      <c r="T17" s="12" t="s">
        <v>1942</v>
      </c>
      <c r="U17" s="12" t="s">
        <v>1952</v>
      </c>
      <c r="V17" s="12" t="s">
        <v>1929</v>
      </c>
      <c r="W17" s="12" t="s">
        <v>1975</v>
      </c>
      <c r="X17" s="12" t="s">
        <v>1950</v>
      </c>
      <c r="Y17" s="12" t="s">
        <v>1954</v>
      </c>
      <c r="Z17" s="12" t="s">
        <v>1952</v>
      </c>
      <c r="AA17" s="12" t="s">
        <v>1929</v>
      </c>
      <c r="AB17" s="12" t="s">
        <v>1973</v>
      </c>
      <c r="AC17" s="12" t="s">
        <v>1971</v>
      </c>
      <c r="AD17" s="12" t="s">
        <v>1944</v>
      </c>
      <c r="AE17" s="12" t="s">
        <v>1940</v>
      </c>
      <c r="AF17" s="12" t="s">
        <v>1977</v>
      </c>
      <c r="AG17" s="12" t="s">
        <v>1931</v>
      </c>
      <c r="AH17" s="12" t="s">
        <v>1936</v>
      </c>
      <c r="AI17" s="12" t="s">
        <v>1942</v>
      </c>
      <c r="AJ17" s="12" t="s">
        <v>1968</v>
      </c>
      <c r="AK17" s="12" t="s">
        <v>1948</v>
      </c>
      <c r="AL17" s="12" t="s">
        <v>1934</v>
      </c>
      <c r="AM17" s="12" t="s">
        <v>1938</v>
      </c>
      <c r="AN17" s="12" t="s">
        <v>1927</v>
      </c>
      <c r="AO17" s="12" t="s">
        <v>1970</v>
      </c>
    </row>
    <row r="18" spans="1:41" ht="14.5" customHeight="1" thickBot="1" x14ac:dyDescent="0.4">
      <c r="A18" s="3" t="s">
        <v>1948</v>
      </c>
      <c r="B18" s="3" t="s">
        <v>1949</v>
      </c>
      <c r="C18" s="12" t="s">
        <v>2017</v>
      </c>
      <c r="D18" s="12" t="s">
        <v>1929</v>
      </c>
      <c r="E18" s="12" t="s">
        <v>1944</v>
      </c>
      <c r="F18" s="12" t="s">
        <v>1942</v>
      </c>
      <c r="G18" s="12" t="s">
        <v>1970</v>
      </c>
      <c r="H18" s="12" t="s">
        <v>1931</v>
      </c>
      <c r="I18" s="12" t="s">
        <v>1977</v>
      </c>
      <c r="J18" s="12" t="s">
        <v>1934</v>
      </c>
      <c r="K18" s="12" t="s">
        <v>1952</v>
      </c>
      <c r="L18" s="12" t="s">
        <v>1938</v>
      </c>
      <c r="M18" s="12" t="s">
        <v>1954</v>
      </c>
      <c r="N18" s="12" t="s">
        <v>1927</v>
      </c>
      <c r="O18" s="12" t="s">
        <v>1968</v>
      </c>
      <c r="P18" s="12" t="s">
        <v>1936</v>
      </c>
      <c r="Q18" s="12" t="s">
        <v>1946</v>
      </c>
      <c r="R18" s="12" t="s">
        <v>1940</v>
      </c>
      <c r="S18" s="12" t="s">
        <v>1950</v>
      </c>
      <c r="T18" s="12" t="s">
        <v>1971</v>
      </c>
      <c r="U18" s="12" t="s">
        <v>1973</v>
      </c>
      <c r="V18" s="12" t="s">
        <v>1975</v>
      </c>
      <c r="W18" s="12" t="s">
        <v>1942</v>
      </c>
      <c r="X18" s="12" t="s">
        <v>1944</v>
      </c>
      <c r="Y18" s="12" t="s">
        <v>1929</v>
      </c>
      <c r="Z18" s="12" t="s">
        <v>1973</v>
      </c>
      <c r="AA18" s="12" t="s">
        <v>1975</v>
      </c>
      <c r="AB18" s="12" t="s">
        <v>1968</v>
      </c>
      <c r="AC18" s="12" t="s">
        <v>1927</v>
      </c>
      <c r="AD18" s="12" t="s">
        <v>1954</v>
      </c>
      <c r="AE18" s="12" t="s">
        <v>1936</v>
      </c>
      <c r="AF18" s="12" t="s">
        <v>1938</v>
      </c>
      <c r="AG18" s="12" t="s">
        <v>1952</v>
      </c>
      <c r="AH18" s="12" t="s">
        <v>1940</v>
      </c>
      <c r="AI18" s="12" t="s">
        <v>1971</v>
      </c>
      <c r="AJ18" s="12" t="s">
        <v>1950</v>
      </c>
      <c r="AK18" s="12" t="s">
        <v>1946</v>
      </c>
      <c r="AL18" s="12" t="s">
        <v>1977</v>
      </c>
      <c r="AM18" s="12" t="s">
        <v>1934</v>
      </c>
      <c r="AN18" s="12" t="s">
        <v>1970</v>
      </c>
      <c r="AO18" s="12" t="s">
        <v>1931</v>
      </c>
    </row>
    <row r="19" spans="1:41" ht="14.5" customHeight="1" thickBot="1" x14ac:dyDescent="0.4">
      <c r="A19" s="3" t="s">
        <v>1975</v>
      </c>
      <c r="B19" s="3" t="s">
        <v>1976</v>
      </c>
      <c r="C19" s="12" t="s">
        <v>2017</v>
      </c>
      <c r="D19" s="12" t="s">
        <v>1927</v>
      </c>
      <c r="E19" s="12" t="s">
        <v>1977</v>
      </c>
      <c r="F19" s="12" t="s">
        <v>1946</v>
      </c>
      <c r="G19" s="12" t="s">
        <v>1936</v>
      </c>
      <c r="H19" s="12" t="s">
        <v>1934</v>
      </c>
      <c r="I19" s="12" t="s">
        <v>1944</v>
      </c>
      <c r="J19" s="12" t="s">
        <v>1931</v>
      </c>
      <c r="K19" s="12" t="s">
        <v>1938</v>
      </c>
      <c r="L19" s="12" t="s">
        <v>1973</v>
      </c>
      <c r="M19" s="12" t="s">
        <v>1942</v>
      </c>
      <c r="N19" s="12" t="s">
        <v>1929</v>
      </c>
      <c r="O19" s="12" t="s">
        <v>1952</v>
      </c>
      <c r="P19" s="12" t="s">
        <v>1970</v>
      </c>
      <c r="Q19" s="12" t="s">
        <v>1940</v>
      </c>
      <c r="R19" s="12" t="s">
        <v>1971</v>
      </c>
      <c r="S19" s="12" t="s">
        <v>1954</v>
      </c>
      <c r="T19" s="12" t="s">
        <v>1950</v>
      </c>
      <c r="U19" s="12" t="s">
        <v>1968</v>
      </c>
      <c r="V19" s="12" t="s">
        <v>1948</v>
      </c>
      <c r="W19" s="12" t="s">
        <v>1946</v>
      </c>
      <c r="X19" s="12" t="s">
        <v>1931</v>
      </c>
      <c r="Y19" s="12" t="s">
        <v>1927</v>
      </c>
      <c r="Z19" s="12" t="s">
        <v>1968</v>
      </c>
      <c r="AA19" s="12" t="s">
        <v>1948</v>
      </c>
      <c r="AB19" s="12" t="s">
        <v>1952</v>
      </c>
      <c r="AC19" s="12" t="s">
        <v>1929</v>
      </c>
      <c r="AD19" s="12" t="s">
        <v>1942</v>
      </c>
      <c r="AE19" s="12" t="s">
        <v>1970</v>
      </c>
      <c r="AF19" s="12" t="s">
        <v>1973</v>
      </c>
      <c r="AG19" s="12" t="s">
        <v>1938</v>
      </c>
      <c r="AH19" s="12" t="s">
        <v>1971</v>
      </c>
      <c r="AI19" s="12" t="s">
        <v>1950</v>
      </c>
      <c r="AJ19" s="12" t="s">
        <v>1954</v>
      </c>
      <c r="AK19" s="12" t="s">
        <v>1940</v>
      </c>
      <c r="AL19" s="12" t="s">
        <v>1944</v>
      </c>
      <c r="AM19" s="12" t="s">
        <v>1977</v>
      </c>
      <c r="AN19" s="12" t="s">
        <v>1936</v>
      </c>
      <c r="AO19" s="12" t="s">
        <v>1934</v>
      </c>
    </row>
    <row r="20" spans="1:41" ht="14.5" customHeight="1" thickBot="1" x14ac:dyDescent="0.4">
      <c r="A20" s="3" t="s">
        <v>1977</v>
      </c>
      <c r="B20" s="3" t="s">
        <v>1978</v>
      </c>
      <c r="C20" s="12" t="s">
        <v>2017</v>
      </c>
      <c r="D20" s="12" t="s">
        <v>1938</v>
      </c>
      <c r="E20" s="12" t="s">
        <v>1975</v>
      </c>
      <c r="F20" s="12" t="s">
        <v>1944</v>
      </c>
      <c r="G20" s="12" t="s">
        <v>1940</v>
      </c>
      <c r="H20" s="12" t="s">
        <v>1950</v>
      </c>
      <c r="I20" s="12" t="s">
        <v>1948</v>
      </c>
      <c r="J20" s="12" t="s">
        <v>1952</v>
      </c>
      <c r="K20" s="12" t="s">
        <v>1971</v>
      </c>
      <c r="L20" s="12" t="s">
        <v>1946</v>
      </c>
      <c r="M20" s="12" t="s">
        <v>1927</v>
      </c>
      <c r="N20" s="12" t="s">
        <v>1954</v>
      </c>
      <c r="O20" s="12" t="s">
        <v>1970</v>
      </c>
      <c r="P20" s="12" t="s">
        <v>1968</v>
      </c>
      <c r="Q20" s="12" t="s">
        <v>1934</v>
      </c>
      <c r="R20" s="12" t="s">
        <v>1942</v>
      </c>
      <c r="S20" s="12" t="s">
        <v>1931</v>
      </c>
      <c r="T20" s="12" t="s">
        <v>1936</v>
      </c>
      <c r="U20" s="12" t="s">
        <v>1929</v>
      </c>
      <c r="V20" s="12" t="s">
        <v>1973</v>
      </c>
      <c r="W20" s="12" t="s">
        <v>1944</v>
      </c>
      <c r="X20" s="12" t="s">
        <v>1952</v>
      </c>
      <c r="Y20" s="12" t="s">
        <v>1938</v>
      </c>
      <c r="Z20" s="12" t="s">
        <v>1929</v>
      </c>
      <c r="AA20" s="12" t="s">
        <v>1973</v>
      </c>
      <c r="AB20" s="12" t="s">
        <v>1970</v>
      </c>
      <c r="AC20" s="12" t="s">
        <v>1954</v>
      </c>
      <c r="AD20" s="12" t="s">
        <v>1927</v>
      </c>
      <c r="AE20" s="12" t="s">
        <v>1968</v>
      </c>
      <c r="AF20" s="12" t="s">
        <v>1946</v>
      </c>
      <c r="AG20" s="12" t="s">
        <v>1971</v>
      </c>
      <c r="AH20" s="12" t="s">
        <v>1942</v>
      </c>
      <c r="AI20" s="12" t="s">
        <v>1936</v>
      </c>
      <c r="AJ20" s="12" t="s">
        <v>1931</v>
      </c>
      <c r="AK20" s="12" t="s">
        <v>1934</v>
      </c>
      <c r="AL20" s="12" t="s">
        <v>1948</v>
      </c>
      <c r="AM20" s="12" t="s">
        <v>1975</v>
      </c>
      <c r="AN20" s="12" t="s">
        <v>1940</v>
      </c>
      <c r="AO20" s="12" t="s">
        <v>1950</v>
      </c>
    </row>
    <row r="21" spans="1:41" ht="14.5" customHeight="1" thickBot="1" x14ac:dyDescent="0.4">
      <c r="A21" s="3" t="s">
        <v>1950</v>
      </c>
      <c r="B21" s="3" t="s">
        <v>1951</v>
      </c>
      <c r="C21" s="12" t="s">
        <v>2017</v>
      </c>
      <c r="D21" s="12" t="s">
        <v>1931</v>
      </c>
      <c r="E21" s="12" t="s">
        <v>1946</v>
      </c>
      <c r="F21" s="12" t="s">
        <v>1968</v>
      </c>
      <c r="G21" s="12" t="s">
        <v>1934</v>
      </c>
      <c r="H21" s="12" t="s">
        <v>1977</v>
      </c>
      <c r="I21" s="12" t="s">
        <v>1927</v>
      </c>
      <c r="J21" s="12" t="s">
        <v>1942</v>
      </c>
      <c r="K21" s="12" t="s">
        <v>1973</v>
      </c>
      <c r="L21" s="12" t="s">
        <v>1971</v>
      </c>
      <c r="M21" s="12" t="s">
        <v>1938</v>
      </c>
      <c r="N21" s="12" t="s">
        <v>1936</v>
      </c>
      <c r="O21" s="12" t="s">
        <v>1954</v>
      </c>
      <c r="P21" s="12" t="s">
        <v>1929</v>
      </c>
      <c r="Q21" s="12" t="s">
        <v>1944</v>
      </c>
      <c r="R21" s="12" t="s">
        <v>1952</v>
      </c>
      <c r="S21" s="12" t="s">
        <v>1948</v>
      </c>
      <c r="T21" s="12" t="s">
        <v>1975</v>
      </c>
      <c r="U21" s="12" t="s">
        <v>1940</v>
      </c>
      <c r="V21" s="12" t="s">
        <v>1970</v>
      </c>
      <c r="W21" s="12" t="s">
        <v>1968</v>
      </c>
      <c r="X21" s="12" t="s">
        <v>1946</v>
      </c>
      <c r="Y21" s="12" t="s">
        <v>1931</v>
      </c>
      <c r="Z21" s="12" t="s">
        <v>1940</v>
      </c>
      <c r="AA21" s="12" t="s">
        <v>1970</v>
      </c>
      <c r="AB21" s="12" t="s">
        <v>1954</v>
      </c>
      <c r="AC21" s="12" t="s">
        <v>1936</v>
      </c>
      <c r="AD21" s="12" t="s">
        <v>1938</v>
      </c>
      <c r="AE21" s="12" t="s">
        <v>1929</v>
      </c>
      <c r="AF21" s="12" t="s">
        <v>1971</v>
      </c>
      <c r="AG21" s="12" t="s">
        <v>1973</v>
      </c>
      <c r="AH21" s="12" t="s">
        <v>1952</v>
      </c>
      <c r="AI21" s="12" t="s">
        <v>1975</v>
      </c>
      <c r="AJ21" s="12" t="s">
        <v>1948</v>
      </c>
      <c r="AK21" s="12" t="s">
        <v>1944</v>
      </c>
      <c r="AL21" s="12" t="s">
        <v>1927</v>
      </c>
      <c r="AM21" s="12" t="s">
        <v>1942</v>
      </c>
      <c r="AN21" s="12" t="s">
        <v>1934</v>
      </c>
      <c r="AO21" s="12" t="s">
        <v>1977</v>
      </c>
    </row>
    <row r="22" spans="1:41" ht="14.5" customHeight="1" thickBot="1" x14ac:dyDescent="0.4">
      <c r="A22" s="3" t="s">
        <v>1952</v>
      </c>
      <c r="B22" s="3" t="s">
        <v>1953</v>
      </c>
      <c r="C22" s="12" t="s">
        <v>2017</v>
      </c>
      <c r="D22" s="12" t="s">
        <v>1968</v>
      </c>
      <c r="E22" s="12" t="s">
        <v>1936</v>
      </c>
      <c r="F22" s="12" t="s">
        <v>1970</v>
      </c>
      <c r="G22" s="12" t="s">
        <v>1973</v>
      </c>
      <c r="H22" s="12" t="s">
        <v>1944</v>
      </c>
      <c r="I22" s="12" t="s">
        <v>1942</v>
      </c>
      <c r="J22" s="12" t="s">
        <v>1977</v>
      </c>
      <c r="K22" s="12" t="s">
        <v>1948</v>
      </c>
      <c r="L22" s="12" t="s">
        <v>1929</v>
      </c>
      <c r="M22" s="12" t="s">
        <v>1940</v>
      </c>
      <c r="N22" s="12" t="s">
        <v>1931</v>
      </c>
      <c r="O22" s="12" t="s">
        <v>1975</v>
      </c>
      <c r="P22" s="12" t="s">
        <v>1934</v>
      </c>
      <c r="Q22" s="12" t="s">
        <v>1938</v>
      </c>
      <c r="R22" s="12" t="s">
        <v>1950</v>
      </c>
      <c r="S22" s="12" t="s">
        <v>1971</v>
      </c>
      <c r="T22" s="12" t="s">
        <v>1954</v>
      </c>
      <c r="U22" s="12" t="s">
        <v>1946</v>
      </c>
      <c r="V22" s="12" t="s">
        <v>1927</v>
      </c>
      <c r="W22" s="12" t="s">
        <v>1970</v>
      </c>
      <c r="X22" s="12" t="s">
        <v>1977</v>
      </c>
      <c r="Y22" s="12" t="s">
        <v>1968</v>
      </c>
      <c r="Z22" s="12" t="s">
        <v>1946</v>
      </c>
      <c r="AA22" s="12" t="s">
        <v>1927</v>
      </c>
      <c r="AB22" s="12" t="s">
        <v>1975</v>
      </c>
      <c r="AC22" s="12" t="s">
        <v>1931</v>
      </c>
      <c r="AD22" s="12" t="s">
        <v>1940</v>
      </c>
      <c r="AE22" s="12" t="s">
        <v>1934</v>
      </c>
      <c r="AF22" s="12" t="s">
        <v>1929</v>
      </c>
      <c r="AG22" s="12" t="s">
        <v>1948</v>
      </c>
      <c r="AH22" s="12" t="s">
        <v>1950</v>
      </c>
      <c r="AI22" s="12" t="s">
        <v>1954</v>
      </c>
      <c r="AJ22" s="12" t="s">
        <v>1971</v>
      </c>
      <c r="AK22" s="12" t="s">
        <v>1938</v>
      </c>
      <c r="AL22" s="12" t="s">
        <v>1942</v>
      </c>
      <c r="AM22" s="12" t="s">
        <v>1936</v>
      </c>
      <c r="AN22" s="12" t="s">
        <v>1973</v>
      </c>
      <c r="AO22" s="12" t="s">
        <v>1944</v>
      </c>
    </row>
    <row r="23" spans="1:41" ht="14.5" customHeight="1" thickBot="1" x14ac:dyDescent="0.4">
      <c r="A23" s="3" t="s">
        <v>1954</v>
      </c>
      <c r="B23" s="3" t="s">
        <v>1955</v>
      </c>
      <c r="C23" s="12" t="s">
        <v>2017</v>
      </c>
      <c r="D23" s="12" t="s">
        <v>1946</v>
      </c>
      <c r="E23" s="12" t="s">
        <v>1970</v>
      </c>
      <c r="F23" s="12" t="s">
        <v>1940</v>
      </c>
      <c r="G23" s="12" t="s">
        <v>1938</v>
      </c>
      <c r="H23" s="12" t="s">
        <v>1942</v>
      </c>
      <c r="I23" s="12" t="s">
        <v>1973</v>
      </c>
      <c r="J23" s="12" t="s">
        <v>1944</v>
      </c>
      <c r="K23" s="12" t="s">
        <v>1929</v>
      </c>
      <c r="L23" s="12" t="s">
        <v>1968</v>
      </c>
      <c r="M23" s="12" t="s">
        <v>1948</v>
      </c>
      <c r="N23" s="12" t="s">
        <v>1977</v>
      </c>
      <c r="O23" s="12" t="s">
        <v>1950</v>
      </c>
      <c r="P23" s="12" t="s">
        <v>1971</v>
      </c>
      <c r="Q23" s="12" t="s">
        <v>1927</v>
      </c>
      <c r="R23" s="12" t="s">
        <v>1934</v>
      </c>
      <c r="S23" s="12" t="s">
        <v>1975</v>
      </c>
      <c r="T23" s="12" t="s">
        <v>1952</v>
      </c>
      <c r="U23" s="12" t="s">
        <v>1936</v>
      </c>
      <c r="V23" s="12" t="s">
        <v>1931</v>
      </c>
      <c r="W23" s="12" t="s">
        <v>1940</v>
      </c>
      <c r="X23" s="12" t="s">
        <v>1970</v>
      </c>
      <c r="Y23" s="12" t="s">
        <v>1946</v>
      </c>
      <c r="Z23" s="12" t="s">
        <v>1936</v>
      </c>
      <c r="AA23" s="12" t="s">
        <v>1931</v>
      </c>
      <c r="AB23" s="12" t="s">
        <v>1950</v>
      </c>
      <c r="AC23" s="12" t="s">
        <v>1977</v>
      </c>
      <c r="AD23" s="12" t="s">
        <v>1948</v>
      </c>
      <c r="AE23" s="12" t="s">
        <v>1971</v>
      </c>
      <c r="AF23" s="12" t="s">
        <v>1968</v>
      </c>
      <c r="AG23" s="12" t="s">
        <v>1929</v>
      </c>
      <c r="AH23" s="12" t="s">
        <v>1934</v>
      </c>
      <c r="AI23" s="12" t="s">
        <v>1952</v>
      </c>
      <c r="AJ23" s="12" t="s">
        <v>1975</v>
      </c>
      <c r="AK23" s="12" t="s">
        <v>1927</v>
      </c>
      <c r="AL23" s="12" t="s">
        <v>1973</v>
      </c>
      <c r="AM23" s="12" t="s">
        <v>1944</v>
      </c>
      <c r="AN23" s="12" t="s">
        <v>1938</v>
      </c>
      <c r="AO23" s="12" t="s">
        <v>1942</v>
      </c>
    </row>
    <row r="24" spans="1:41" x14ac:dyDescent="0.35">
      <c r="AG24" s="16"/>
    </row>
    <row r="25" spans="1:41" x14ac:dyDescent="0.35">
      <c r="AG25" s="16"/>
    </row>
    <row r="26" spans="1:41" x14ac:dyDescent="0.35">
      <c r="AG26" s="17"/>
    </row>
    <row r="27" spans="1:41" x14ac:dyDescent="0.35">
      <c r="AG27" s="18"/>
    </row>
    <row r="28" spans="1:41" x14ac:dyDescent="0.35">
      <c r="AG28" s="18"/>
    </row>
    <row r="29" spans="1:41" x14ac:dyDescent="0.35">
      <c r="AG29" s="16"/>
    </row>
    <row r="30" spans="1:41" x14ac:dyDescent="0.35">
      <c r="AG30" s="16"/>
    </row>
    <row r="31" spans="1:41" x14ac:dyDescent="0.35">
      <c r="AG31" s="17"/>
    </row>
    <row r="32" spans="1:41" x14ac:dyDescent="0.35">
      <c r="AG32" s="18"/>
    </row>
    <row r="33" spans="33:33" x14ac:dyDescent="0.35">
      <c r="AG33" s="18"/>
    </row>
    <row r="34" spans="33:33" x14ac:dyDescent="0.35">
      <c r="AG34" s="16"/>
    </row>
    <row r="35" spans="33:33" x14ac:dyDescent="0.35">
      <c r="AG35" s="16"/>
    </row>
    <row r="36" spans="33:33" x14ac:dyDescent="0.35">
      <c r="AG36" s="17"/>
    </row>
    <row r="37" spans="33:33" x14ac:dyDescent="0.35">
      <c r="AG37" s="18"/>
    </row>
    <row r="38" spans="33:33" x14ac:dyDescent="0.35">
      <c r="AG38" s="18"/>
    </row>
    <row r="39" spans="33:33" x14ac:dyDescent="0.35">
      <c r="AG39" s="16"/>
    </row>
    <row r="40" spans="33:33" x14ac:dyDescent="0.35">
      <c r="AG40" s="16"/>
    </row>
    <row r="41" spans="33:33" x14ac:dyDescent="0.35">
      <c r="AG41" s="17"/>
    </row>
    <row r="42" spans="33:33" x14ac:dyDescent="0.35">
      <c r="AG42" s="18"/>
    </row>
    <row r="43" spans="33:33" x14ac:dyDescent="0.35">
      <c r="AG43" s="18"/>
    </row>
    <row r="44" spans="33:33" x14ac:dyDescent="0.35">
      <c r="AG44" s="16"/>
    </row>
    <row r="45" spans="33:33" x14ac:dyDescent="0.35">
      <c r="AG45" s="16"/>
    </row>
    <row r="46" spans="33:33" x14ac:dyDescent="0.35">
      <c r="AG46" s="17"/>
    </row>
    <row r="47" spans="33:33" x14ac:dyDescent="0.35">
      <c r="AG47" s="18"/>
    </row>
    <row r="48" spans="33:33" x14ac:dyDescent="0.35">
      <c r="AG48" s="18"/>
    </row>
    <row r="49" spans="33:33" x14ac:dyDescent="0.35">
      <c r="AG49" s="16"/>
    </row>
    <row r="50" spans="33:33" x14ac:dyDescent="0.35">
      <c r="AG50" s="16"/>
    </row>
    <row r="51" spans="33:33" x14ac:dyDescent="0.35">
      <c r="AG51" s="17"/>
    </row>
    <row r="52" spans="33:33" x14ac:dyDescent="0.35">
      <c r="AG52" s="18"/>
    </row>
    <row r="53" spans="33:33" x14ac:dyDescent="0.35">
      <c r="AG53" s="18"/>
    </row>
    <row r="54" spans="33:33" x14ac:dyDescent="0.35">
      <c r="AG54" s="16"/>
    </row>
    <row r="55" spans="33:33" x14ac:dyDescent="0.35">
      <c r="AG55" s="16"/>
    </row>
    <row r="56" spans="33:33" x14ac:dyDescent="0.35">
      <c r="AG56" s="17"/>
    </row>
    <row r="57" spans="33:33" x14ac:dyDescent="0.35">
      <c r="AG57" s="18"/>
    </row>
    <row r="58" spans="33:33" x14ac:dyDescent="0.35">
      <c r="AG5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4F27-B758-4B57-AD10-DA240A3F1610}">
  <sheetPr>
    <tabColor theme="3"/>
  </sheetPr>
  <dimension ref="A1:Q1000"/>
  <sheetViews>
    <sheetView zoomScale="85" workbookViewId="0">
      <selection activeCell="A3" sqref="A3"/>
    </sheetView>
  </sheetViews>
  <sheetFormatPr defaultRowHeight="14.5" x14ac:dyDescent="0.35"/>
  <cols>
    <col min="1" max="1" width="19.90625" style="10" bestFit="1" customWidth="1"/>
    <col min="2" max="2" width="12.36328125" bestFit="1" customWidth="1"/>
    <col min="3" max="3" width="14.36328125" bestFit="1" customWidth="1"/>
    <col min="4" max="4" width="6.7265625" customWidth="1"/>
    <col min="5" max="5" width="15.6328125" bestFit="1" customWidth="1"/>
    <col min="6" max="6" width="7.1796875" bestFit="1" customWidth="1"/>
    <col min="7" max="7" width="9.26953125" bestFit="1" customWidth="1"/>
    <col min="8" max="8" width="13.08984375" bestFit="1" customWidth="1"/>
    <col min="9" max="9" width="19.6328125" bestFit="1" customWidth="1"/>
    <col min="10" max="10" width="10" bestFit="1" customWidth="1"/>
    <col min="11" max="11" width="17.08984375" bestFit="1" customWidth="1"/>
    <col min="12" max="12" width="8.26953125" bestFit="1" customWidth="1"/>
    <col min="13" max="13" width="9.08984375" bestFit="1" customWidth="1"/>
    <col min="14" max="14" width="15.90625" bestFit="1" customWidth="1"/>
    <col min="15" max="15" width="13.81640625" bestFit="1" customWidth="1"/>
    <col min="17" max="17" width="13.7265625" bestFit="1" customWidth="1"/>
  </cols>
  <sheetData>
    <row r="1" spans="1:17" x14ac:dyDescent="0.35">
      <c r="B1" s="8" t="s">
        <v>8</v>
      </c>
      <c r="C1" s="9">
        <v>1</v>
      </c>
    </row>
    <row r="3" spans="1:17" x14ac:dyDescent="0.35">
      <c r="B3" s="8" t="s">
        <v>1965</v>
      </c>
      <c r="C3" s="8" t="s">
        <v>1959</v>
      </c>
      <c r="D3" s="8" t="s">
        <v>14</v>
      </c>
      <c r="E3" s="8" t="s">
        <v>35</v>
      </c>
      <c r="F3" s="8" t="s">
        <v>1962</v>
      </c>
      <c r="G3" s="8" t="s">
        <v>2058</v>
      </c>
      <c r="H3" s="8" t="s">
        <v>28</v>
      </c>
      <c r="I3" s="8" t="s">
        <v>22</v>
      </c>
      <c r="J3" s="8" t="s">
        <v>36</v>
      </c>
      <c r="K3" s="8" t="s">
        <v>20</v>
      </c>
      <c r="L3" s="8" t="s">
        <v>47</v>
      </c>
      <c r="M3" s="8" t="s">
        <v>1960</v>
      </c>
      <c r="N3" s="8" t="s">
        <v>1961</v>
      </c>
      <c r="O3" s="8" t="s">
        <v>37</v>
      </c>
      <c r="P3" s="8" t="s">
        <v>38</v>
      </c>
      <c r="Q3" s="8" t="s">
        <v>39</v>
      </c>
    </row>
    <row r="4" spans="1:17" x14ac:dyDescent="0.35">
      <c r="A4" s="10" t="str">
        <f>IF(B4="","",E4&amp;" ("&amp;B4&amp;")")</f>
        <v>Ramsdale (ARS)</v>
      </c>
      <c r="B4" t="s">
        <v>1927</v>
      </c>
      <c r="C4" t="s">
        <v>1928</v>
      </c>
      <c r="D4">
        <v>17</v>
      </c>
      <c r="E4" t="s">
        <v>149</v>
      </c>
      <c r="F4">
        <v>5</v>
      </c>
      <c r="G4">
        <v>0</v>
      </c>
      <c r="H4">
        <v>143</v>
      </c>
      <c r="I4">
        <v>20.399999999999999</v>
      </c>
      <c r="J4">
        <v>3420</v>
      </c>
      <c r="K4">
        <v>3.8</v>
      </c>
      <c r="L4">
        <v>9</v>
      </c>
      <c r="M4" s="5">
        <v>0</v>
      </c>
      <c r="N4" s="5">
        <v>0</v>
      </c>
      <c r="O4">
        <v>3</v>
      </c>
      <c r="P4">
        <v>8</v>
      </c>
      <c r="Q4">
        <v>14</v>
      </c>
    </row>
    <row r="5" spans="1:17" x14ac:dyDescent="0.35">
      <c r="A5" s="10" t="str">
        <f t="shared" ref="A5:A68" si="0">IF(B5="","",E5&amp;" ("&amp;B5&amp;")")</f>
        <v>Rúnarsson (ARS)</v>
      </c>
      <c r="B5" t="s">
        <v>1927</v>
      </c>
      <c r="C5" t="s">
        <v>1928</v>
      </c>
      <c r="D5">
        <v>18</v>
      </c>
      <c r="E5" t="s">
        <v>152</v>
      </c>
      <c r="F5">
        <v>4</v>
      </c>
      <c r="G5">
        <v>0</v>
      </c>
      <c r="H5">
        <v>143</v>
      </c>
      <c r="I5">
        <v>0.2</v>
      </c>
      <c r="J5">
        <v>3420</v>
      </c>
      <c r="K5">
        <v>0</v>
      </c>
      <c r="L5">
        <v>9</v>
      </c>
      <c r="M5" s="5">
        <v>0</v>
      </c>
      <c r="N5" s="5">
        <v>0</v>
      </c>
      <c r="O5">
        <v>3</v>
      </c>
      <c r="P5">
        <v>8</v>
      </c>
      <c r="Q5">
        <v>14</v>
      </c>
    </row>
    <row r="6" spans="1:17" x14ac:dyDescent="0.35">
      <c r="A6" s="10" t="str">
        <f t="shared" si="0"/>
        <v>Turner (ARS)</v>
      </c>
      <c r="B6" t="s">
        <v>1927</v>
      </c>
      <c r="C6" t="s">
        <v>1928</v>
      </c>
      <c r="D6">
        <v>28</v>
      </c>
      <c r="E6" t="s">
        <v>181</v>
      </c>
      <c r="F6">
        <v>4</v>
      </c>
      <c r="G6">
        <v>0</v>
      </c>
      <c r="H6">
        <v>154</v>
      </c>
      <c r="I6">
        <v>2.1</v>
      </c>
      <c r="J6">
        <v>2237</v>
      </c>
      <c r="K6">
        <v>0</v>
      </c>
      <c r="L6">
        <v>8</v>
      </c>
      <c r="M6" s="5">
        <v>0</v>
      </c>
      <c r="N6" s="5">
        <v>0</v>
      </c>
      <c r="O6">
        <v>8</v>
      </c>
      <c r="P6">
        <v>13</v>
      </c>
      <c r="Q6">
        <v>8</v>
      </c>
    </row>
    <row r="7" spans="1:17" x14ac:dyDescent="0.35">
      <c r="A7" s="10" t="str">
        <f t="shared" si="0"/>
        <v>Martinez (AVL)</v>
      </c>
      <c r="B7" t="s">
        <v>1929</v>
      </c>
      <c r="C7" t="s">
        <v>1930</v>
      </c>
      <c r="D7">
        <v>49</v>
      </c>
      <c r="E7" t="s">
        <v>263</v>
      </c>
      <c r="F7">
        <v>5</v>
      </c>
      <c r="G7">
        <v>0</v>
      </c>
      <c r="H7">
        <v>135</v>
      </c>
      <c r="I7">
        <v>8</v>
      </c>
      <c r="J7">
        <v>3139</v>
      </c>
      <c r="K7">
        <v>3.8</v>
      </c>
      <c r="L7">
        <v>15</v>
      </c>
      <c r="M7" s="5">
        <v>0</v>
      </c>
      <c r="N7" s="5">
        <v>0</v>
      </c>
      <c r="O7">
        <v>6</v>
      </c>
      <c r="P7">
        <v>1</v>
      </c>
      <c r="Q7">
        <v>11</v>
      </c>
    </row>
    <row r="8" spans="1:17" x14ac:dyDescent="0.35">
      <c r="A8" s="10" t="str">
        <f t="shared" si="0"/>
        <v>Olsen (AVL)</v>
      </c>
      <c r="B8" t="s">
        <v>1929</v>
      </c>
      <c r="C8" t="s">
        <v>1930</v>
      </c>
      <c r="D8">
        <v>53</v>
      </c>
      <c r="E8" t="s">
        <v>272</v>
      </c>
      <c r="F8">
        <v>4</v>
      </c>
      <c r="G8">
        <v>0</v>
      </c>
      <c r="H8">
        <v>10</v>
      </c>
      <c r="I8">
        <v>0.9</v>
      </c>
      <c r="J8">
        <v>280</v>
      </c>
      <c r="K8">
        <v>2.5</v>
      </c>
      <c r="L8">
        <v>1</v>
      </c>
      <c r="M8" s="5">
        <v>0</v>
      </c>
      <c r="N8" s="5">
        <v>0</v>
      </c>
      <c r="O8">
        <v>1</v>
      </c>
      <c r="P8">
        <v>3</v>
      </c>
      <c r="Q8">
        <v>1</v>
      </c>
    </row>
    <row r="9" spans="1:17" x14ac:dyDescent="0.35">
      <c r="A9" s="10" t="str">
        <f t="shared" si="0"/>
        <v>Sinisalo (AVL)</v>
      </c>
      <c r="B9" t="s">
        <v>1929</v>
      </c>
      <c r="C9" t="s">
        <v>1930</v>
      </c>
      <c r="D9">
        <v>57</v>
      </c>
      <c r="E9" t="s">
        <v>289</v>
      </c>
      <c r="F9">
        <v>4</v>
      </c>
      <c r="G9">
        <v>0</v>
      </c>
      <c r="H9">
        <v>2</v>
      </c>
      <c r="I9">
        <v>0</v>
      </c>
      <c r="J9">
        <v>10</v>
      </c>
      <c r="K9">
        <v>0</v>
      </c>
      <c r="L9">
        <v>13</v>
      </c>
      <c r="M9" s="5">
        <v>0</v>
      </c>
      <c r="N9" s="5">
        <v>0</v>
      </c>
      <c r="O9">
        <v>6</v>
      </c>
      <c r="P9">
        <v>8</v>
      </c>
      <c r="Q9">
        <v>11</v>
      </c>
    </row>
    <row r="10" spans="1:17" x14ac:dyDescent="0.35">
      <c r="A10" s="10" t="str">
        <f t="shared" si="0"/>
        <v>Balcombe (BRE)</v>
      </c>
      <c r="B10" t="s">
        <v>1931</v>
      </c>
      <c r="C10" t="s">
        <v>1932</v>
      </c>
      <c r="D10">
        <v>91</v>
      </c>
      <c r="E10" t="s">
        <v>414</v>
      </c>
      <c r="F10">
        <v>4</v>
      </c>
      <c r="G10">
        <v>0</v>
      </c>
      <c r="H10">
        <v>29</v>
      </c>
      <c r="I10">
        <v>0.3</v>
      </c>
      <c r="J10">
        <v>763</v>
      </c>
      <c r="K10">
        <v>0</v>
      </c>
      <c r="L10">
        <v>1</v>
      </c>
      <c r="M10" s="5">
        <v>0</v>
      </c>
      <c r="N10" s="5">
        <v>0</v>
      </c>
      <c r="O10">
        <v>5</v>
      </c>
      <c r="P10">
        <v>4</v>
      </c>
      <c r="Q10">
        <v>4</v>
      </c>
    </row>
    <row r="11" spans="1:17" x14ac:dyDescent="0.35">
      <c r="A11" s="10" t="str">
        <f t="shared" si="0"/>
        <v>Cox (BRE)</v>
      </c>
      <c r="B11" t="s">
        <v>1931</v>
      </c>
      <c r="C11" t="s">
        <v>1932</v>
      </c>
      <c r="D11">
        <v>97</v>
      </c>
      <c r="E11" t="s">
        <v>435</v>
      </c>
      <c r="F11">
        <v>4</v>
      </c>
      <c r="G11">
        <v>0</v>
      </c>
      <c r="H11">
        <v>49</v>
      </c>
      <c r="I11">
        <v>0</v>
      </c>
      <c r="J11">
        <v>1811</v>
      </c>
      <c r="K11">
        <v>0</v>
      </c>
      <c r="L11">
        <v>6</v>
      </c>
      <c r="M11" s="5">
        <v>0</v>
      </c>
      <c r="N11" s="5">
        <v>0</v>
      </c>
      <c r="O11">
        <v>5</v>
      </c>
      <c r="P11">
        <v>2</v>
      </c>
      <c r="Q11">
        <v>4</v>
      </c>
    </row>
    <row r="12" spans="1:17" x14ac:dyDescent="0.35">
      <c r="A12" s="10" t="str">
        <f t="shared" si="0"/>
        <v>Flekken (BRE)</v>
      </c>
      <c r="B12" t="s">
        <v>1931</v>
      </c>
      <c r="C12" t="s">
        <v>1932</v>
      </c>
      <c r="D12">
        <v>101</v>
      </c>
      <c r="E12" t="s">
        <v>448</v>
      </c>
      <c r="F12">
        <v>4.5</v>
      </c>
      <c r="G12">
        <v>0</v>
      </c>
      <c r="H12">
        <v>4</v>
      </c>
      <c r="I12">
        <v>2.1</v>
      </c>
      <c r="J12">
        <v>6</v>
      </c>
      <c r="K12">
        <v>0</v>
      </c>
      <c r="L12">
        <v>3</v>
      </c>
      <c r="M12" s="5">
        <v>0</v>
      </c>
      <c r="N12" s="5">
        <v>0</v>
      </c>
      <c r="O12">
        <v>4</v>
      </c>
      <c r="P12">
        <v>1</v>
      </c>
      <c r="Q12">
        <v>5</v>
      </c>
    </row>
    <row r="13" spans="1:17" x14ac:dyDescent="0.35">
      <c r="A13" s="10" t="str">
        <f t="shared" si="0"/>
        <v>Raya (BRE)</v>
      </c>
      <c r="B13" t="s">
        <v>1931</v>
      </c>
      <c r="C13" t="s">
        <v>1932</v>
      </c>
      <c r="D13">
        <v>113</v>
      </c>
      <c r="E13" t="s">
        <v>483</v>
      </c>
      <c r="F13">
        <v>5</v>
      </c>
      <c r="G13">
        <v>0</v>
      </c>
      <c r="H13">
        <v>166</v>
      </c>
      <c r="I13">
        <v>7.8</v>
      </c>
      <c r="J13">
        <v>3420</v>
      </c>
      <c r="K13">
        <v>4.4000000000000004</v>
      </c>
      <c r="L13">
        <v>20</v>
      </c>
      <c r="M13" s="5">
        <v>0</v>
      </c>
      <c r="N13" s="5">
        <v>0</v>
      </c>
      <c r="O13">
        <v>3</v>
      </c>
      <c r="P13">
        <v>3</v>
      </c>
      <c r="Q13">
        <v>12</v>
      </c>
    </row>
    <row r="14" spans="1:17" x14ac:dyDescent="0.35">
      <c r="A14" s="10" t="str">
        <f t="shared" si="0"/>
        <v>Strakosha (BRE)</v>
      </c>
      <c r="B14" t="s">
        <v>1931</v>
      </c>
      <c r="C14" t="s">
        <v>1932</v>
      </c>
      <c r="D14">
        <v>116</v>
      </c>
      <c r="E14" t="s">
        <v>491</v>
      </c>
      <c r="F14">
        <v>4</v>
      </c>
      <c r="G14">
        <v>0</v>
      </c>
      <c r="H14">
        <v>29</v>
      </c>
      <c r="I14">
        <v>0.5</v>
      </c>
      <c r="J14">
        <v>723</v>
      </c>
      <c r="K14">
        <v>0</v>
      </c>
      <c r="L14">
        <v>20</v>
      </c>
      <c r="M14" s="5">
        <v>0</v>
      </c>
      <c r="N14" s="5">
        <v>0</v>
      </c>
      <c r="O14">
        <v>3</v>
      </c>
      <c r="P14">
        <v>1</v>
      </c>
      <c r="Q14">
        <v>3</v>
      </c>
    </row>
    <row r="15" spans="1:17" x14ac:dyDescent="0.35">
      <c r="A15" s="10" t="str">
        <f t="shared" si="0"/>
        <v>Franchi (BUR)</v>
      </c>
      <c r="B15" t="s">
        <v>1934</v>
      </c>
      <c r="C15" t="s">
        <v>1935</v>
      </c>
      <c r="D15">
        <v>169</v>
      </c>
      <c r="E15" t="s">
        <v>657</v>
      </c>
      <c r="F15">
        <v>4</v>
      </c>
      <c r="G15">
        <v>0</v>
      </c>
      <c r="H15">
        <v>91</v>
      </c>
      <c r="I15">
        <v>0.2</v>
      </c>
      <c r="J15">
        <v>1844</v>
      </c>
      <c r="K15">
        <v>0</v>
      </c>
      <c r="L15">
        <v>5</v>
      </c>
      <c r="M15" s="5">
        <v>0</v>
      </c>
      <c r="N15" s="5">
        <v>0</v>
      </c>
      <c r="O15">
        <v>6</v>
      </c>
      <c r="P15">
        <v>5</v>
      </c>
      <c r="Q15">
        <v>6</v>
      </c>
    </row>
    <row r="16" spans="1:17" x14ac:dyDescent="0.35">
      <c r="A16" s="10" t="str">
        <f t="shared" si="0"/>
        <v>Muric (BUR)</v>
      </c>
      <c r="B16" t="s">
        <v>1934</v>
      </c>
      <c r="C16" t="s">
        <v>1935</v>
      </c>
      <c r="D16">
        <v>172</v>
      </c>
      <c r="E16" t="s">
        <v>667</v>
      </c>
      <c r="F16">
        <v>4.5</v>
      </c>
      <c r="G16">
        <v>0</v>
      </c>
      <c r="H16">
        <v>91</v>
      </c>
      <c r="I16">
        <v>0.4</v>
      </c>
      <c r="J16">
        <v>1844</v>
      </c>
      <c r="K16">
        <v>0</v>
      </c>
      <c r="L16">
        <v>5</v>
      </c>
      <c r="M16" s="5">
        <v>0</v>
      </c>
      <c r="N16" s="5">
        <v>0</v>
      </c>
      <c r="O16">
        <v>6</v>
      </c>
      <c r="P16">
        <v>5</v>
      </c>
      <c r="Q16">
        <v>6</v>
      </c>
    </row>
    <row r="17" spans="1:17" x14ac:dyDescent="0.35">
      <c r="A17" s="10" t="str">
        <f t="shared" si="0"/>
        <v>Peacock-Farrell (BUR)</v>
      </c>
      <c r="B17" t="s">
        <v>1934</v>
      </c>
      <c r="C17" t="s">
        <v>1935</v>
      </c>
      <c r="D17">
        <v>175</v>
      </c>
      <c r="E17" t="s">
        <v>676</v>
      </c>
      <c r="F17">
        <v>4</v>
      </c>
      <c r="G17">
        <v>0</v>
      </c>
      <c r="H17">
        <v>91</v>
      </c>
      <c r="I17">
        <v>0.1</v>
      </c>
      <c r="J17">
        <v>1844</v>
      </c>
      <c r="K17">
        <v>0</v>
      </c>
      <c r="L17">
        <v>5</v>
      </c>
      <c r="M17" s="5">
        <v>0</v>
      </c>
      <c r="N17" s="5">
        <v>0</v>
      </c>
      <c r="O17">
        <v>6</v>
      </c>
      <c r="P17">
        <v>5</v>
      </c>
      <c r="Q17">
        <v>6</v>
      </c>
    </row>
    <row r="18" spans="1:17" x14ac:dyDescent="0.35">
      <c r="A18" s="10" t="str">
        <f t="shared" si="0"/>
        <v>Vigouroux (BUR)</v>
      </c>
      <c r="B18" t="s">
        <v>1934</v>
      </c>
      <c r="C18" t="s">
        <v>1935</v>
      </c>
      <c r="D18">
        <v>181</v>
      </c>
      <c r="E18" t="s">
        <v>693</v>
      </c>
      <c r="F18">
        <v>4</v>
      </c>
      <c r="G18">
        <v>0</v>
      </c>
      <c r="H18">
        <v>91</v>
      </c>
      <c r="I18">
        <v>0.3</v>
      </c>
      <c r="J18">
        <v>1844</v>
      </c>
      <c r="K18">
        <v>0</v>
      </c>
      <c r="L18">
        <v>5</v>
      </c>
      <c r="M18" s="5">
        <v>0</v>
      </c>
      <c r="N18" s="5">
        <v>0</v>
      </c>
      <c r="O18">
        <v>6</v>
      </c>
      <c r="P18">
        <v>5</v>
      </c>
      <c r="Q18">
        <v>6</v>
      </c>
    </row>
    <row r="19" spans="1:17" x14ac:dyDescent="0.35">
      <c r="A19" s="10" t="str">
        <f t="shared" si="0"/>
        <v>Trafford (BUR)</v>
      </c>
      <c r="B19" t="s">
        <v>1934</v>
      </c>
      <c r="C19" t="s">
        <v>1935</v>
      </c>
      <c r="D19">
        <v>596</v>
      </c>
      <c r="E19" t="s">
        <v>708</v>
      </c>
      <c r="F19">
        <v>4.5</v>
      </c>
      <c r="G19">
        <v>0</v>
      </c>
      <c r="H19">
        <v>24</v>
      </c>
      <c r="I19">
        <v>1.1000000000000001</v>
      </c>
      <c r="J19">
        <v>790</v>
      </c>
      <c r="K19">
        <v>0</v>
      </c>
      <c r="L19">
        <v>5</v>
      </c>
      <c r="M19" s="5">
        <v>0</v>
      </c>
      <c r="N19" s="5">
        <v>0</v>
      </c>
      <c r="O19">
        <v>6</v>
      </c>
      <c r="P19">
        <v>1</v>
      </c>
      <c r="Q19">
        <v>4</v>
      </c>
    </row>
    <row r="20" spans="1:17" x14ac:dyDescent="0.35">
      <c r="A20" s="10" t="str">
        <f t="shared" si="0"/>
        <v>Sanchez (CHE)</v>
      </c>
      <c r="B20" t="s">
        <v>1936</v>
      </c>
      <c r="C20" t="s">
        <v>1937</v>
      </c>
      <c r="D20">
        <v>145</v>
      </c>
      <c r="E20" t="s">
        <v>719</v>
      </c>
      <c r="F20">
        <v>4.5</v>
      </c>
      <c r="G20">
        <v>0</v>
      </c>
      <c r="H20">
        <v>82</v>
      </c>
      <c r="I20">
        <v>4</v>
      </c>
      <c r="J20">
        <v>2070</v>
      </c>
      <c r="K20">
        <v>3.6</v>
      </c>
      <c r="L20">
        <v>10</v>
      </c>
      <c r="M20" s="5">
        <v>0</v>
      </c>
      <c r="N20" s="5">
        <v>0</v>
      </c>
      <c r="O20">
        <v>6</v>
      </c>
      <c r="P20">
        <v>1</v>
      </c>
      <c r="Q20">
        <v>6</v>
      </c>
    </row>
    <row r="21" spans="1:17" x14ac:dyDescent="0.35">
      <c r="A21" s="10" t="str">
        <f t="shared" si="0"/>
        <v>Arrizabalaga (CHE)</v>
      </c>
      <c r="B21" t="s">
        <v>1936</v>
      </c>
      <c r="C21" t="s">
        <v>1937</v>
      </c>
      <c r="D21">
        <v>187</v>
      </c>
      <c r="E21" t="s">
        <v>728</v>
      </c>
      <c r="F21">
        <v>5</v>
      </c>
      <c r="G21">
        <v>0</v>
      </c>
      <c r="H21">
        <v>118</v>
      </c>
      <c r="I21">
        <v>1.5</v>
      </c>
      <c r="J21">
        <v>2565</v>
      </c>
      <c r="K21">
        <v>4.0999999999999996</v>
      </c>
      <c r="L21">
        <v>15</v>
      </c>
      <c r="M21" s="5">
        <v>0</v>
      </c>
      <c r="N21" s="5">
        <v>0</v>
      </c>
      <c r="O21">
        <v>6</v>
      </c>
      <c r="P21">
        <v>1</v>
      </c>
      <c r="Q21">
        <v>9</v>
      </c>
    </row>
    <row r="22" spans="1:17" x14ac:dyDescent="0.35">
      <c r="A22" s="10" t="str">
        <f t="shared" si="0"/>
        <v>Bettinelli (CHE)</v>
      </c>
      <c r="B22" t="s">
        <v>1936</v>
      </c>
      <c r="C22" t="s">
        <v>1937</v>
      </c>
      <c r="D22">
        <v>192</v>
      </c>
      <c r="E22" t="s">
        <v>746</v>
      </c>
      <c r="F22">
        <v>4</v>
      </c>
      <c r="G22">
        <v>0</v>
      </c>
      <c r="H22">
        <v>40</v>
      </c>
      <c r="I22">
        <v>0.1</v>
      </c>
      <c r="J22">
        <v>904</v>
      </c>
      <c r="K22">
        <v>0</v>
      </c>
      <c r="L22">
        <v>2</v>
      </c>
      <c r="M22" s="5">
        <v>0</v>
      </c>
      <c r="N22" s="5">
        <v>0</v>
      </c>
      <c r="O22">
        <v>1</v>
      </c>
      <c r="P22">
        <v>1</v>
      </c>
      <c r="Q22">
        <v>4</v>
      </c>
    </row>
    <row r="23" spans="1:17" x14ac:dyDescent="0.35">
      <c r="A23" s="10" t="str">
        <f t="shared" si="0"/>
        <v>Slonina (CHE)</v>
      </c>
      <c r="B23" t="s">
        <v>1936</v>
      </c>
      <c r="C23" t="s">
        <v>1937</v>
      </c>
      <c r="D23">
        <v>215</v>
      </c>
      <c r="E23" t="s">
        <v>815</v>
      </c>
      <c r="F23">
        <v>4</v>
      </c>
      <c r="G23">
        <v>0</v>
      </c>
      <c r="H23">
        <v>39</v>
      </c>
      <c r="I23">
        <v>0.1</v>
      </c>
      <c r="J23">
        <v>805</v>
      </c>
      <c r="K23">
        <v>0</v>
      </c>
      <c r="L23">
        <v>2</v>
      </c>
      <c r="M23" s="5">
        <v>0</v>
      </c>
      <c r="N23" s="5">
        <v>0</v>
      </c>
      <c r="O23">
        <v>1</v>
      </c>
      <c r="P23">
        <v>1</v>
      </c>
      <c r="Q23">
        <v>3</v>
      </c>
    </row>
    <row r="24" spans="1:17" x14ac:dyDescent="0.35">
      <c r="A24" s="10" t="str">
        <f t="shared" si="0"/>
        <v>Guaita (CRY)</v>
      </c>
      <c r="B24" t="s">
        <v>1938</v>
      </c>
      <c r="C24" t="s">
        <v>1939</v>
      </c>
      <c r="D24">
        <v>227</v>
      </c>
      <c r="E24" t="s">
        <v>866</v>
      </c>
      <c r="F24">
        <v>4.5</v>
      </c>
      <c r="G24">
        <v>0</v>
      </c>
      <c r="H24">
        <v>99</v>
      </c>
      <c r="I24">
        <v>1.2</v>
      </c>
      <c r="J24">
        <v>2430</v>
      </c>
      <c r="K24">
        <v>3.7</v>
      </c>
      <c r="L24">
        <v>10</v>
      </c>
      <c r="M24" s="5">
        <v>0</v>
      </c>
      <c r="N24" s="5">
        <v>0</v>
      </c>
      <c r="O24">
        <v>10</v>
      </c>
      <c r="P24">
        <v>5</v>
      </c>
      <c r="Q24">
        <v>6</v>
      </c>
    </row>
    <row r="25" spans="1:17" x14ac:dyDescent="0.35">
      <c r="A25" s="10" t="str">
        <f t="shared" si="0"/>
        <v>Johnstone (CRY)</v>
      </c>
      <c r="B25" t="s">
        <v>1938</v>
      </c>
      <c r="C25" t="s">
        <v>1939</v>
      </c>
      <c r="D25">
        <v>230</v>
      </c>
      <c r="E25" t="s">
        <v>874</v>
      </c>
      <c r="F25">
        <v>4.5</v>
      </c>
      <c r="G25">
        <v>0</v>
      </c>
      <c r="H25">
        <v>36</v>
      </c>
      <c r="I25">
        <v>1.6</v>
      </c>
      <c r="J25">
        <v>810</v>
      </c>
      <c r="K25">
        <v>4</v>
      </c>
      <c r="L25">
        <v>5</v>
      </c>
      <c r="M25" s="5">
        <v>0</v>
      </c>
      <c r="N25" s="5">
        <v>0</v>
      </c>
      <c r="O25">
        <v>1</v>
      </c>
      <c r="P25">
        <v>1</v>
      </c>
      <c r="Q25">
        <v>3</v>
      </c>
    </row>
    <row r="26" spans="1:17" x14ac:dyDescent="0.35">
      <c r="A26" s="10" t="str">
        <f t="shared" si="0"/>
        <v>Matthews (CRY)</v>
      </c>
      <c r="B26" t="s">
        <v>1938</v>
      </c>
      <c r="C26" t="s">
        <v>1939</v>
      </c>
      <c r="D26">
        <v>233</v>
      </c>
      <c r="E26" t="s">
        <v>884</v>
      </c>
      <c r="F26">
        <v>4</v>
      </c>
      <c r="G26">
        <v>0</v>
      </c>
      <c r="H26">
        <v>41</v>
      </c>
      <c r="I26">
        <v>0.2</v>
      </c>
      <c r="J26">
        <v>748</v>
      </c>
      <c r="K26">
        <v>0</v>
      </c>
      <c r="L26">
        <v>3</v>
      </c>
      <c r="M26" s="5">
        <v>0</v>
      </c>
      <c r="N26" s="5">
        <v>0</v>
      </c>
      <c r="O26">
        <v>2</v>
      </c>
      <c r="P26">
        <v>1</v>
      </c>
      <c r="Q26">
        <v>3</v>
      </c>
    </row>
    <row r="27" spans="1:17" x14ac:dyDescent="0.35">
      <c r="A27" s="10" t="str">
        <f t="shared" si="0"/>
        <v>Whitworth (CRY)</v>
      </c>
      <c r="B27" t="s">
        <v>1938</v>
      </c>
      <c r="C27" t="s">
        <v>1939</v>
      </c>
      <c r="D27">
        <v>243</v>
      </c>
      <c r="E27" t="s">
        <v>913</v>
      </c>
      <c r="F27">
        <v>4</v>
      </c>
      <c r="G27">
        <v>0</v>
      </c>
      <c r="H27">
        <v>3</v>
      </c>
      <c r="I27">
        <v>1.1000000000000001</v>
      </c>
      <c r="J27">
        <v>180</v>
      </c>
      <c r="K27">
        <v>1.5</v>
      </c>
      <c r="L27">
        <v>5</v>
      </c>
      <c r="M27" s="5">
        <v>0</v>
      </c>
      <c r="N27" s="5">
        <v>0</v>
      </c>
      <c r="O27">
        <v>1</v>
      </c>
      <c r="P27">
        <v>2</v>
      </c>
      <c r="Q27">
        <v>8</v>
      </c>
    </row>
    <row r="28" spans="1:17" x14ac:dyDescent="0.35">
      <c r="A28" s="10" t="str">
        <f t="shared" si="0"/>
        <v>Pickford (EVE)</v>
      </c>
      <c r="B28" t="s">
        <v>1940</v>
      </c>
      <c r="C28" t="s">
        <v>1941</v>
      </c>
      <c r="D28">
        <v>263</v>
      </c>
      <c r="E28" t="s">
        <v>974</v>
      </c>
      <c r="F28">
        <v>4.5</v>
      </c>
      <c r="G28">
        <v>0</v>
      </c>
      <c r="H28">
        <v>124</v>
      </c>
      <c r="I28">
        <v>12.7</v>
      </c>
      <c r="J28">
        <v>3330</v>
      </c>
      <c r="K28">
        <v>3.4</v>
      </c>
      <c r="L28">
        <v>10</v>
      </c>
      <c r="M28" s="5">
        <v>0</v>
      </c>
      <c r="N28" s="5">
        <v>0</v>
      </c>
      <c r="O28">
        <v>1</v>
      </c>
      <c r="P28">
        <v>1</v>
      </c>
      <c r="Q28">
        <v>8</v>
      </c>
    </row>
    <row r="29" spans="1:17" x14ac:dyDescent="0.35">
      <c r="A29" s="10" t="str">
        <f t="shared" si="0"/>
        <v>J.Virginia (EVE)</v>
      </c>
      <c r="B29" t="s">
        <v>1940</v>
      </c>
      <c r="C29" t="s">
        <v>1941</v>
      </c>
      <c r="D29">
        <v>266</v>
      </c>
      <c r="E29" t="s">
        <v>984</v>
      </c>
      <c r="F29">
        <v>4</v>
      </c>
      <c r="G29">
        <v>0</v>
      </c>
      <c r="H29">
        <v>106</v>
      </c>
      <c r="I29">
        <v>0.3</v>
      </c>
      <c r="J29">
        <v>3420</v>
      </c>
      <c r="K29">
        <v>0</v>
      </c>
      <c r="L29">
        <v>13</v>
      </c>
      <c r="M29" s="5">
        <v>0</v>
      </c>
      <c r="N29" s="5">
        <v>0</v>
      </c>
      <c r="O29">
        <v>1</v>
      </c>
      <c r="P29">
        <v>1</v>
      </c>
      <c r="Q29">
        <v>9</v>
      </c>
    </row>
    <row r="30" spans="1:17" x14ac:dyDescent="0.35">
      <c r="A30" s="10" t="str">
        <f t="shared" si="0"/>
        <v>Lonergan (EVE)</v>
      </c>
      <c r="B30" t="s">
        <v>1940</v>
      </c>
      <c r="C30" t="s">
        <v>1941</v>
      </c>
      <c r="D30">
        <v>579</v>
      </c>
      <c r="E30" t="s">
        <v>987</v>
      </c>
      <c r="F30">
        <v>4</v>
      </c>
      <c r="G30">
        <v>0</v>
      </c>
      <c r="H30">
        <v>106</v>
      </c>
      <c r="I30">
        <v>0.1</v>
      </c>
      <c r="J30">
        <v>3420</v>
      </c>
      <c r="K30">
        <v>0</v>
      </c>
      <c r="L30">
        <v>13</v>
      </c>
      <c r="M30" s="5">
        <v>0</v>
      </c>
      <c r="N30" s="5">
        <v>0</v>
      </c>
      <c r="O30">
        <v>1</v>
      </c>
      <c r="P30">
        <v>1</v>
      </c>
      <c r="Q30">
        <v>9</v>
      </c>
    </row>
    <row r="31" spans="1:17" x14ac:dyDescent="0.35">
      <c r="A31" s="10" t="str">
        <f t="shared" si="0"/>
        <v>Adrián (LIV)</v>
      </c>
      <c r="B31" t="s">
        <v>1942</v>
      </c>
      <c r="C31" t="s">
        <v>1943</v>
      </c>
      <c r="D31">
        <v>289</v>
      </c>
      <c r="E31" t="s">
        <v>1068</v>
      </c>
      <c r="F31">
        <v>4</v>
      </c>
      <c r="G31">
        <v>0</v>
      </c>
      <c r="H31">
        <v>116</v>
      </c>
      <c r="I31">
        <v>0.3</v>
      </c>
      <c r="J31">
        <v>2127</v>
      </c>
      <c r="K31">
        <v>0</v>
      </c>
      <c r="L31">
        <v>11</v>
      </c>
      <c r="M31" s="5">
        <v>0</v>
      </c>
      <c r="N31" s="5">
        <v>0</v>
      </c>
      <c r="O31">
        <v>5</v>
      </c>
      <c r="P31">
        <v>7</v>
      </c>
      <c r="Q31">
        <v>9</v>
      </c>
    </row>
    <row r="32" spans="1:17" x14ac:dyDescent="0.35">
      <c r="A32" s="10" t="str">
        <f t="shared" si="0"/>
        <v>Alisson (LIV)</v>
      </c>
      <c r="B32" t="s">
        <v>1942</v>
      </c>
      <c r="C32" t="s">
        <v>1943</v>
      </c>
      <c r="D32">
        <v>291</v>
      </c>
      <c r="E32" t="s">
        <v>1074</v>
      </c>
      <c r="F32">
        <v>5.5</v>
      </c>
      <c r="G32">
        <v>0</v>
      </c>
      <c r="H32">
        <v>162</v>
      </c>
      <c r="I32">
        <v>9.1</v>
      </c>
      <c r="J32">
        <v>3330</v>
      </c>
      <c r="K32">
        <v>4.4000000000000004</v>
      </c>
      <c r="L32">
        <v>15</v>
      </c>
      <c r="M32" s="5">
        <v>0</v>
      </c>
      <c r="N32" s="5">
        <v>0</v>
      </c>
      <c r="O32">
        <v>2</v>
      </c>
      <c r="P32">
        <v>1</v>
      </c>
      <c r="Q32">
        <v>14</v>
      </c>
    </row>
    <row r="33" spans="1:17" x14ac:dyDescent="0.35">
      <c r="A33" s="10" t="str">
        <f t="shared" si="0"/>
        <v>Kelleher (LIV)</v>
      </c>
      <c r="B33" t="s">
        <v>1942</v>
      </c>
      <c r="C33" t="s">
        <v>1943</v>
      </c>
      <c r="D33">
        <v>301</v>
      </c>
      <c r="E33" t="s">
        <v>1107</v>
      </c>
      <c r="F33">
        <v>4</v>
      </c>
      <c r="G33">
        <v>0</v>
      </c>
      <c r="H33">
        <v>2</v>
      </c>
      <c r="I33">
        <v>0.3</v>
      </c>
      <c r="J33">
        <v>90</v>
      </c>
      <c r="K33">
        <v>2</v>
      </c>
      <c r="L33">
        <v>4</v>
      </c>
      <c r="M33" s="5">
        <v>0</v>
      </c>
      <c r="N33" s="5">
        <v>0</v>
      </c>
      <c r="O33">
        <v>3</v>
      </c>
      <c r="P33">
        <v>1</v>
      </c>
      <c r="Q33">
        <v>4</v>
      </c>
    </row>
    <row r="34" spans="1:17" x14ac:dyDescent="0.35">
      <c r="A34" s="10" t="str">
        <f t="shared" si="0"/>
        <v>Carson (MCI)</v>
      </c>
      <c r="B34" t="s">
        <v>1944</v>
      </c>
      <c r="C34" t="s">
        <v>1945</v>
      </c>
      <c r="D34">
        <v>347</v>
      </c>
      <c r="E34" t="s">
        <v>1252</v>
      </c>
      <c r="F34">
        <v>4</v>
      </c>
      <c r="G34">
        <v>0</v>
      </c>
      <c r="H34">
        <v>73</v>
      </c>
      <c r="I34">
        <v>0.1</v>
      </c>
      <c r="J34">
        <v>1273</v>
      </c>
      <c r="K34">
        <v>0</v>
      </c>
      <c r="L34">
        <v>10</v>
      </c>
      <c r="M34" s="5">
        <v>0</v>
      </c>
      <c r="N34" s="5">
        <v>0</v>
      </c>
      <c r="O34">
        <v>2</v>
      </c>
      <c r="P34">
        <v>2</v>
      </c>
      <c r="Q34">
        <v>6</v>
      </c>
    </row>
    <row r="35" spans="1:17" x14ac:dyDescent="0.35">
      <c r="A35" s="10" t="str">
        <f t="shared" si="0"/>
        <v>Ederson M. (MCI)</v>
      </c>
      <c r="B35" t="s">
        <v>1944</v>
      </c>
      <c r="C35" t="s">
        <v>1945</v>
      </c>
      <c r="D35">
        <v>352</v>
      </c>
      <c r="E35" t="s">
        <v>1267</v>
      </c>
      <c r="F35">
        <v>5.5</v>
      </c>
      <c r="G35">
        <v>0</v>
      </c>
      <c r="H35">
        <v>121</v>
      </c>
      <c r="I35">
        <v>14.2</v>
      </c>
      <c r="J35">
        <v>3150</v>
      </c>
      <c r="K35">
        <v>3.5</v>
      </c>
      <c r="L35">
        <v>8</v>
      </c>
      <c r="M35" s="5">
        <v>0</v>
      </c>
      <c r="N35" s="5">
        <v>0</v>
      </c>
      <c r="O35">
        <v>7</v>
      </c>
      <c r="P35">
        <v>1</v>
      </c>
      <c r="Q35">
        <v>11</v>
      </c>
    </row>
    <row r="36" spans="1:17" x14ac:dyDescent="0.35">
      <c r="A36" s="10" t="str">
        <f t="shared" si="0"/>
        <v>Ortega Moreno (MCI)</v>
      </c>
      <c r="B36" t="s">
        <v>1944</v>
      </c>
      <c r="C36" t="s">
        <v>1945</v>
      </c>
      <c r="D36">
        <v>361</v>
      </c>
      <c r="E36" t="s">
        <v>1290</v>
      </c>
      <c r="F36">
        <v>4</v>
      </c>
      <c r="G36">
        <v>0</v>
      </c>
      <c r="H36">
        <v>23</v>
      </c>
      <c r="I36">
        <v>0.8</v>
      </c>
      <c r="J36">
        <v>270</v>
      </c>
      <c r="K36">
        <v>7.7</v>
      </c>
      <c r="L36">
        <v>5</v>
      </c>
      <c r="M36" s="5">
        <v>0</v>
      </c>
      <c r="N36" s="5">
        <v>0</v>
      </c>
      <c r="O36">
        <v>5</v>
      </c>
      <c r="P36">
        <v>12</v>
      </c>
      <c r="Q36">
        <v>2</v>
      </c>
    </row>
    <row r="37" spans="1:17" x14ac:dyDescent="0.35">
      <c r="A37" s="10" t="str">
        <f t="shared" si="0"/>
        <v>Steffen (MCI)</v>
      </c>
      <c r="B37" t="s">
        <v>1944</v>
      </c>
      <c r="C37" t="s">
        <v>1945</v>
      </c>
      <c r="D37">
        <v>367</v>
      </c>
      <c r="E37" t="s">
        <v>1307</v>
      </c>
      <c r="F37">
        <v>4</v>
      </c>
      <c r="G37">
        <v>0</v>
      </c>
      <c r="H37">
        <v>21</v>
      </c>
      <c r="I37">
        <v>0.2</v>
      </c>
      <c r="J37">
        <v>340</v>
      </c>
      <c r="K37">
        <v>0</v>
      </c>
      <c r="L37">
        <v>1</v>
      </c>
      <c r="M37" s="5">
        <v>0</v>
      </c>
      <c r="N37" s="5">
        <v>0</v>
      </c>
      <c r="O37">
        <v>2</v>
      </c>
      <c r="P37">
        <v>1</v>
      </c>
      <c r="Q37">
        <v>1</v>
      </c>
    </row>
    <row r="38" spans="1:17" x14ac:dyDescent="0.35">
      <c r="A38" s="10" t="str">
        <f t="shared" si="0"/>
        <v>Heaton (MUN)</v>
      </c>
      <c r="B38" t="s">
        <v>1946</v>
      </c>
      <c r="C38" t="s">
        <v>1947</v>
      </c>
      <c r="D38">
        <v>384</v>
      </c>
      <c r="E38" t="s">
        <v>1363</v>
      </c>
      <c r="F38">
        <v>4</v>
      </c>
      <c r="G38">
        <v>0</v>
      </c>
      <c r="H38">
        <v>39</v>
      </c>
      <c r="I38">
        <v>0.3</v>
      </c>
      <c r="J38">
        <v>557</v>
      </c>
      <c r="K38">
        <v>0</v>
      </c>
      <c r="L38">
        <v>2</v>
      </c>
      <c r="M38" s="5">
        <v>0</v>
      </c>
      <c r="N38" s="5">
        <v>0</v>
      </c>
      <c r="O38">
        <v>3</v>
      </c>
      <c r="P38">
        <v>2</v>
      </c>
      <c r="Q38">
        <v>4</v>
      </c>
    </row>
    <row r="39" spans="1:17" x14ac:dyDescent="0.35">
      <c r="A39" s="10" t="str">
        <f t="shared" si="0"/>
        <v>Henderson (MUN)</v>
      </c>
      <c r="B39" t="s">
        <v>1946</v>
      </c>
      <c r="C39" t="s">
        <v>1947</v>
      </c>
      <c r="D39">
        <v>385</v>
      </c>
      <c r="E39" t="s">
        <v>1101</v>
      </c>
      <c r="F39">
        <v>4.5</v>
      </c>
      <c r="G39">
        <v>0</v>
      </c>
      <c r="H39">
        <v>82</v>
      </c>
      <c r="I39">
        <v>0.7</v>
      </c>
      <c r="J39">
        <v>1620</v>
      </c>
      <c r="K39">
        <v>4.5999999999999996</v>
      </c>
      <c r="L39">
        <v>12</v>
      </c>
      <c r="M39" s="5">
        <v>0</v>
      </c>
      <c r="N39" s="5">
        <v>0</v>
      </c>
      <c r="O39">
        <v>3</v>
      </c>
      <c r="P39">
        <v>2</v>
      </c>
      <c r="Q39">
        <v>6</v>
      </c>
    </row>
    <row r="40" spans="1:17" x14ac:dyDescent="0.35">
      <c r="A40" s="10" t="str">
        <f t="shared" si="0"/>
        <v>Onana (MUN)</v>
      </c>
      <c r="B40" t="s">
        <v>1946</v>
      </c>
      <c r="C40" t="s">
        <v>1947</v>
      </c>
      <c r="D40">
        <v>597</v>
      </c>
      <c r="E40" t="s">
        <v>970</v>
      </c>
      <c r="F40">
        <v>5</v>
      </c>
      <c r="G40">
        <v>0</v>
      </c>
      <c r="H40">
        <v>67</v>
      </c>
      <c r="I40">
        <v>25.3</v>
      </c>
      <c r="J40">
        <v>1432</v>
      </c>
      <c r="K40">
        <v>0</v>
      </c>
      <c r="L40">
        <v>3</v>
      </c>
      <c r="M40" s="5">
        <v>0</v>
      </c>
      <c r="N40" s="5">
        <v>0</v>
      </c>
      <c r="O40">
        <v>1</v>
      </c>
      <c r="P40">
        <v>4</v>
      </c>
      <c r="Q40">
        <v>8</v>
      </c>
    </row>
    <row r="41" spans="1:17" x14ac:dyDescent="0.35">
      <c r="A41" s="10" t="str">
        <f t="shared" si="0"/>
        <v>Darlow (NEW)</v>
      </c>
      <c r="B41" t="s">
        <v>1948</v>
      </c>
      <c r="C41" t="s">
        <v>1949</v>
      </c>
      <c r="D41">
        <v>408</v>
      </c>
      <c r="E41" t="s">
        <v>1434</v>
      </c>
      <c r="F41">
        <v>4</v>
      </c>
      <c r="G41">
        <v>0</v>
      </c>
      <c r="H41">
        <v>129</v>
      </c>
      <c r="I41">
        <v>0.1</v>
      </c>
      <c r="J41">
        <v>3109</v>
      </c>
      <c r="K41">
        <v>0</v>
      </c>
      <c r="L41">
        <v>6</v>
      </c>
      <c r="M41" s="5">
        <v>0</v>
      </c>
      <c r="N41" s="5">
        <v>0</v>
      </c>
      <c r="O41">
        <v>1</v>
      </c>
      <c r="P41">
        <v>5</v>
      </c>
      <c r="Q41">
        <v>14</v>
      </c>
    </row>
    <row r="42" spans="1:17" x14ac:dyDescent="0.35">
      <c r="A42" s="10" t="str">
        <f t="shared" si="0"/>
        <v>Dubravka (NEW)</v>
      </c>
      <c r="B42" t="s">
        <v>1948</v>
      </c>
      <c r="C42" t="s">
        <v>1949</v>
      </c>
      <c r="D42">
        <v>409</v>
      </c>
      <c r="E42" t="s">
        <v>1436</v>
      </c>
      <c r="F42">
        <v>4</v>
      </c>
      <c r="G42">
        <v>0</v>
      </c>
      <c r="H42">
        <v>11</v>
      </c>
      <c r="I42">
        <v>1.1000000000000001</v>
      </c>
      <c r="J42">
        <v>156</v>
      </c>
      <c r="K42">
        <v>5.5</v>
      </c>
      <c r="L42">
        <v>1</v>
      </c>
      <c r="M42" s="5">
        <v>0</v>
      </c>
      <c r="N42" s="5">
        <v>0</v>
      </c>
      <c r="O42">
        <v>1</v>
      </c>
      <c r="P42">
        <v>5</v>
      </c>
      <c r="Q42">
        <v>1</v>
      </c>
    </row>
    <row r="43" spans="1:17" x14ac:dyDescent="0.35">
      <c r="A43" s="10" t="str">
        <f t="shared" si="0"/>
        <v>Gillespie (NEW)</v>
      </c>
      <c r="B43" t="s">
        <v>1948</v>
      </c>
      <c r="C43" t="s">
        <v>1949</v>
      </c>
      <c r="D43">
        <v>411</v>
      </c>
      <c r="E43" t="s">
        <v>1440</v>
      </c>
      <c r="F43">
        <v>4</v>
      </c>
      <c r="G43">
        <v>0</v>
      </c>
      <c r="H43">
        <v>11</v>
      </c>
      <c r="I43">
        <v>0.1</v>
      </c>
      <c r="J43">
        <v>308</v>
      </c>
      <c r="K43">
        <v>0</v>
      </c>
      <c r="L43">
        <v>1</v>
      </c>
      <c r="M43" s="5">
        <v>0</v>
      </c>
      <c r="N43" s="5">
        <v>0</v>
      </c>
      <c r="O43">
        <v>1</v>
      </c>
      <c r="P43">
        <v>5</v>
      </c>
      <c r="Q43">
        <v>1</v>
      </c>
    </row>
    <row r="44" spans="1:17" x14ac:dyDescent="0.35">
      <c r="A44" s="10" t="str">
        <f t="shared" si="0"/>
        <v>Pope (NEW)</v>
      </c>
      <c r="B44" t="s">
        <v>1948</v>
      </c>
      <c r="C44" t="s">
        <v>1949</v>
      </c>
      <c r="D44">
        <v>424</v>
      </c>
      <c r="E44" t="s">
        <v>1480</v>
      </c>
      <c r="F44">
        <v>5.5</v>
      </c>
      <c r="G44">
        <v>0</v>
      </c>
      <c r="H44">
        <v>157</v>
      </c>
      <c r="I44">
        <v>12.3</v>
      </c>
      <c r="J44">
        <v>3261</v>
      </c>
      <c r="K44">
        <v>4.2</v>
      </c>
      <c r="L44">
        <v>14</v>
      </c>
      <c r="M44" s="5">
        <v>0</v>
      </c>
      <c r="N44" s="5">
        <v>0</v>
      </c>
      <c r="O44">
        <v>4</v>
      </c>
      <c r="P44">
        <v>2</v>
      </c>
      <c r="Q44">
        <v>14</v>
      </c>
    </row>
    <row r="45" spans="1:17" x14ac:dyDescent="0.35">
      <c r="A45" s="10" t="str">
        <f t="shared" si="0"/>
        <v>Karius (NEW)</v>
      </c>
      <c r="B45" t="s">
        <v>1948</v>
      </c>
      <c r="C45" t="s">
        <v>1949</v>
      </c>
      <c r="D45">
        <v>580</v>
      </c>
      <c r="E45" t="s">
        <v>1505</v>
      </c>
      <c r="F45">
        <v>4</v>
      </c>
      <c r="G45">
        <v>0</v>
      </c>
      <c r="H45">
        <v>157</v>
      </c>
      <c r="I45">
        <v>0.2</v>
      </c>
      <c r="J45">
        <v>1870</v>
      </c>
      <c r="K45">
        <v>0</v>
      </c>
      <c r="L45">
        <v>20</v>
      </c>
      <c r="M45" s="5">
        <v>0</v>
      </c>
      <c r="N45" s="5">
        <v>0</v>
      </c>
      <c r="O45">
        <v>18</v>
      </c>
      <c r="P45">
        <v>6</v>
      </c>
      <c r="Q45">
        <v>10</v>
      </c>
    </row>
    <row r="46" spans="1:17" x14ac:dyDescent="0.35">
      <c r="A46" s="10" t="str">
        <f t="shared" si="0"/>
        <v>Austin (TOT)</v>
      </c>
      <c r="B46" t="s">
        <v>1950</v>
      </c>
      <c r="C46" t="s">
        <v>1951</v>
      </c>
      <c r="D46">
        <v>491</v>
      </c>
      <c r="E46" t="s">
        <v>1688</v>
      </c>
      <c r="F46">
        <v>4</v>
      </c>
      <c r="G46">
        <v>0</v>
      </c>
      <c r="H46">
        <v>53</v>
      </c>
      <c r="I46">
        <v>0.2</v>
      </c>
      <c r="J46">
        <v>1833</v>
      </c>
      <c r="K46">
        <v>0</v>
      </c>
      <c r="L46">
        <v>2</v>
      </c>
      <c r="M46" s="5">
        <v>0</v>
      </c>
      <c r="N46" s="5">
        <v>0</v>
      </c>
      <c r="O46">
        <v>1</v>
      </c>
      <c r="P46">
        <v>3</v>
      </c>
      <c r="Q46">
        <v>5</v>
      </c>
    </row>
    <row r="47" spans="1:17" x14ac:dyDescent="0.35">
      <c r="A47" s="10" t="str">
        <f t="shared" si="0"/>
        <v>Forster (TOT)</v>
      </c>
      <c r="B47" t="s">
        <v>1950</v>
      </c>
      <c r="C47" t="s">
        <v>1951</v>
      </c>
      <c r="D47">
        <v>498</v>
      </c>
      <c r="E47" t="s">
        <v>1706</v>
      </c>
      <c r="F47">
        <v>4</v>
      </c>
      <c r="G47">
        <v>0</v>
      </c>
      <c r="H47">
        <v>40</v>
      </c>
      <c r="I47">
        <v>5.8</v>
      </c>
      <c r="J47">
        <v>1215</v>
      </c>
      <c r="K47">
        <v>2.9</v>
      </c>
      <c r="L47">
        <v>1</v>
      </c>
      <c r="M47" s="5">
        <v>0</v>
      </c>
      <c r="N47" s="5">
        <v>0</v>
      </c>
      <c r="O47">
        <v>2</v>
      </c>
      <c r="P47">
        <v>2</v>
      </c>
      <c r="Q47">
        <v>3</v>
      </c>
    </row>
    <row r="48" spans="1:17" x14ac:dyDescent="0.35">
      <c r="A48" s="10" t="str">
        <f t="shared" si="0"/>
        <v>Lloris (TOT)</v>
      </c>
      <c r="B48" t="s">
        <v>1950</v>
      </c>
      <c r="C48" t="s">
        <v>1951</v>
      </c>
      <c r="D48">
        <v>502</v>
      </c>
      <c r="E48" t="s">
        <v>1717</v>
      </c>
      <c r="F48">
        <v>5</v>
      </c>
      <c r="G48">
        <v>0</v>
      </c>
      <c r="H48">
        <v>89</v>
      </c>
      <c r="I48">
        <v>0.8</v>
      </c>
      <c r="J48">
        <v>2205</v>
      </c>
      <c r="K48">
        <v>3.6</v>
      </c>
      <c r="L48">
        <v>12</v>
      </c>
      <c r="M48" s="5">
        <v>0</v>
      </c>
      <c r="N48" s="5">
        <v>0</v>
      </c>
      <c r="O48">
        <v>2</v>
      </c>
      <c r="P48">
        <v>7</v>
      </c>
      <c r="Q48">
        <v>7</v>
      </c>
    </row>
    <row r="49" spans="1:17" x14ac:dyDescent="0.35">
      <c r="A49" s="10" t="str">
        <f t="shared" si="0"/>
        <v>Vicario (TOT)</v>
      </c>
      <c r="B49" t="s">
        <v>1950</v>
      </c>
      <c r="C49" t="s">
        <v>1951</v>
      </c>
      <c r="D49">
        <v>520</v>
      </c>
      <c r="E49" t="s">
        <v>1765</v>
      </c>
      <c r="F49">
        <v>5</v>
      </c>
      <c r="G49">
        <v>0</v>
      </c>
      <c r="H49">
        <v>4</v>
      </c>
      <c r="I49">
        <v>0.6</v>
      </c>
      <c r="J49">
        <v>145</v>
      </c>
      <c r="K49">
        <v>0</v>
      </c>
      <c r="L49">
        <v>8</v>
      </c>
      <c r="M49" s="5">
        <v>0</v>
      </c>
      <c r="N49" s="5">
        <v>0</v>
      </c>
      <c r="O49">
        <v>10</v>
      </c>
      <c r="P49">
        <v>6</v>
      </c>
      <c r="Q49">
        <v>9</v>
      </c>
    </row>
    <row r="50" spans="1:17" x14ac:dyDescent="0.35">
      <c r="A50" s="10" t="str">
        <f t="shared" si="0"/>
        <v>Whiteman (TOT)</v>
      </c>
      <c r="B50" t="s">
        <v>1950</v>
      </c>
      <c r="C50" t="s">
        <v>1951</v>
      </c>
      <c r="D50">
        <v>521</v>
      </c>
      <c r="E50" t="s">
        <v>1767</v>
      </c>
      <c r="F50">
        <v>4</v>
      </c>
      <c r="G50">
        <v>0</v>
      </c>
      <c r="H50">
        <v>4</v>
      </c>
      <c r="I50">
        <v>0.3</v>
      </c>
      <c r="J50">
        <v>145</v>
      </c>
      <c r="K50">
        <v>0</v>
      </c>
      <c r="L50">
        <v>8</v>
      </c>
      <c r="M50" s="5">
        <v>0</v>
      </c>
      <c r="N50" s="5">
        <v>0</v>
      </c>
      <c r="O50">
        <v>10</v>
      </c>
      <c r="P50">
        <v>6</v>
      </c>
      <c r="Q50">
        <v>9</v>
      </c>
    </row>
    <row r="51" spans="1:17" x14ac:dyDescent="0.35">
      <c r="A51" s="10" t="str">
        <f t="shared" si="0"/>
        <v>Areola (WHU)</v>
      </c>
      <c r="B51" t="s">
        <v>1952</v>
      </c>
      <c r="C51" t="s">
        <v>1953</v>
      </c>
      <c r="D51">
        <v>524</v>
      </c>
      <c r="E51" t="s">
        <v>1780</v>
      </c>
      <c r="F51">
        <v>4</v>
      </c>
      <c r="G51">
        <v>0</v>
      </c>
      <c r="H51">
        <v>7</v>
      </c>
      <c r="I51">
        <v>31.1</v>
      </c>
      <c r="J51">
        <v>307</v>
      </c>
      <c r="K51">
        <v>1.4</v>
      </c>
      <c r="L51">
        <v>4</v>
      </c>
      <c r="M51" s="5">
        <v>0</v>
      </c>
      <c r="N51" s="5">
        <v>0</v>
      </c>
      <c r="O51">
        <v>5</v>
      </c>
      <c r="P51">
        <v>3</v>
      </c>
      <c r="Q51">
        <v>5</v>
      </c>
    </row>
    <row r="52" spans="1:17" x14ac:dyDescent="0.35">
      <c r="A52" s="10" t="str">
        <f t="shared" si="0"/>
        <v>Fabianski (WHU)</v>
      </c>
      <c r="B52" t="s">
        <v>1952</v>
      </c>
      <c r="C52" t="s">
        <v>1953</v>
      </c>
      <c r="D52">
        <v>533</v>
      </c>
      <c r="E52" t="s">
        <v>1804</v>
      </c>
      <c r="F52">
        <v>4.5</v>
      </c>
      <c r="G52">
        <v>0</v>
      </c>
      <c r="H52">
        <v>127</v>
      </c>
      <c r="I52">
        <v>3.3</v>
      </c>
      <c r="J52">
        <v>3111</v>
      </c>
      <c r="K52">
        <v>3.5</v>
      </c>
      <c r="L52">
        <v>10</v>
      </c>
      <c r="M52" s="5">
        <v>0</v>
      </c>
      <c r="N52" s="5">
        <v>0</v>
      </c>
      <c r="O52">
        <v>1</v>
      </c>
      <c r="P52">
        <v>1</v>
      </c>
      <c r="Q52">
        <v>9</v>
      </c>
    </row>
    <row r="53" spans="1:17" x14ac:dyDescent="0.35">
      <c r="A53" s="10" t="str">
        <f t="shared" si="0"/>
        <v>Bentley (WOL)</v>
      </c>
      <c r="B53" t="s">
        <v>1954</v>
      </c>
      <c r="C53" t="s">
        <v>1955</v>
      </c>
      <c r="D53">
        <v>546</v>
      </c>
      <c r="E53" t="s">
        <v>1840</v>
      </c>
      <c r="F53">
        <v>4</v>
      </c>
      <c r="G53">
        <v>0</v>
      </c>
      <c r="H53">
        <v>6</v>
      </c>
      <c r="I53">
        <v>0.5</v>
      </c>
      <c r="J53">
        <v>180</v>
      </c>
      <c r="K53">
        <v>3</v>
      </c>
      <c r="L53">
        <v>4</v>
      </c>
      <c r="M53" s="5">
        <v>0</v>
      </c>
      <c r="N53" s="5">
        <v>0</v>
      </c>
      <c r="O53">
        <v>1</v>
      </c>
      <c r="P53">
        <v>1</v>
      </c>
      <c r="Q53">
        <v>4</v>
      </c>
    </row>
    <row r="54" spans="1:17" x14ac:dyDescent="0.35">
      <c r="A54" s="10" t="str">
        <f t="shared" si="0"/>
        <v>King (WOL)</v>
      </c>
      <c r="B54" t="s">
        <v>1954</v>
      </c>
      <c r="C54" t="s">
        <v>1955</v>
      </c>
      <c r="D54">
        <v>564</v>
      </c>
      <c r="E54" t="s">
        <v>1889</v>
      </c>
      <c r="F54">
        <v>4</v>
      </c>
      <c r="G54">
        <v>0</v>
      </c>
      <c r="H54">
        <v>109</v>
      </c>
      <c r="I54">
        <v>0.4</v>
      </c>
      <c r="J54">
        <v>3307</v>
      </c>
      <c r="K54">
        <v>0</v>
      </c>
      <c r="L54">
        <v>12</v>
      </c>
      <c r="M54" s="5">
        <v>0</v>
      </c>
      <c r="N54" s="5">
        <v>0</v>
      </c>
      <c r="O54">
        <v>1</v>
      </c>
      <c r="P54">
        <v>1</v>
      </c>
      <c r="Q54">
        <v>11</v>
      </c>
    </row>
    <row r="55" spans="1:17" x14ac:dyDescent="0.35">
      <c r="A55" s="10" t="str">
        <f t="shared" si="0"/>
        <v>José Sá (WOL)</v>
      </c>
      <c r="B55" t="s">
        <v>1954</v>
      </c>
      <c r="C55" t="s">
        <v>1955</v>
      </c>
      <c r="D55">
        <v>569</v>
      </c>
      <c r="E55" t="s">
        <v>1905</v>
      </c>
      <c r="F55">
        <v>5</v>
      </c>
      <c r="G55">
        <v>0</v>
      </c>
      <c r="H55">
        <v>148</v>
      </c>
      <c r="I55">
        <v>1.3</v>
      </c>
      <c r="J55">
        <v>3240</v>
      </c>
      <c r="K55">
        <v>4.0999999999999996</v>
      </c>
      <c r="L55">
        <v>18</v>
      </c>
      <c r="M55" s="5">
        <v>0</v>
      </c>
      <c r="N55" s="5">
        <v>0</v>
      </c>
      <c r="O55">
        <v>6</v>
      </c>
      <c r="P55">
        <v>1</v>
      </c>
      <c r="Q55">
        <v>11</v>
      </c>
    </row>
    <row r="56" spans="1:17" x14ac:dyDescent="0.35">
      <c r="A56" s="10" t="str">
        <f t="shared" si="0"/>
        <v>Šarkić (WOL)</v>
      </c>
      <c r="B56" t="s">
        <v>1954</v>
      </c>
      <c r="C56" t="s">
        <v>1955</v>
      </c>
      <c r="D56">
        <v>571</v>
      </c>
      <c r="E56" t="s">
        <v>1911</v>
      </c>
      <c r="F56">
        <v>4</v>
      </c>
      <c r="G56">
        <v>0</v>
      </c>
      <c r="H56">
        <v>27</v>
      </c>
      <c r="I56">
        <v>1.6</v>
      </c>
      <c r="J56">
        <v>764</v>
      </c>
      <c r="K56">
        <v>0</v>
      </c>
      <c r="L56">
        <v>3</v>
      </c>
      <c r="M56" s="5">
        <v>0</v>
      </c>
      <c r="N56" s="5">
        <v>0</v>
      </c>
      <c r="O56">
        <v>1</v>
      </c>
      <c r="P56">
        <v>1</v>
      </c>
      <c r="Q56">
        <v>3</v>
      </c>
    </row>
    <row r="57" spans="1:17" x14ac:dyDescent="0.35">
      <c r="A57" s="10" t="str">
        <f t="shared" si="0"/>
        <v>Neto (BOU)</v>
      </c>
      <c r="B57" t="s">
        <v>1968</v>
      </c>
      <c r="C57" t="s">
        <v>1969</v>
      </c>
      <c r="D57">
        <v>77</v>
      </c>
      <c r="E57" t="s">
        <v>360</v>
      </c>
      <c r="F57">
        <v>4.5</v>
      </c>
      <c r="G57">
        <v>0</v>
      </c>
      <c r="H57">
        <v>93</v>
      </c>
      <c r="I57">
        <v>0.8</v>
      </c>
      <c r="J57">
        <v>2385</v>
      </c>
      <c r="K57">
        <v>3.4</v>
      </c>
      <c r="L57">
        <v>9</v>
      </c>
      <c r="M57" s="5">
        <v>0</v>
      </c>
      <c r="N57" s="5">
        <v>0</v>
      </c>
      <c r="O57">
        <v>4</v>
      </c>
      <c r="P57">
        <v>2</v>
      </c>
      <c r="Q57">
        <v>6</v>
      </c>
    </row>
    <row r="58" spans="1:17" x14ac:dyDescent="0.35">
      <c r="A58" s="10" t="str">
        <f t="shared" si="0"/>
        <v>Randolph (BOU)</v>
      </c>
      <c r="B58" t="s">
        <v>1968</v>
      </c>
      <c r="C58" t="s">
        <v>1969</v>
      </c>
      <c r="D58">
        <v>80</v>
      </c>
      <c r="E58" t="s">
        <v>371</v>
      </c>
      <c r="F58">
        <v>4</v>
      </c>
      <c r="G58">
        <v>0</v>
      </c>
      <c r="H58">
        <v>9</v>
      </c>
      <c r="I58">
        <v>0.6</v>
      </c>
      <c r="J58">
        <v>282</v>
      </c>
      <c r="K58">
        <v>0</v>
      </c>
      <c r="L58">
        <v>4</v>
      </c>
      <c r="M58" s="5">
        <v>0</v>
      </c>
      <c r="N58" s="5">
        <v>0</v>
      </c>
      <c r="O58">
        <v>1</v>
      </c>
      <c r="P58">
        <v>3</v>
      </c>
      <c r="Q58">
        <v>1</v>
      </c>
    </row>
    <row r="59" spans="1:17" x14ac:dyDescent="0.35">
      <c r="A59" s="10" t="str">
        <f t="shared" si="0"/>
        <v>Travers (BOU)</v>
      </c>
      <c r="B59" t="s">
        <v>1968</v>
      </c>
      <c r="C59" t="s">
        <v>1969</v>
      </c>
      <c r="D59">
        <v>88</v>
      </c>
      <c r="E59" t="s">
        <v>399</v>
      </c>
      <c r="F59">
        <v>4</v>
      </c>
      <c r="G59">
        <v>0</v>
      </c>
      <c r="H59">
        <v>28</v>
      </c>
      <c r="I59">
        <v>0.6</v>
      </c>
      <c r="J59">
        <v>1035</v>
      </c>
      <c r="K59">
        <v>2.2999999999999998</v>
      </c>
      <c r="L59">
        <v>1</v>
      </c>
      <c r="M59" s="5">
        <v>0</v>
      </c>
      <c r="N59" s="5">
        <v>0</v>
      </c>
      <c r="O59">
        <v>5</v>
      </c>
      <c r="P59">
        <v>4</v>
      </c>
      <c r="Q59">
        <v>2</v>
      </c>
    </row>
    <row r="60" spans="1:17" x14ac:dyDescent="0.35">
      <c r="A60" s="10" t="str">
        <f t="shared" si="0"/>
        <v>Radu (BOU)</v>
      </c>
      <c r="B60" t="s">
        <v>1968</v>
      </c>
      <c r="C60" t="s">
        <v>1969</v>
      </c>
      <c r="D60">
        <v>607</v>
      </c>
      <c r="E60" t="s">
        <v>408</v>
      </c>
      <c r="F60">
        <v>4.5</v>
      </c>
      <c r="G60">
        <v>0</v>
      </c>
      <c r="H60">
        <v>7</v>
      </c>
      <c r="I60">
        <v>0.1</v>
      </c>
      <c r="J60">
        <v>297</v>
      </c>
      <c r="K60">
        <v>0</v>
      </c>
      <c r="L60">
        <v>1</v>
      </c>
      <c r="M60" s="5">
        <v>0</v>
      </c>
      <c r="N60" s="5">
        <v>0</v>
      </c>
      <c r="O60">
        <v>5</v>
      </c>
      <c r="P60">
        <v>4</v>
      </c>
      <c r="Q60">
        <v>2</v>
      </c>
    </row>
    <row r="61" spans="1:17" x14ac:dyDescent="0.35">
      <c r="A61" s="10" t="str">
        <f t="shared" si="0"/>
        <v>McGill (BRI)</v>
      </c>
      <c r="B61" t="s">
        <v>1970</v>
      </c>
      <c r="C61" t="s">
        <v>1933</v>
      </c>
      <c r="D61">
        <v>141</v>
      </c>
      <c r="E61" t="s">
        <v>571</v>
      </c>
      <c r="F61">
        <v>4</v>
      </c>
      <c r="G61">
        <v>0</v>
      </c>
      <c r="H61">
        <v>147</v>
      </c>
      <c r="I61">
        <v>0.2</v>
      </c>
      <c r="J61">
        <v>2719</v>
      </c>
      <c r="K61">
        <v>0</v>
      </c>
      <c r="L61">
        <v>16</v>
      </c>
      <c r="M61" s="5">
        <v>0</v>
      </c>
      <c r="N61" s="5">
        <v>0</v>
      </c>
      <c r="O61">
        <v>6</v>
      </c>
      <c r="P61">
        <v>10</v>
      </c>
      <c r="Q61">
        <v>10</v>
      </c>
    </row>
    <row r="62" spans="1:17" x14ac:dyDescent="0.35">
      <c r="A62" s="10" t="str">
        <f t="shared" si="0"/>
        <v>Scherpen (BRI)</v>
      </c>
      <c r="B62" t="s">
        <v>1970</v>
      </c>
      <c r="C62" t="s">
        <v>1933</v>
      </c>
      <c r="D62">
        <v>147</v>
      </c>
      <c r="E62" t="s">
        <v>587</v>
      </c>
      <c r="F62">
        <v>4</v>
      </c>
      <c r="G62">
        <v>0</v>
      </c>
      <c r="H62">
        <v>16</v>
      </c>
      <c r="I62">
        <v>0</v>
      </c>
      <c r="J62">
        <v>168</v>
      </c>
      <c r="K62">
        <v>0</v>
      </c>
      <c r="L62">
        <v>11</v>
      </c>
      <c r="M62" s="5">
        <v>0</v>
      </c>
      <c r="N62" s="5">
        <v>0</v>
      </c>
      <c r="O62">
        <v>7</v>
      </c>
      <c r="P62">
        <v>2</v>
      </c>
      <c r="Q62">
        <v>1</v>
      </c>
    </row>
    <row r="63" spans="1:17" x14ac:dyDescent="0.35">
      <c r="A63" s="10" t="str">
        <f t="shared" si="0"/>
        <v>Steele (BRI)</v>
      </c>
      <c r="B63" t="s">
        <v>1970</v>
      </c>
      <c r="C63" t="s">
        <v>1933</v>
      </c>
      <c r="D63">
        <v>148</v>
      </c>
      <c r="E63" t="s">
        <v>590</v>
      </c>
      <c r="F63">
        <v>4.5</v>
      </c>
      <c r="G63">
        <v>0</v>
      </c>
      <c r="H63">
        <v>65</v>
      </c>
      <c r="I63">
        <v>6.4</v>
      </c>
      <c r="J63">
        <v>1350</v>
      </c>
      <c r="K63">
        <v>4.3</v>
      </c>
      <c r="L63">
        <v>8</v>
      </c>
      <c r="M63" s="5">
        <v>0</v>
      </c>
      <c r="N63" s="5">
        <v>0</v>
      </c>
      <c r="O63">
        <v>7</v>
      </c>
      <c r="P63">
        <v>1</v>
      </c>
      <c r="Q63">
        <v>6</v>
      </c>
    </row>
    <row r="64" spans="1:17" x14ac:dyDescent="0.35">
      <c r="A64" s="10" t="str">
        <f t="shared" si="0"/>
        <v>Verbruggen (BRI)</v>
      </c>
      <c r="B64" t="s">
        <v>1970</v>
      </c>
      <c r="C64" t="s">
        <v>1933</v>
      </c>
      <c r="D64">
        <v>152</v>
      </c>
      <c r="E64" t="s">
        <v>604</v>
      </c>
      <c r="F64">
        <v>4.5</v>
      </c>
      <c r="G64">
        <v>0</v>
      </c>
      <c r="H64">
        <v>95</v>
      </c>
      <c r="I64">
        <v>0.7</v>
      </c>
      <c r="J64">
        <v>2183</v>
      </c>
      <c r="K64">
        <v>0</v>
      </c>
      <c r="L64">
        <v>6</v>
      </c>
      <c r="M64" s="5">
        <v>0</v>
      </c>
      <c r="N64" s="5">
        <v>0</v>
      </c>
      <c r="O64">
        <v>1</v>
      </c>
      <c r="P64">
        <v>1</v>
      </c>
      <c r="Q64">
        <v>10</v>
      </c>
    </row>
    <row r="65" spans="1:17" x14ac:dyDescent="0.35">
      <c r="A65" s="10" t="str">
        <f t="shared" si="0"/>
        <v>Leno (FUL)</v>
      </c>
      <c r="B65" t="s">
        <v>1971</v>
      </c>
      <c r="C65" t="s">
        <v>1972</v>
      </c>
      <c r="D65">
        <v>275</v>
      </c>
      <c r="E65" t="s">
        <v>1018</v>
      </c>
      <c r="F65">
        <v>4.5</v>
      </c>
      <c r="G65">
        <v>0</v>
      </c>
      <c r="H65">
        <v>142</v>
      </c>
      <c r="I65">
        <v>8</v>
      </c>
      <c r="J65">
        <v>3240</v>
      </c>
      <c r="K65">
        <v>3.9</v>
      </c>
      <c r="L65">
        <v>17</v>
      </c>
      <c r="M65" s="5">
        <v>0</v>
      </c>
      <c r="N65" s="5">
        <v>0</v>
      </c>
      <c r="O65">
        <v>1</v>
      </c>
      <c r="P65">
        <v>1</v>
      </c>
      <c r="Q65">
        <v>8</v>
      </c>
    </row>
    <row r="66" spans="1:17" x14ac:dyDescent="0.35">
      <c r="A66" s="10" t="str">
        <f t="shared" si="0"/>
        <v>Rodák (FUL)</v>
      </c>
      <c r="B66" t="s">
        <v>1971</v>
      </c>
      <c r="C66" t="s">
        <v>1972</v>
      </c>
      <c r="D66">
        <v>284</v>
      </c>
      <c r="E66" t="s">
        <v>1045</v>
      </c>
      <c r="F66">
        <v>4</v>
      </c>
      <c r="G66">
        <v>0</v>
      </c>
      <c r="H66">
        <v>7</v>
      </c>
      <c r="I66">
        <v>0.5</v>
      </c>
      <c r="J66">
        <v>180</v>
      </c>
      <c r="K66">
        <v>3.5</v>
      </c>
      <c r="L66">
        <v>5</v>
      </c>
      <c r="M66" s="5">
        <v>0</v>
      </c>
      <c r="N66" s="5">
        <v>0</v>
      </c>
      <c r="O66">
        <v>3</v>
      </c>
      <c r="P66">
        <v>2</v>
      </c>
      <c r="Q66">
        <v>1</v>
      </c>
    </row>
    <row r="67" spans="1:17" x14ac:dyDescent="0.35">
      <c r="A67" s="10" t="str">
        <f t="shared" si="0"/>
        <v>Macey (LUT)</v>
      </c>
      <c r="B67" t="s">
        <v>1973</v>
      </c>
      <c r="C67" t="s">
        <v>1974</v>
      </c>
      <c r="D67">
        <v>323</v>
      </c>
      <c r="E67" t="s">
        <v>1169</v>
      </c>
      <c r="F67">
        <v>4</v>
      </c>
      <c r="G67">
        <v>0</v>
      </c>
      <c r="H67">
        <v>127</v>
      </c>
      <c r="I67">
        <v>0.9</v>
      </c>
      <c r="J67">
        <v>2835</v>
      </c>
      <c r="K67">
        <v>0</v>
      </c>
      <c r="L67">
        <v>13</v>
      </c>
      <c r="M67" s="5">
        <v>0</v>
      </c>
      <c r="N67" s="5">
        <v>0</v>
      </c>
      <c r="O67">
        <v>3</v>
      </c>
      <c r="P67">
        <v>1</v>
      </c>
      <c r="Q67">
        <v>11</v>
      </c>
    </row>
    <row r="68" spans="1:17" x14ac:dyDescent="0.35">
      <c r="A68" s="10" t="str">
        <f t="shared" si="0"/>
        <v>Shea (LUT)</v>
      </c>
      <c r="B68" t="s">
        <v>1973</v>
      </c>
      <c r="C68" t="s">
        <v>1974</v>
      </c>
      <c r="D68">
        <v>335</v>
      </c>
      <c r="E68" t="s">
        <v>1205</v>
      </c>
      <c r="F68">
        <v>4.5</v>
      </c>
      <c r="G68">
        <v>0</v>
      </c>
      <c r="H68">
        <v>127</v>
      </c>
      <c r="I68">
        <v>0.3</v>
      </c>
      <c r="J68">
        <v>2835</v>
      </c>
      <c r="K68">
        <v>0</v>
      </c>
      <c r="L68">
        <v>13</v>
      </c>
      <c r="M68" s="5">
        <v>0</v>
      </c>
      <c r="N68" s="5">
        <v>0</v>
      </c>
      <c r="O68">
        <v>3</v>
      </c>
      <c r="P68">
        <v>1</v>
      </c>
      <c r="Q68">
        <v>11</v>
      </c>
    </row>
    <row r="69" spans="1:17" x14ac:dyDescent="0.35">
      <c r="A69" s="10" t="str">
        <f t="shared" ref="A69:A132" si="1">IF(B69="","",E69&amp;" ("&amp;B69&amp;")")</f>
        <v>Walton (LUT)</v>
      </c>
      <c r="B69" t="s">
        <v>1973</v>
      </c>
      <c r="C69" t="s">
        <v>1974</v>
      </c>
      <c r="D69">
        <v>338</v>
      </c>
      <c r="E69" t="s">
        <v>1213</v>
      </c>
      <c r="F69">
        <v>4</v>
      </c>
      <c r="G69">
        <v>0</v>
      </c>
      <c r="H69">
        <v>127</v>
      </c>
      <c r="I69">
        <v>0</v>
      </c>
      <c r="J69">
        <v>2835</v>
      </c>
      <c r="K69">
        <v>0</v>
      </c>
      <c r="L69">
        <v>13</v>
      </c>
      <c r="M69" s="5">
        <v>0</v>
      </c>
      <c r="N69" s="5">
        <v>0</v>
      </c>
      <c r="O69">
        <v>3</v>
      </c>
      <c r="P69">
        <v>1</v>
      </c>
      <c r="Q69">
        <v>11</v>
      </c>
    </row>
    <row r="70" spans="1:17" x14ac:dyDescent="0.35">
      <c r="A70" s="10" t="str">
        <f t="shared" si="1"/>
        <v>Kaminski (LUT)</v>
      </c>
      <c r="B70" t="s">
        <v>1973</v>
      </c>
      <c r="C70" t="s">
        <v>1974</v>
      </c>
      <c r="D70">
        <v>614</v>
      </c>
      <c r="E70" t="s">
        <v>1233</v>
      </c>
      <c r="F70">
        <v>4.5</v>
      </c>
      <c r="G70">
        <v>0</v>
      </c>
      <c r="H70">
        <v>127</v>
      </c>
      <c r="I70">
        <v>0.1</v>
      </c>
      <c r="J70">
        <v>2835</v>
      </c>
      <c r="K70">
        <v>0</v>
      </c>
      <c r="L70">
        <v>13</v>
      </c>
      <c r="M70" s="5">
        <v>0</v>
      </c>
      <c r="N70" s="5">
        <v>0</v>
      </c>
      <c r="O70">
        <v>3</v>
      </c>
      <c r="P70">
        <v>1</v>
      </c>
      <c r="Q70">
        <v>11</v>
      </c>
    </row>
    <row r="71" spans="1:17" x14ac:dyDescent="0.35">
      <c r="A71" s="10" t="str">
        <f t="shared" si="1"/>
        <v>Hennessey (NFO)</v>
      </c>
      <c r="B71" t="s">
        <v>1975</v>
      </c>
      <c r="C71" t="s">
        <v>1976</v>
      </c>
      <c r="D71">
        <v>448</v>
      </c>
      <c r="E71" t="s">
        <v>1555</v>
      </c>
      <c r="F71">
        <v>4</v>
      </c>
      <c r="G71">
        <v>0</v>
      </c>
      <c r="H71">
        <v>8</v>
      </c>
      <c r="I71">
        <v>0.9</v>
      </c>
      <c r="J71">
        <v>271</v>
      </c>
      <c r="K71">
        <v>2</v>
      </c>
      <c r="L71">
        <v>11</v>
      </c>
      <c r="M71" s="5">
        <v>0</v>
      </c>
      <c r="N71" s="5">
        <v>0</v>
      </c>
      <c r="O71">
        <v>5</v>
      </c>
      <c r="P71">
        <v>12</v>
      </c>
      <c r="Q71">
        <v>8</v>
      </c>
    </row>
    <row r="72" spans="1:17" x14ac:dyDescent="0.35">
      <c r="A72" s="10" t="str">
        <f t="shared" si="1"/>
        <v>Horvath (NFO)</v>
      </c>
      <c r="B72" t="s">
        <v>1975</v>
      </c>
      <c r="C72" t="s">
        <v>1976</v>
      </c>
      <c r="D72">
        <v>449</v>
      </c>
      <c r="E72" t="s">
        <v>1557</v>
      </c>
      <c r="F72">
        <v>4.5</v>
      </c>
      <c r="G72">
        <v>0</v>
      </c>
      <c r="H72">
        <v>8</v>
      </c>
      <c r="I72">
        <v>0.2</v>
      </c>
      <c r="J72">
        <v>271</v>
      </c>
      <c r="K72">
        <v>0</v>
      </c>
      <c r="L72">
        <v>11</v>
      </c>
      <c r="M72" s="5">
        <v>0</v>
      </c>
      <c r="N72" s="5">
        <v>0</v>
      </c>
      <c r="O72">
        <v>5</v>
      </c>
      <c r="P72">
        <v>12</v>
      </c>
      <c r="Q72">
        <v>8</v>
      </c>
    </row>
    <row r="73" spans="1:17" x14ac:dyDescent="0.35">
      <c r="A73" s="10" t="str">
        <f t="shared" si="1"/>
        <v>Amissah (SHU)</v>
      </c>
      <c r="B73" t="s">
        <v>1977</v>
      </c>
      <c r="C73" t="s">
        <v>1978</v>
      </c>
      <c r="D73">
        <v>472</v>
      </c>
      <c r="E73" t="s">
        <v>1626</v>
      </c>
      <c r="F73">
        <v>4</v>
      </c>
      <c r="G73">
        <v>0</v>
      </c>
      <c r="H73">
        <v>53</v>
      </c>
      <c r="I73">
        <v>0.4</v>
      </c>
      <c r="J73">
        <v>1833</v>
      </c>
      <c r="K73">
        <v>0</v>
      </c>
      <c r="L73">
        <v>2</v>
      </c>
      <c r="M73" s="5">
        <v>0</v>
      </c>
      <c r="N73" s="5">
        <v>0</v>
      </c>
      <c r="O73">
        <v>1</v>
      </c>
      <c r="P73">
        <v>3</v>
      </c>
      <c r="Q73">
        <v>5</v>
      </c>
    </row>
    <row r="74" spans="1:17" x14ac:dyDescent="0.35">
      <c r="A74" s="10" t="str">
        <f t="shared" si="1"/>
        <v>Davies (SHU)</v>
      </c>
      <c r="B74" t="s">
        <v>1977</v>
      </c>
      <c r="C74" t="s">
        <v>1978</v>
      </c>
      <c r="D74">
        <v>479</v>
      </c>
      <c r="E74" t="s">
        <v>1646</v>
      </c>
      <c r="F74">
        <v>4</v>
      </c>
      <c r="G74">
        <v>0</v>
      </c>
      <c r="H74">
        <v>53</v>
      </c>
      <c r="I74">
        <v>0.2</v>
      </c>
      <c r="J74">
        <v>1833</v>
      </c>
      <c r="K74">
        <v>0</v>
      </c>
      <c r="L74">
        <v>2</v>
      </c>
      <c r="M74" s="5">
        <v>0</v>
      </c>
      <c r="N74" s="5">
        <v>0</v>
      </c>
      <c r="O74">
        <v>1</v>
      </c>
      <c r="P74">
        <v>3</v>
      </c>
      <c r="Q74">
        <v>5</v>
      </c>
    </row>
    <row r="75" spans="1:17" x14ac:dyDescent="0.35">
      <c r="A75" s="10" t="str">
        <f t="shared" si="1"/>
        <v>Foderingham (SHU)</v>
      </c>
      <c r="B75" t="s">
        <v>1977</v>
      </c>
      <c r="C75" t="s">
        <v>1978</v>
      </c>
      <c r="D75">
        <v>482</v>
      </c>
      <c r="E75" t="s">
        <v>1653</v>
      </c>
      <c r="F75">
        <v>4.5</v>
      </c>
      <c r="G75">
        <v>0</v>
      </c>
      <c r="H75">
        <v>53</v>
      </c>
      <c r="I75">
        <v>0.4</v>
      </c>
      <c r="J75">
        <v>1833</v>
      </c>
      <c r="K75">
        <v>0</v>
      </c>
      <c r="L75">
        <v>2</v>
      </c>
      <c r="M75" s="5">
        <v>0</v>
      </c>
      <c r="N75" s="5">
        <v>0</v>
      </c>
      <c r="O75">
        <v>1</v>
      </c>
      <c r="P75">
        <v>3</v>
      </c>
      <c r="Q75">
        <v>5</v>
      </c>
    </row>
    <row r="76" spans="1:17" x14ac:dyDescent="0.35">
      <c r="A76" s="10" t="str">
        <f t="shared" si="1"/>
        <v xml:space="preserve"> (Grand Total)</v>
      </c>
      <c r="B76" t="s">
        <v>1966</v>
      </c>
    </row>
    <row r="77" spans="1:17" x14ac:dyDescent="0.35">
      <c r="A77" s="10" t="str">
        <f t="shared" si="1"/>
        <v/>
      </c>
    </row>
    <row r="78" spans="1:17" x14ac:dyDescent="0.35">
      <c r="A78" s="10" t="str">
        <f t="shared" si="1"/>
        <v/>
      </c>
    </row>
    <row r="79" spans="1:17" x14ac:dyDescent="0.35">
      <c r="A79" s="10" t="str">
        <f t="shared" si="1"/>
        <v/>
      </c>
    </row>
    <row r="80" spans="1:17" x14ac:dyDescent="0.35">
      <c r="A80" s="10" t="str">
        <f t="shared" si="1"/>
        <v/>
      </c>
    </row>
    <row r="81" spans="1:1" x14ac:dyDescent="0.35">
      <c r="A81" s="10" t="str">
        <f t="shared" si="1"/>
        <v/>
      </c>
    </row>
    <row r="82" spans="1:1" x14ac:dyDescent="0.35">
      <c r="A82" s="10" t="str">
        <f t="shared" si="1"/>
        <v/>
      </c>
    </row>
    <row r="83" spans="1:1" x14ac:dyDescent="0.35">
      <c r="A83" s="10" t="str">
        <f t="shared" si="1"/>
        <v/>
      </c>
    </row>
    <row r="84" spans="1:1" x14ac:dyDescent="0.35">
      <c r="A84" s="10" t="str">
        <f t="shared" si="1"/>
        <v/>
      </c>
    </row>
    <row r="85" spans="1:1" x14ac:dyDescent="0.35">
      <c r="A85" s="10" t="str">
        <f t="shared" si="1"/>
        <v/>
      </c>
    </row>
    <row r="86" spans="1:1" x14ac:dyDescent="0.35">
      <c r="A86" s="10" t="str">
        <f t="shared" si="1"/>
        <v/>
      </c>
    </row>
    <row r="87" spans="1:1" x14ac:dyDescent="0.35">
      <c r="A87" s="10" t="str">
        <f t="shared" si="1"/>
        <v/>
      </c>
    </row>
    <row r="88" spans="1:1" x14ac:dyDescent="0.35">
      <c r="A88" s="10" t="str">
        <f t="shared" si="1"/>
        <v/>
      </c>
    </row>
    <row r="89" spans="1:1" x14ac:dyDescent="0.35">
      <c r="A89" s="10" t="str">
        <f t="shared" si="1"/>
        <v/>
      </c>
    </row>
    <row r="90" spans="1:1" x14ac:dyDescent="0.35">
      <c r="A90" s="10" t="str">
        <f t="shared" si="1"/>
        <v/>
      </c>
    </row>
    <row r="91" spans="1:1" x14ac:dyDescent="0.35">
      <c r="A91" s="10" t="str">
        <f t="shared" si="1"/>
        <v/>
      </c>
    </row>
    <row r="92" spans="1:1" x14ac:dyDescent="0.35">
      <c r="A92" s="10" t="str">
        <f t="shared" si="1"/>
        <v/>
      </c>
    </row>
    <row r="93" spans="1:1" x14ac:dyDescent="0.35">
      <c r="A93" s="10" t="str">
        <f t="shared" si="1"/>
        <v/>
      </c>
    </row>
    <row r="94" spans="1:1" x14ac:dyDescent="0.35">
      <c r="A94" s="10" t="str">
        <f t="shared" si="1"/>
        <v/>
      </c>
    </row>
    <row r="95" spans="1:1" x14ac:dyDescent="0.35">
      <c r="A95" s="10" t="str">
        <f t="shared" si="1"/>
        <v/>
      </c>
    </row>
    <row r="96" spans="1:1" x14ac:dyDescent="0.35">
      <c r="A96" s="10" t="str">
        <f t="shared" si="1"/>
        <v/>
      </c>
    </row>
    <row r="97" spans="1:1" x14ac:dyDescent="0.35">
      <c r="A97" s="10" t="str">
        <f t="shared" si="1"/>
        <v/>
      </c>
    </row>
    <row r="98" spans="1:1" x14ac:dyDescent="0.35">
      <c r="A98" s="10" t="str">
        <f t="shared" si="1"/>
        <v/>
      </c>
    </row>
    <row r="99" spans="1:1" x14ac:dyDescent="0.35">
      <c r="A99" s="10" t="str">
        <f t="shared" si="1"/>
        <v/>
      </c>
    </row>
    <row r="100" spans="1:1" x14ac:dyDescent="0.35">
      <c r="A100" s="10" t="str">
        <f t="shared" si="1"/>
        <v/>
      </c>
    </row>
    <row r="101" spans="1:1" x14ac:dyDescent="0.35">
      <c r="A101" s="10" t="str">
        <f t="shared" si="1"/>
        <v/>
      </c>
    </row>
    <row r="102" spans="1:1" x14ac:dyDescent="0.35">
      <c r="A102" s="10" t="str">
        <f t="shared" si="1"/>
        <v/>
      </c>
    </row>
    <row r="103" spans="1:1" x14ac:dyDescent="0.35">
      <c r="A103" s="10" t="str">
        <f t="shared" si="1"/>
        <v/>
      </c>
    </row>
    <row r="104" spans="1:1" x14ac:dyDescent="0.35">
      <c r="A104" s="10" t="str">
        <f t="shared" si="1"/>
        <v/>
      </c>
    </row>
    <row r="105" spans="1:1" x14ac:dyDescent="0.35">
      <c r="A105" s="10" t="str">
        <f t="shared" si="1"/>
        <v/>
      </c>
    </row>
    <row r="106" spans="1:1" x14ac:dyDescent="0.35">
      <c r="A106" s="10" t="str">
        <f t="shared" si="1"/>
        <v/>
      </c>
    </row>
    <row r="107" spans="1:1" x14ac:dyDescent="0.35">
      <c r="A107" s="10" t="str">
        <f t="shared" si="1"/>
        <v/>
      </c>
    </row>
    <row r="108" spans="1:1" x14ac:dyDescent="0.35">
      <c r="A108" s="10" t="str">
        <f t="shared" si="1"/>
        <v/>
      </c>
    </row>
    <row r="109" spans="1:1" x14ac:dyDescent="0.35">
      <c r="A109" s="10" t="str">
        <f t="shared" si="1"/>
        <v/>
      </c>
    </row>
    <row r="110" spans="1:1" x14ac:dyDescent="0.35">
      <c r="A110" s="10" t="str">
        <f t="shared" si="1"/>
        <v/>
      </c>
    </row>
    <row r="111" spans="1:1" x14ac:dyDescent="0.35">
      <c r="A111" s="10" t="str">
        <f t="shared" si="1"/>
        <v/>
      </c>
    </row>
    <row r="112" spans="1:1" x14ac:dyDescent="0.35">
      <c r="A112" s="10" t="str">
        <f t="shared" si="1"/>
        <v/>
      </c>
    </row>
    <row r="113" spans="1:1" x14ac:dyDescent="0.35">
      <c r="A113" s="10" t="str">
        <f t="shared" si="1"/>
        <v/>
      </c>
    </row>
    <row r="114" spans="1:1" x14ac:dyDescent="0.35">
      <c r="A114" s="10" t="str">
        <f t="shared" si="1"/>
        <v/>
      </c>
    </row>
    <row r="115" spans="1:1" x14ac:dyDescent="0.35">
      <c r="A115" s="10" t="str">
        <f t="shared" si="1"/>
        <v/>
      </c>
    </row>
    <row r="116" spans="1:1" x14ac:dyDescent="0.35">
      <c r="A116" s="10" t="str">
        <f t="shared" si="1"/>
        <v/>
      </c>
    </row>
    <row r="117" spans="1:1" x14ac:dyDescent="0.35">
      <c r="A117" s="10" t="str">
        <f t="shared" si="1"/>
        <v/>
      </c>
    </row>
    <row r="118" spans="1:1" x14ac:dyDescent="0.35">
      <c r="A118" s="10" t="str">
        <f t="shared" si="1"/>
        <v/>
      </c>
    </row>
    <row r="119" spans="1:1" x14ac:dyDescent="0.35">
      <c r="A119" s="10" t="str">
        <f t="shared" si="1"/>
        <v/>
      </c>
    </row>
    <row r="120" spans="1:1" x14ac:dyDescent="0.35">
      <c r="A120" s="10" t="str">
        <f t="shared" si="1"/>
        <v/>
      </c>
    </row>
    <row r="121" spans="1:1" x14ac:dyDescent="0.35">
      <c r="A121" s="10" t="str">
        <f t="shared" si="1"/>
        <v/>
      </c>
    </row>
    <row r="122" spans="1:1" x14ac:dyDescent="0.35">
      <c r="A122" s="10" t="str">
        <f t="shared" si="1"/>
        <v/>
      </c>
    </row>
    <row r="123" spans="1:1" x14ac:dyDescent="0.35">
      <c r="A123" s="10" t="str">
        <f t="shared" si="1"/>
        <v/>
      </c>
    </row>
    <row r="124" spans="1:1" x14ac:dyDescent="0.35">
      <c r="A124" s="10" t="str">
        <f t="shared" si="1"/>
        <v/>
      </c>
    </row>
    <row r="125" spans="1:1" x14ac:dyDescent="0.35">
      <c r="A125" s="10" t="str">
        <f t="shared" si="1"/>
        <v/>
      </c>
    </row>
    <row r="126" spans="1:1" x14ac:dyDescent="0.35">
      <c r="A126" s="10" t="str">
        <f t="shared" si="1"/>
        <v/>
      </c>
    </row>
    <row r="127" spans="1:1" x14ac:dyDescent="0.35">
      <c r="A127" s="10" t="str">
        <f t="shared" si="1"/>
        <v/>
      </c>
    </row>
    <row r="128" spans="1:1" x14ac:dyDescent="0.35">
      <c r="A128" s="10" t="str">
        <f t="shared" si="1"/>
        <v/>
      </c>
    </row>
    <row r="129" spans="1:1" x14ac:dyDescent="0.35">
      <c r="A129" s="10" t="str">
        <f t="shared" si="1"/>
        <v/>
      </c>
    </row>
    <row r="130" spans="1:1" x14ac:dyDescent="0.35">
      <c r="A130" s="10" t="str">
        <f t="shared" si="1"/>
        <v/>
      </c>
    </row>
    <row r="131" spans="1:1" x14ac:dyDescent="0.35">
      <c r="A131" s="10" t="str">
        <f t="shared" si="1"/>
        <v/>
      </c>
    </row>
    <row r="132" spans="1:1" x14ac:dyDescent="0.35">
      <c r="A132" s="10" t="str">
        <f t="shared" si="1"/>
        <v/>
      </c>
    </row>
    <row r="133" spans="1:1" x14ac:dyDescent="0.35">
      <c r="A133" s="10" t="str">
        <f t="shared" ref="A133:A196" si="2">IF(B133="","",E133&amp;" ("&amp;B133&amp;")")</f>
        <v/>
      </c>
    </row>
    <row r="134" spans="1:1" x14ac:dyDescent="0.35">
      <c r="A134" s="10" t="str">
        <f t="shared" si="2"/>
        <v/>
      </c>
    </row>
    <row r="135" spans="1:1" x14ac:dyDescent="0.35">
      <c r="A135" s="10" t="str">
        <f t="shared" si="2"/>
        <v/>
      </c>
    </row>
    <row r="136" spans="1:1" x14ac:dyDescent="0.35">
      <c r="A136" s="10" t="str">
        <f t="shared" si="2"/>
        <v/>
      </c>
    </row>
    <row r="137" spans="1:1" x14ac:dyDescent="0.35">
      <c r="A137" s="10" t="str">
        <f t="shared" si="2"/>
        <v/>
      </c>
    </row>
    <row r="138" spans="1:1" x14ac:dyDescent="0.35">
      <c r="A138" s="10" t="str">
        <f t="shared" si="2"/>
        <v/>
      </c>
    </row>
    <row r="139" spans="1:1" x14ac:dyDescent="0.35">
      <c r="A139" s="10" t="str">
        <f t="shared" si="2"/>
        <v/>
      </c>
    </row>
    <row r="140" spans="1:1" x14ac:dyDescent="0.35">
      <c r="A140" s="10" t="str">
        <f t="shared" si="2"/>
        <v/>
      </c>
    </row>
    <row r="141" spans="1:1" x14ac:dyDescent="0.35">
      <c r="A141" s="10" t="str">
        <f t="shared" si="2"/>
        <v/>
      </c>
    </row>
    <row r="142" spans="1:1" x14ac:dyDescent="0.35">
      <c r="A142" s="10" t="str">
        <f t="shared" si="2"/>
        <v/>
      </c>
    </row>
    <row r="143" spans="1:1" x14ac:dyDescent="0.35">
      <c r="A143" s="10" t="str">
        <f t="shared" si="2"/>
        <v/>
      </c>
    </row>
    <row r="144" spans="1:1" x14ac:dyDescent="0.35">
      <c r="A144" s="10" t="str">
        <f t="shared" si="2"/>
        <v/>
      </c>
    </row>
    <row r="145" spans="1:1" x14ac:dyDescent="0.35">
      <c r="A145" s="10" t="str">
        <f t="shared" si="2"/>
        <v/>
      </c>
    </row>
    <row r="146" spans="1:1" x14ac:dyDescent="0.35">
      <c r="A146" s="10" t="str">
        <f t="shared" si="2"/>
        <v/>
      </c>
    </row>
    <row r="147" spans="1:1" x14ac:dyDescent="0.35">
      <c r="A147" s="10" t="str">
        <f t="shared" si="2"/>
        <v/>
      </c>
    </row>
    <row r="148" spans="1:1" x14ac:dyDescent="0.35">
      <c r="A148" s="10" t="str">
        <f t="shared" si="2"/>
        <v/>
      </c>
    </row>
    <row r="149" spans="1:1" x14ac:dyDescent="0.35">
      <c r="A149" s="10" t="str">
        <f t="shared" si="2"/>
        <v/>
      </c>
    </row>
    <row r="150" spans="1:1" x14ac:dyDescent="0.35">
      <c r="A150" s="10" t="str">
        <f t="shared" si="2"/>
        <v/>
      </c>
    </row>
    <row r="151" spans="1:1" x14ac:dyDescent="0.35">
      <c r="A151" s="10" t="str">
        <f t="shared" si="2"/>
        <v/>
      </c>
    </row>
    <row r="152" spans="1:1" x14ac:dyDescent="0.35">
      <c r="A152" s="10" t="str">
        <f t="shared" si="2"/>
        <v/>
      </c>
    </row>
    <row r="153" spans="1:1" x14ac:dyDescent="0.35">
      <c r="A153" s="10" t="str">
        <f t="shared" si="2"/>
        <v/>
      </c>
    </row>
    <row r="154" spans="1:1" x14ac:dyDescent="0.35">
      <c r="A154" s="10" t="str">
        <f t="shared" si="2"/>
        <v/>
      </c>
    </row>
    <row r="155" spans="1:1" x14ac:dyDescent="0.35">
      <c r="A155" s="10" t="str">
        <f t="shared" si="2"/>
        <v/>
      </c>
    </row>
    <row r="156" spans="1:1" x14ac:dyDescent="0.35">
      <c r="A156" s="10" t="str">
        <f t="shared" si="2"/>
        <v/>
      </c>
    </row>
    <row r="157" spans="1:1" x14ac:dyDescent="0.35">
      <c r="A157" s="10" t="str">
        <f t="shared" si="2"/>
        <v/>
      </c>
    </row>
    <row r="158" spans="1:1" x14ac:dyDescent="0.35">
      <c r="A158" s="10" t="str">
        <f t="shared" si="2"/>
        <v/>
      </c>
    </row>
    <row r="159" spans="1:1" x14ac:dyDescent="0.35">
      <c r="A159" s="10" t="str">
        <f t="shared" si="2"/>
        <v/>
      </c>
    </row>
    <row r="160" spans="1:1" x14ac:dyDescent="0.35">
      <c r="A160" s="10" t="str">
        <f t="shared" si="2"/>
        <v/>
      </c>
    </row>
    <row r="161" spans="1:1" x14ac:dyDescent="0.35">
      <c r="A161" s="10" t="str">
        <f t="shared" si="2"/>
        <v/>
      </c>
    </row>
    <row r="162" spans="1:1" x14ac:dyDescent="0.35">
      <c r="A162" s="10" t="str">
        <f t="shared" si="2"/>
        <v/>
      </c>
    </row>
    <row r="163" spans="1:1" x14ac:dyDescent="0.35">
      <c r="A163" s="10" t="str">
        <f t="shared" si="2"/>
        <v/>
      </c>
    </row>
    <row r="164" spans="1:1" x14ac:dyDescent="0.35">
      <c r="A164" s="10" t="str">
        <f t="shared" si="2"/>
        <v/>
      </c>
    </row>
    <row r="165" spans="1:1" x14ac:dyDescent="0.35">
      <c r="A165" s="10" t="str">
        <f t="shared" si="2"/>
        <v/>
      </c>
    </row>
    <row r="166" spans="1:1" x14ac:dyDescent="0.35">
      <c r="A166" s="10" t="str">
        <f t="shared" si="2"/>
        <v/>
      </c>
    </row>
    <row r="167" spans="1:1" x14ac:dyDescent="0.35">
      <c r="A167" s="10" t="str">
        <f t="shared" si="2"/>
        <v/>
      </c>
    </row>
    <row r="168" spans="1:1" x14ac:dyDescent="0.35">
      <c r="A168" s="10" t="str">
        <f t="shared" si="2"/>
        <v/>
      </c>
    </row>
    <row r="169" spans="1:1" x14ac:dyDescent="0.35">
      <c r="A169" s="10" t="str">
        <f t="shared" si="2"/>
        <v/>
      </c>
    </row>
    <row r="170" spans="1:1" x14ac:dyDescent="0.35">
      <c r="A170" s="10" t="str">
        <f t="shared" si="2"/>
        <v/>
      </c>
    </row>
    <row r="171" spans="1:1" x14ac:dyDescent="0.35">
      <c r="A171" s="10" t="str">
        <f t="shared" si="2"/>
        <v/>
      </c>
    </row>
    <row r="172" spans="1:1" x14ac:dyDescent="0.35">
      <c r="A172" s="10" t="str">
        <f t="shared" si="2"/>
        <v/>
      </c>
    </row>
    <row r="173" spans="1:1" x14ac:dyDescent="0.35">
      <c r="A173" s="10" t="str">
        <f t="shared" si="2"/>
        <v/>
      </c>
    </row>
    <row r="174" spans="1:1" x14ac:dyDescent="0.35">
      <c r="A174" s="10" t="str">
        <f t="shared" si="2"/>
        <v/>
      </c>
    </row>
    <row r="175" spans="1:1" x14ac:dyDescent="0.35">
      <c r="A175" s="10" t="str">
        <f t="shared" si="2"/>
        <v/>
      </c>
    </row>
    <row r="176" spans="1:1" x14ac:dyDescent="0.35">
      <c r="A176" s="10" t="str">
        <f t="shared" si="2"/>
        <v/>
      </c>
    </row>
    <row r="177" spans="1:1" x14ac:dyDescent="0.35">
      <c r="A177" s="10" t="str">
        <f t="shared" si="2"/>
        <v/>
      </c>
    </row>
    <row r="178" spans="1:1" x14ac:dyDescent="0.35">
      <c r="A178" s="10" t="str">
        <f t="shared" si="2"/>
        <v/>
      </c>
    </row>
    <row r="179" spans="1:1" x14ac:dyDescent="0.35">
      <c r="A179" s="10" t="str">
        <f t="shared" si="2"/>
        <v/>
      </c>
    </row>
    <row r="180" spans="1:1" x14ac:dyDescent="0.35">
      <c r="A180" s="10" t="str">
        <f t="shared" si="2"/>
        <v/>
      </c>
    </row>
    <row r="181" spans="1:1" x14ac:dyDescent="0.35">
      <c r="A181" s="10" t="str">
        <f t="shared" si="2"/>
        <v/>
      </c>
    </row>
    <row r="182" spans="1:1" x14ac:dyDescent="0.35">
      <c r="A182" s="10" t="str">
        <f t="shared" si="2"/>
        <v/>
      </c>
    </row>
    <row r="183" spans="1:1" x14ac:dyDescent="0.35">
      <c r="A183" s="10" t="str">
        <f t="shared" si="2"/>
        <v/>
      </c>
    </row>
    <row r="184" spans="1:1" x14ac:dyDescent="0.35">
      <c r="A184" s="10" t="str">
        <f t="shared" si="2"/>
        <v/>
      </c>
    </row>
    <row r="185" spans="1:1" x14ac:dyDescent="0.35">
      <c r="A185" s="10" t="str">
        <f t="shared" si="2"/>
        <v/>
      </c>
    </row>
    <row r="186" spans="1:1" x14ac:dyDescent="0.35">
      <c r="A186" s="10" t="str">
        <f t="shared" si="2"/>
        <v/>
      </c>
    </row>
    <row r="187" spans="1:1" x14ac:dyDescent="0.35">
      <c r="A187" s="10" t="str">
        <f t="shared" si="2"/>
        <v/>
      </c>
    </row>
    <row r="188" spans="1:1" x14ac:dyDescent="0.35">
      <c r="A188" s="10" t="str">
        <f t="shared" si="2"/>
        <v/>
      </c>
    </row>
    <row r="189" spans="1:1" x14ac:dyDescent="0.35">
      <c r="A189" s="10" t="str">
        <f t="shared" si="2"/>
        <v/>
      </c>
    </row>
    <row r="190" spans="1:1" x14ac:dyDescent="0.35">
      <c r="A190" s="10" t="str">
        <f t="shared" si="2"/>
        <v/>
      </c>
    </row>
    <row r="191" spans="1:1" x14ac:dyDescent="0.35">
      <c r="A191" s="10" t="str">
        <f t="shared" si="2"/>
        <v/>
      </c>
    </row>
    <row r="192" spans="1:1" x14ac:dyDescent="0.35">
      <c r="A192" s="10" t="str">
        <f t="shared" si="2"/>
        <v/>
      </c>
    </row>
    <row r="193" spans="1:1" x14ac:dyDescent="0.35">
      <c r="A193" s="10" t="str">
        <f t="shared" si="2"/>
        <v/>
      </c>
    </row>
    <row r="194" spans="1:1" x14ac:dyDescent="0.35">
      <c r="A194" s="10" t="str">
        <f t="shared" si="2"/>
        <v/>
      </c>
    </row>
    <row r="195" spans="1:1" x14ac:dyDescent="0.35">
      <c r="A195" s="10" t="str">
        <f t="shared" si="2"/>
        <v/>
      </c>
    </row>
    <row r="196" spans="1:1" x14ac:dyDescent="0.35">
      <c r="A196" s="10" t="str">
        <f t="shared" si="2"/>
        <v/>
      </c>
    </row>
    <row r="197" spans="1:1" x14ac:dyDescent="0.35">
      <c r="A197" s="10" t="str">
        <f t="shared" ref="A197:A260" si="3">IF(B197="","",E197&amp;" ("&amp;B197&amp;")")</f>
        <v/>
      </c>
    </row>
    <row r="198" spans="1:1" x14ac:dyDescent="0.35">
      <c r="A198" s="10" t="str">
        <f t="shared" si="3"/>
        <v/>
      </c>
    </row>
    <row r="199" spans="1:1" x14ac:dyDescent="0.35">
      <c r="A199" s="10" t="str">
        <f t="shared" si="3"/>
        <v/>
      </c>
    </row>
    <row r="200" spans="1:1" x14ac:dyDescent="0.35">
      <c r="A200" s="10" t="str">
        <f t="shared" si="3"/>
        <v/>
      </c>
    </row>
    <row r="201" spans="1:1" x14ac:dyDescent="0.35">
      <c r="A201" s="10" t="str">
        <f t="shared" si="3"/>
        <v/>
      </c>
    </row>
    <row r="202" spans="1:1" x14ac:dyDescent="0.35">
      <c r="A202" s="10" t="str">
        <f t="shared" si="3"/>
        <v/>
      </c>
    </row>
    <row r="203" spans="1:1" x14ac:dyDescent="0.35">
      <c r="A203" s="10" t="str">
        <f t="shared" si="3"/>
        <v/>
      </c>
    </row>
    <row r="204" spans="1:1" x14ac:dyDescent="0.35">
      <c r="A204" s="10" t="str">
        <f t="shared" si="3"/>
        <v/>
      </c>
    </row>
    <row r="205" spans="1:1" x14ac:dyDescent="0.35">
      <c r="A205" s="10" t="str">
        <f t="shared" si="3"/>
        <v/>
      </c>
    </row>
    <row r="206" spans="1:1" x14ac:dyDescent="0.35">
      <c r="A206" s="10" t="str">
        <f t="shared" si="3"/>
        <v/>
      </c>
    </row>
    <row r="207" spans="1:1" x14ac:dyDescent="0.35">
      <c r="A207" s="10" t="str">
        <f t="shared" si="3"/>
        <v/>
      </c>
    </row>
    <row r="208" spans="1:1" x14ac:dyDescent="0.35">
      <c r="A208" s="10" t="str">
        <f t="shared" si="3"/>
        <v/>
      </c>
    </row>
    <row r="209" spans="1:1" x14ac:dyDescent="0.35">
      <c r="A209" s="10" t="str">
        <f t="shared" si="3"/>
        <v/>
      </c>
    </row>
    <row r="210" spans="1:1" x14ac:dyDescent="0.35">
      <c r="A210" s="10" t="str">
        <f t="shared" si="3"/>
        <v/>
      </c>
    </row>
    <row r="211" spans="1:1" x14ac:dyDescent="0.35">
      <c r="A211" s="10" t="str">
        <f t="shared" si="3"/>
        <v/>
      </c>
    </row>
    <row r="212" spans="1:1" x14ac:dyDescent="0.35">
      <c r="A212" s="10" t="str">
        <f t="shared" si="3"/>
        <v/>
      </c>
    </row>
    <row r="213" spans="1:1" x14ac:dyDescent="0.35">
      <c r="A213" s="10" t="str">
        <f t="shared" si="3"/>
        <v/>
      </c>
    </row>
    <row r="214" spans="1:1" x14ac:dyDescent="0.35">
      <c r="A214" s="10" t="str">
        <f t="shared" si="3"/>
        <v/>
      </c>
    </row>
    <row r="215" spans="1:1" x14ac:dyDescent="0.35">
      <c r="A215" s="10" t="str">
        <f t="shared" si="3"/>
        <v/>
      </c>
    </row>
    <row r="216" spans="1:1" x14ac:dyDescent="0.35">
      <c r="A216" s="10" t="str">
        <f t="shared" si="3"/>
        <v/>
      </c>
    </row>
    <row r="217" spans="1:1" x14ac:dyDescent="0.35">
      <c r="A217" s="10" t="str">
        <f t="shared" si="3"/>
        <v/>
      </c>
    </row>
    <row r="218" spans="1:1" x14ac:dyDescent="0.35">
      <c r="A218" s="10" t="str">
        <f t="shared" si="3"/>
        <v/>
      </c>
    </row>
    <row r="219" spans="1:1" x14ac:dyDescent="0.35">
      <c r="A219" s="10" t="str">
        <f t="shared" si="3"/>
        <v/>
      </c>
    </row>
    <row r="220" spans="1:1" x14ac:dyDescent="0.35">
      <c r="A220" s="10" t="str">
        <f t="shared" si="3"/>
        <v/>
      </c>
    </row>
    <row r="221" spans="1:1" x14ac:dyDescent="0.35">
      <c r="A221" s="10" t="str">
        <f t="shared" si="3"/>
        <v/>
      </c>
    </row>
    <row r="222" spans="1:1" x14ac:dyDescent="0.35">
      <c r="A222" s="10" t="str">
        <f t="shared" si="3"/>
        <v/>
      </c>
    </row>
    <row r="223" spans="1:1" x14ac:dyDescent="0.35">
      <c r="A223" s="10" t="str">
        <f t="shared" si="3"/>
        <v/>
      </c>
    </row>
    <row r="224" spans="1:1" x14ac:dyDescent="0.35">
      <c r="A224" s="10" t="str">
        <f t="shared" si="3"/>
        <v/>
      </c>
    </row>
    <row r="225" spans="1:1" x14ac:dyDescent="0.35">
      <c r="A225" s="10" t="str">
        <f t="shared" si="3"/>
        <v/>
      </c>
    </row>
    <row r="226" spans="1:1" x14ac:dyDescent="0.35">
      <c r="A226" s="10" t="str">
        <f t="shared" si="3"/>
        <v/>
      </c>
    </row>
    <row r="227" spans="1:1" x14ac:dyDescent="0.35">
      <c r="A227" s="10" t="str">
        <f t="shared" si="3"/>
        <v/>
      </c>
    </row>
    <row r="228" spans="1:1" x14ac:dyDescent="0.35">
      <c r="A228" s="10" t="str">
        <f t="shared" si="3"/>
        <v/>
      </c>
    </row>
    <row r="229" spans="1:1" x14ac:dyDescent="0.35">
      <c r="A229" s="10" t="str">
        <f t="shared" si="3"/>
        <v/>
      </c>
    </row>
    <row r="230" spans="1:1" x14ac:dyDescent="0.35">
      <c r="A230" s="10" t="str">
        <f t="shared" si="3"/>
        <v/>
      </c>
    </row>
    <row r="231" spans="1:1" x14ac:dyDescent="0.35">
      <c r="A231" s="10" t="str">
        <f t="shared" si="3"/>
        <v/>
      </c>
    </row>
    <row r="232" spans="1:1" x14ac:dyDescent="0.35">
      <c r="A232" s="10" t="str">
        <f t="shared" si="3"/>
        <v/>
      </c>
    </row>
    <row r="233" spans="1:1" x14ac:dyDescent="0.35">
      <c r="A233" s="10" t="str">
        <f t="shared" si="3"/>
        <v/>
      </c>
    </row>
    <row r="234" spans="1:1" x14ac:dyDescent="0.35">
      <c r="A234" s="10" t="str">
        <f t="shared" si="3"/>
        <v/>
      </c>
    </row>
    <row r="235" spans="1:1" x14ac:dyDescent="0.35">
      <c r="A235" s="10" t="str">
        <f t="shared" si="3"/>
        <v/>
      </c>
    </row>
    <row r="236" spans="1:1" x14ac:dyDescent="0.35">
      <c r="A236" s="10" t="str">
        <f t="shared" si="3"/>
        <v/>
      </c>
    </row>
    <row r="237" spans="1:1" x14ac:dyDescent="0.35">
      <c r="A237" s="10" t="str">
        <f t="shared" si="3"/>
        <v/>
      </c>
    </row>
    <row r="238" spans="1:1" x14ac:dyDescent="0.35">
      <c r="A238" s="10" t="str">
        <f t="shared" si="3"/>
        <v/>
      </c>
    </row>
    <row r="239" spans="1:1" x14ac:dyDescent="0.35">
      <c r="A239" s="10" t="str">
        <f t="shared" si="3"/>
        <v/>
      </c>
    </row>
    <row r="240" spans="1:1" x14ac:dyDescent="0.35">
      <c r="A240" s="10" t="str">
        <f t="shared" si="3"/>
        <v/>
      </c>
    </row>
    <row r="241" spans="1:1" x14ac:dyDescent="0.35">
      <c r="A241" s="10" t="str">
        <f t="shared" si="3"/>
        <v/>
      </c>
    </row>
    <row r="242" spans="1:1" x14ac:dyDescent="0.35">
      <c r="A242" s="10" t="str">
        <f t="shared" si="3"/>
        <v/>
      </c>
    </row>
    <row r="243" spans="1:1" x14ac:dyDescent="0.35">
      <c r="A243" s="10" t="str">
        <f t="shared" si="3"/>
        <v/>
      </c>
    </row>
    <row r="244" spans="1:1" x14ac:dyDescent="0.35">
      <c r="A244" s="10" t="str">
        <f t="shared" si="3"/>
        <v/>
      </c>
    </row>
    <row r="245" spans="1:1" x14ac:dyDescent="0.35">
      <c r="A245" s="10" t="str">
        <f t="shared" si="3"/>
        <v/>
      </c>
    </row>
    <row r="246" spans="1:1" x14ac:dyDescent="0.35">
      <c r="A246" s="10" t="str">
        <f t="shared" si="3"/>
        <v/>
      </c>
    </row>
    <row r="247" spans="1:1" x14ac:dyDescent="0.35">
      <c r="A247" s="10" t="str">
        <f t="shared" si="3"/>
        <v/>
      </c>
    </row>
    <row r="248" spans="1:1" x14ac:dyDescent="0.35">
      <c r="A248" s="10" t="str">
        <f t="shared" si="3"/>
        <v/>
      </c>
    </row>
    <row r="249" spans="1:1" x14ac:dyDescent="0.35">
      <c r="A249" s="10" t="str">
        <f t="shared" si="3"/>
        <v/>
      </c>
    </row>
    <row r="250" spans="1:1" x14ac:dyDescent="0.35">
      <c r="A250" s="10" t="str">
        <f t="shared" si="3"/>
        <v/>
      </c>
    </row>
    <row r="251" spans="1:1" x14ac:dyDescent="0.35">
      <c r="A251" s="10" t="str">
        <f t="shared" si="3"/>
        <v/>
      </c>
    </row>
    <row r="252" spans="1:1" x14ac:dyDescent="0.35">
      <c r="A252" s="10" t="str">
        <f t="shared" si="3"/>
        <v/>
      </c>
    </row>
    <row r="253" spans="1:1" x14ac:dyDescent="0.35">
      <c r="A253" s="10" t="str">
        <f t="shared" si="3"/>
        <v/>
      </c>
    </row>
    <row r="254" spans="1:1" x14ac:dyDescent="0.35">
      <c r="A254" s="10" t="str">
        <f t="shared" si="3"/>
        <v/>
      </c>
    </row>
    <row r="255" spans="1:1" x14ac:dyDescent="0.35">
      <c r="A255" s="10" t="str">
        <f t="shared" si="3"/>
        <v/>
      </c>
    </row>
    <row r="256" spans="1:1" x14ac:dyDescent="0.35">
      <c r="A256" s="10" t="str">
        <f t="shared" si="3"/>
        <v/>
      </c>
    </row>
    <row r="257" spans="1:1" x14ac:dyDescent="0.35">
      <c r="A257" s="10" t="str">
        <f t="shared" si="3"/>
        <v/>
      </c>
    </row>
    <row r="258" spans="1:1" x14ac:dyDescent="0.35">
      <c r="A258" s="10" t="str">
        <f t="shared" si="3"/>
        <v/>
      </c>
    </row>
    <row r="259" spans="1:1" x14ac:dyDescent="0.35">
      <c r="A259" s="10" t="str">
        <f t="shared" si="3"/>
        <v/>
      </c>
    </row>
    <row r="260" spans="1:1" x14ac:dyDescent="0.35">
      <c r="A260" s="10" t="str">
        <f t="shared" si="3"/>
        <v/>
      </c>
    </row>
    <row r="261" spans="1:1" x14ac:dyDescent="0.35">
      <c r="A261" s="10" t="str">
        <f t="shared" ref="A261:A324" si="4">IF(B261="","",E261&amp;" ("&amp;B261&amp;")")</f>
        <v/>
      </c>
    </row>
    <row r="262" spans="1:1" x14ac:dyDescent="0.35">
      <c r="A262" s="10" t="str">
        <f t="shared" si="4"/>
        <v/>
      </c>
    </row>
    <row r="263" spans="1:1" x14ac:dyDescent="0.35">
      <c r="A263" s="10" t="str">
        <f t="shared" si="4"/>
        <v/>
      </c>
    </row>
    <row r="264" spans="1:1" x14ac:dyDescent="0.35">
      <c r="A264" s="10" t="str">
        <f t="shared" si="4"/>
        <v/>
      </c>
    </row>
    <row r="265" spans="1:1" x14ac:dyDescent="0.35">
      <c r="A265" s="10" t="str">
        <f t="shared" si="4"/>
        <v/>
      </c>
    </row>
    <row r="266" spans="1:1" x14ac:dyDescent="0.35">
      <c r="A266" s="10" t="str">
        <f t="shared" si="4"/>
        <v/>
      </c>
    </row>
    <row r="267" spans="1:1" x14ac:dyDescent="0.35">
      <c r="A267" s="10" t="str">
        <f t="shared" si="4"/>
        <v/>
      </c>
    </row>
    <row r="268" spans="1:1" x14ac:dyDescent="0.35">
      <c r="A268" s="10" t="str">
        <f t="shared" si="4"/>
        <v/>
      </c>
    </row>
    <row r="269" spans="1:1" x14ac:dyDescent="0.35">
      <c r="A269" s="10" t="str">
        <f t="shared" si="4"/>
        <v/>
      </c>
    </row>
    <row r="270" spans="1:1" x14ac:dyDescent="0.35">
      <c r="A270" s="10" t="str">
        <f t="shared" si="4"/>
        <v/>
      </c>
    </row>
    <row r="271" spans="1:1" x14ac:dyDescent="0.35">
      <c r="A271" s="10" t="str">
        <f t="shared" si="4"/>
        <v/>
      </c>
    </row>
    <row r="272" spans="1:1" x14ac:dyDescent="0.35">
      <c r="A272" s="10" t="str">
        <f t="shared" si="4"/>
        <v/>
      </c>
    </row>
    <row r="273" spans="1:1" x14ac:dyDescent="0.35">
      <c r="A273" s="10" t="str">
        <f t="shared" si="4"/>
        <v/>
      </c>
    </row>
    <row r="274" spans="1:1" x14ac:dyDescent="0.35">
      <c r="A274" s="10" t="str">
        <f t="shared" si="4"/>
        <v/>
      </c>
    </row>
    <row r="275" spans="1:1" x14ac:dyDescent="0.35">
      <c r="A275" s="10" t="str">
        <f t="shared" si="4"/>
        <v/>
      </c>
    </row>
    <row r="276" spans="1:1" x14ac:dyDescent="0.35">
      <c r="A276" s="10" t="str">
        <f t="shared" si="4"/>
        <v/>
      </c>
    </row>
    <row r="277" spans="1:1" x14ac:dyDescent="0.35">
      <c r="A277" s="10" t="str">
        <f t="shared" si="4"/>
        <v/>
      </c>
    </row>
    <row r="278" spans="1:1" x14ac:dyDescent="0.35">
      <c r="A278" s="10" t="str">
        <f t="shared" si="4"/>
        <v/>
      </c>
    </row>
    <row r="279" spans="1:1" x14ac:dyDescent="0.35">
      <c r="A279" s="10" t="str">
        <f t="shared" si="4"/>
        <v/>
      </c>
    </row>
    <row r="280" spans="1:1" x14ac:dyDescent="0.35">
      <c r="A280" s="10" t="str">
        <f t="shared" si="4"/>
        <v/>
      </c>
    </row>
    <row r="281" spans="1:1" x14ac:dyDescent="0.35">
      <c r="A281" s="10" t="str">
        <f t="shared" si="4"/>
        <v/>
      </c>
    </row>
    <row r="282" spans="1:1" x14ac:dyDescent="0.35">
      <c r="A282" s="10" t="str">
        <f t="shared" si="4"/>
        <v/>
      </c>
    </row>
    <row r="283" spans="1:1" x14ac:dyDescent="0.35">
      <c r="A283" s="10" t="str">
        <f t="shared" si="4"/>
        <v/>
      </c>
    </row>
    <row r="284" spans="1:1" x14ac:dyDescent="0.35">
      <c r="A284" s="10" t="str">
        <f t="shared" si="4"/>
        <v/>
      </c>
    </row>
    <row r="285" spans="1:1" x14ac:dyDescent="0.35">
      <c r="A285" s="10" t="str">
        <f t="shared" si="4"/>
        <v/>
      </c>
    </row>
    <row r="286" spans="1:1" x14ac:dyDescent="0.35">
      <c r="A286" s="10" t="str">
        <f t="shared" si="4"/>
        <v/>
      </c>
    </row>
    <row r="287" spans="1:1" x14ac:dyDescent="0.35">
      <c r="A287" s="10" t="str">
        <f t="shared" si="4"/>
        <v/>
      </c>
    </row>
    <row r="288" spans="1:1" x14ac:dyDescent="0.35">
      <c r="A288" s="10" t="str">
        <f t="shared" si="4"/>
        <v/>
      </c>
    </row>
    <row r="289" spans="1:1" x14ac:dyDescent="0.35">
      <c r="A289" s="10" t="str">
        <f t="shared" si="4"/>
        <v/>
      </c>
    </row>
    <row r="290" spans="1:1" x14ac:dyDescent="0.35">
      <c r="A290" s="10" t="str">
        <f t="shared" si="4"/>
        <v/>
      </c>
    </row>
    <row r="291" spans="1:1" x14ac:dyDescent="0.35">
      <c r="A291" s="10" t="str">
        <f t="shared" si="4"/>
        <v/>
      </c>
    </row>
    <row r="292" spans="1:1" x14ac:dyDescent="0.35">
      <c r="A292" s="10" t="str">
        <f t="shared" si="4"/>
        <v/>
      </c>
    </row>
    <row r="293" spans="1:1" x14ac:dyDescent="0.35">
      <c r="A293" s="10" t="str">
        <f t="shared" si="4"/>
        <v/>
      </c>
    </row>
    <row r="294" spans="1:1" x14ac:dyDescent="0.35">
      <c r="A294" s="10" t="str">
        <f t="shared" si="4"/>
        <v/>
      </c>
    </row>
    <row r="295" spans="1:1" x14ac:dyDescent="0.35">
      <c r="A295" s="10" t="str">
        <f t="shared" si="4"/>
        <v/>
      </c>
    </row>
    <row r="296" spans="1:1" x14ac:dyDescent="0.35">
      <c r="A296" s="10" t="str">
        <f t="shared" si="4"/>
        <v/>
      </c>
    </row>
    <row r="297" spans="1:1" x14ac:dyDescent="0.35">
      <c r="A297" s="10" t="str">
        <f t="shared" si="4"/>
        <v/>
      </c>
    </row>
    <row r="298" spans="1:1" x14ac:dyDescent="0.35">
      <c r="A298" s="10" t="str">
        <f t="shared" si="4"/>
        <v/>
      </c>
    </row>
    <row r="299" spans="1:1" x14ac:dyDescent="0.35">
      <c r="A299" s="10" t="str">
        <f t="shared" si="4"/>
        <v/>
      </c>
    </row>
    <row r="300" spans="1:1" x14ac:dyDescent="0.35">
      <c r="A300" s="10" t="str">
        <f t="shared" si="4"/>
        <v/>
      </c>
    </row>
    <row r="301" spans="1:1" x14ac:dyDescent="0.35">
      <c r="A301" s="10" t="str">
        <f t="shared" si="4"/>
        <v/>
      </c>
    </row>
    <row r="302" spans="1:1" x14ac:dyDescent="0.35">
      <c r="A302" s="10" t="str">
        <f t="shared" si="4"/>
        <v/>
      </c>
    </row>
    <row r="303" spans="1:1" x14ac:dyDescent="0.35">
      <c r="A303" s="10" t="str">
        <f t="shared" si="4"/>
        <v/>
      </c>
    </row>
    <row r="304" spans="1:1" x14ac:dyDescent="0.35">
      <c r="A304" s="10" t="str">
        <f t="shared" si="4"/>
        <v/>
      </c>
    </row>
    <row r="305" spans="1:1" x14ac:dyDescent="0.35">
      <c r="A305" s="10" t="str">
        <f t="shared" si="4"/>
        <v/>
      </c>
    </row>
    <row r="306" spans="1:1" x14ac:dyDescent="0.35">
      <c r="A306" s="10" t="str">
        <f t="shared" si="4"/>
        <v/>
      </c>
    </row>
    <row r="307" spans="1:1" x14ac:dyDescent="0.35">
      <c r="A307" s="10" t="str">
        <f t="shared" si="4"/>
        <v/>
      </c>
    </row>
    <row r="308" spans="1:1" x14ac:dyDescent="0.35">
      <c r="A308" s="10" t="str">
        <f t="shared" si="4"/>
        <v/>
      </c>
    </row>
    <row r="309" spans="1:1" x14ac:dyDescent="0.35">
      <c r="A309" s="10" t="str">
        <f t="shared" si="4"/>
        <v/>
      </c>
    </row>
    <row r="310" spans="1:1" x14ac:dyDescent="0.35">
      <c r="A310" s="10" t="str">
        <f t="shared" si="4"/>
        <v/>
      </c>
    </row>
    <row r="311" spans="1:1" x14ac:dyDescent="0.35">
      <c r="A311" s="10" t="str">
        <f t="shared" si="4"/>
        <v/>
      </c>
    </row>
    <row r="312" spans="1:1" x14ac:dyDescent="0.35">
      <c r="A312" s="10" t="str">
        <f t="shared" si="4"/>
        <v/>
      </c>
    </row>
    <row r="313" spans="1:1" x14ac:dyDescent="0.35">
      <c r="A313" s="10" t="str">
        <f t="shared" si="4"/>
        <v/>
      </c>
    </row>
    <row r="314" spans="1:1" x14ac:dyDescent="0.35">
      <c r="A314" s="10" t="str">
        <f t="shared" si="4"/>
        <v/>
      </c>
    </row>
    <row r="315" spans="1:1" x14ac:dyDescent="0.35">
      <c r="A315" s="10" t="str">
        <f t="shared" si="4"/>
        <v/>
      </c>
    </row>
    <row r="316" spans="1:1" x14ac:dyDescent="0.35">
      <c r="A316" s="10" t="str">
        <f t="shared" si="4"/>
        <v/>
      </c>
    </row>
    <row r="317" spans="1:1" x14ac:dyDescent="0.35">
      <c r="A317" s="10" t="str">
        <f t="shared" si="4"/>
        <v/>
      </c>
    </row>
    <row r="318" spans="1:1" x14ac:dyDescent="0.35">
      <c r="A318" s="10" t="str">
        <f t="shared" si="4"/>
        <v/>
      </c>
    </row>
    <row r="319" spans="1:1" x14ac:dyDescent="0.35">
      <c r="A319" s="10" t="str">
        <f t="shared" si="4"/>
        <v/>
      </c>
    </row>
    <row r="320" spans="1:1" x14ac:dyDescent="0.35">
      <c r="A320" s="10" t="str">
        <f t="shared" si="4"/>
        <v/>
      </c>
    </row>
    <row r="321" spans="1:1" x14ac:dyDescent="0.35">
      <c r="A321" s="10" t="str">
        <f t="shared" si="4"/>
        <v/>
      </c>
    </row>
    <row r="322" spans="1:1" x14ac:dyDescent="0.35">
      <c r="A322" s="10" t="str">
        <f t="shared" si="4"/>
        <v/>
      </c>
    </row>
    <row r="323" spans="1:1" x14ac:dyDescent="0.35">
      <c r="A323" s="10" t="str">
        <f t="shared" si="4"/>
        <v/>
      </c>
    </row>
    <row r="324" spans="1:1" x14ac:dyDescent="0.35">
      <c r="A324" s="10" t="str">
        <f t="shared" si="4"/>
        <v/>
      </c>
    </row>
    <row r="325" spans="1:1" x14ac:dyDescent="0.35">
      <c r="A325" s="10" t="str">
        <f t="shared" ref="A325:A388" si="5">IF(B325="","",E325&amp;" ("&amp;B325&amp;")")</f>
        <v/>
      </c>
    </row>
    <row r="326" spans="1:1" x14ac:dyDescent="0.35">
      <c r="A326" s="10" t="str">
        <f t="shared" si="5"/>
        <v/>
      </c>
    </row>
    <row r="327" spans="1:1" x14ac:dyDescent="0.35">
      <c r="A327" s="10" t="str">
        <f t="shared" si="5"/>
        <v/>
      </c>
    </row>
    <row r="328" spans="1:1" x14ac:dyDescent="0.35">
      <c r="A328" s="10" t="str">
        <f t="shared" si="5"/>
        <v/>
      </c>
    </row>
    <row r="329" spans="1:1" x14ac:dyDescent="0.35">
      <c r="A329" s="10" t="str">
        <f t="shared" si="5"/>
        <v/>
      </c>
    </row>
    <row r="330" spans="1:1" x14ac:dyDescent="0.35">
      <c r="A330" s="10" t="str">
        <f t="shared" si="5"/>
        <v/>
      </c>
    </row>
    <row r="331" spans="1:1" x14ac:dyDescent="0.35">
      <c r="A331" s="10" t="str">
        <f t="shared" si="5"/>
        <v/>
      </c>
    </row>
    <row r="332" spans="1:1" x14ac:dyDescent="0.35">
      <c r="A332" s="10" t="str">
        <f t="shared" si="5"/>
        <v/>
      </c>
    </row>
    <row r="333" spans="1:1" x14ac:dyDescent="0.35">
      <c r="A333" s="10" t="str">
        <f t="shared" si="5"/>
        <v/>
      </c>
    </row>
    <row r="334" spans="1:1" x14ac:dyDescent="0.35">
      <c r="A334" s="10" t="str">
        <f t="shared" si="5"/>
        <v/>
      </c>
    </row>
    <row r="335" spans="1:1" x14ac:dyDescent="0.35">
      <c r="A335" s="10" t="str">
        <f t="shared" si="5"/>
        <v/>
      </c>
    </row>
    <row r="336" spans="1:1" x14ac:dyDescent="0.35">
      <c r="A336" s="10" t="str">
        <f t="shared" si="5"/>
        <v/>
      </c>
    </row>
    <row r="337" spans="1:1" x14ac:dyDescent="0.35">
      <c r="A337" s="10" t="str">
        <f t="shared" si="5"/>
        <v/>
      </c>
    </row>
    <row r="338" spans="1:1" x14ac:dyDescent="0.35">
      <c r="A338" s="10" t="str">
        <f t="shared" si="5"/>
        <v/>
      </c>
    </row>
    <row r="339" spans="1:1" x14ac:dyDescent="0.35">
      <c r="A339" s="10" t="str">
        <f t="shared" si="5"/>
        <v/>
      </c>
    </row>
    <row r="340" spans="1:1" x14ac:dyDescent="0.35">
      <c r="A340" s="10" t="str">
        <f t="shared" si="5"/>
        <v/>
      </c>
    </row>
    <row r="341" spans="1:1" x14ac:dyDescent="0.35">
      <c r="A341" s="10" t="str">
        <f t="shared" si="5"/>
        <v/>
      </c>
    </row>
    <row r="342" spans="1:1" x14ac:dyDescent="0.35">
      <c r="A342" s="10" t="str">
        <f t="shared" si="5"/>
        <v/>
      </c>
    </row>
    <row r="343" spans="1:1" x14ac:dyDescent="0.35">
      <c r="A343" s="10" t="str">
        <f t="shared" si="5"/>
        <v/>
      </c>
    </row>
    <row r="344" spans="1:1" x14ac:dyDescent="0.35">
      <c r="A344" s="10" t="str">
        <f t="shared" si="5"/>
        <v/>
      </c>
    </row>
    <row r="345" spans="1:1" x14ac:dyDescent="0.35">
      <c r="A345" s="10" t="str">
        <f t="shared" si="5"/>
        <v/>
      </c>
    </row>
    <row r="346" spans="1:1" x14ac:dyDescent="0.35">
      <c r="A346" s="10" t="str">
        <f t="shared" si="5"/>
        <v/>
      </c>
    </row>
    <row r="347" spans="1:1" x14ac:dyDescent="0.35">
      <c r="A347" s="10" t="str">
        <f t="shared" si="5"/>
        <v/>
      </c>
    </row>
    <row r="348" spans="1:1" x14ac:dyDescent="0.35">
      <c r="A348" s="10" t="str">
        <f t="shared" si="5"/>
        <v/>
      </c>
    </row>
    <row r="349" spans="1:1" x14ac:dyDescent="0.35">
      <c r="A349" s="10" t="str">
        <f t="shared" si="5"/>
        <v/>
      </c>
    </row>
    <row r="350" spans="1:1" x14ac:dyDescent="0.35">
      <c r="A350" s="10" t="str">
        <f t="shared" si="5"/>
        <v/>
      </c>
    </row>
    <row r="351" spans="1:1" x14ac:dyDescent="0.35">
      <c r="A351" s="10" t="str">
        <f t="shared" si="5"/>
        <v/>
      </c>
    </row>
    <row r="352" spans="1:1" x14ac:dyDescent="0.35">
      <c r="A352" s="10" t="str">
        <f t="shared" si="5"/>
        <v/>
      </c>
    </row>
    <row r="353" spans="1:1" x14ac:dyDescent="0.35">
      <c r="A353" s="10" t="str">
        <f t="shared" si="5"/>
        <v/>
      </c>
    </row>
    <row r="354" spans="1:1" x14ac:dyDescent="0.35">
      <c r="A354" s="10" t="str">
        <f t="shared" si="5"/>
        <v/>
      </c>
    </row>
    <row r="355" spans="1:1" x14ac:dyDescent="0.35">
      <c r="A355" s="10" t="str">
        <f t="shared" si="5"/>
        <v/>
      </c>
    </row>
    <row r="356" spans="1:1" x14ac:dyDescent="0.35">
      <c r="A356" s="10" t="str">
        <f t="shared" si="5"/>
        <v/>
      </c>
    </row>
    <row r="357" spans="1:1" x14ac:dyDescent="0.35">
      <c r="A357" s="10" t="str">
        <f t="shared" si="5"/>
        <v/>
      </c>
    </row>
    <row r="358" spans="1:1" x14ac:dyDescent="0.35">
      <c r="A358" s="10" t="str">
        <f t="shared" si="5"/>
        <v/>
      </c>
    </row>
    <row r="359" spans="1:1" x14ac:dyDescent="0.35">
      <c r="A359" s="10" t="str">
        <f t="shared" si="5"/>
        <v/>
      </c>
    </row>
    <row r="360" spans="1:1" x14ac:dyDescent="0.35">
      <c r="A360" s="10" t="str">
        <f t="shared" si="5"/>
        <v/>
      </c>
    </row>
    <row r="361" spans="1:1" x14ac:dyDescent="0.35">
      <c r="A361" s="10" t="str">
        <f t="shared" si="5"/>
        <v/>
      </c>
    </row>
    <row r="362" spans="1:1" x14ac:dyDescent="0.35">
      <c r="A362" s="10" t="str">
        <f t="shared" si="5"/>
        <v/>
      </c>
    </row>
    <row r="363" spans="1:1" x14ac:dyDescent="0.35">
      <c r="A363" s="10" t="str">
        <f t="shared" si="5"/>
        <v/>
      </c>
    </row>
    <row r="364" spans="1:1" x14ac:dyDescent="0.35">
      <c r="A364" s="10" t="str">
        <f t="shared" si="5"/>
        <v/>
      </c>
    </row>
    <row r="365" spans="1:1" x14ac:dyDescent="0.35">
      <c r="A365" s="10" t="str">
        <f t="shared" si="5"/>
        <v/>
      </c>
    </row>
    <row r="366" spans="1:1" x14ac:dyDescent="0.35">
      <c r="A366" s="10" t="str">
        <f t="shared" si="5"/>
        <v/>
      </c>
    </row>
    <row r="367" spans="1:1" x14ac:dyDescent="0.35">
      <c r="A367" s="10" t="str">
        <f t="shared" si="5"/>
        <v/>
      </c>
    </row>
    <row r="368" spans="1:1" x14ac:dyDescent="0.35">
      <c r="A368" s="10" t="str">
        <f t="shared" si="5"/>
        <v/>
      </c>
    </row>
    <row r="369" spans="1:1" x14ac:dyDescent="0.35">
      <c r="A369" s="10" t="str">
        <f t="shared" si="5"/>
        <v/>
      </c>
    </row>
    <row r="370" spans="1:1" x14ac:dyDescent="0.35">
      <c r="A370" s="10" t="str">
        <f t="shared" si="5"/>
        <v/>
      </c>
    </row>
    <row r="371" spans="1:1" x14ac:dyDescent="0.35">
      <c r="A371" s="10" t="str">
        <f t="shared" si="5"/>
        <v/>
      </c>
    </row>
    <row r="372" spans="1:1" x14ac:dyDescent="0.35">
      <c r="A372" s="10" t="str">
        <f t="shared" si="5"/>
        <v/>
      </c>
    </row>
    <row r="373" spans="1:1" x14ac:dyDescent="0.35">
      <c r="A373" s="10" t="str">
        <f t="shared" si="5"/>
        <v/>
      </c>
    </row>
    <row r="374" spans="1:1" x14ac:dyDescent="0.35">
      <c r="A374" s="10" t="str">
        <f t="shared" si="5"/>
        <v/>
      </c>
    </row>
    <row r="375" spans="1:1" x14ac:dyDescent="0.35">
      <c r="A375" s="10" t="str">
        <f t="shared" si="5"/>
        <v/>
      </c>
    </row>
    <row r="376" spans="1:1" x14ac:dyDescent="0.35">
      <c r="A376" s="10" t="str">
        <f t="shared" si="5"/>
        <v/>
      </c>
    </row>
    <row r="377" spans="1:1" x14ac:dyDescent="0.35">
      <c r="A377" s="10" t="str">
        <f t="shared" si="5"/>
        <v/>
      </c>
    </row>
    <row r="378" spans="1:1" x14ac:dyDescent="0.35">
      <c r="A378" s="10" t="str">
        <f t="shared" si="5"/>
        <v/>
      </c>
    </row>
    <row r="379" spans="1:1" x14ac:dyDescent="0.35">
      <c r="A379" s="10" t="str">
        <f t="shared" si="5"/>
        <v/>
      </c>
    </row>
    <row r="380" spans="1:1" x14ac:dyDescent="0.35">
      <c r="A380" s="10" t="str">
        <f t="shared" si="5"/>
        <v/>
      </c>
    </row>
    <row r="381" spans="1:1" x14ac:dyDescent="0.35">
      <c r="A381" s="10" t="str">
        <f t="shared" si="5"/>
        <v/>
      </c>
    </row>
    <row r="382" spans="1:1" x14ac:dyDescent="0.35">
      <c r="A382" s="10" t="str">
        <f t="shared" si="5"/>
        <v/>
      </c>
    </row>
    <row r="383" spans="1:1" x14ac:dyDescent="0.35">
      <c r="A383" s="10" t="str">
        <f t="shared" si="5"/>
        <v/>
      </c>
    </row>
    <row r="384" spans="1:1" x14ac:dyDescent="0.35">
      <c r="A384" s="10" t="str">
        <f t="shared" si="5"/>
        <v/>
      </c>
    </row>
    <row r="385" spans="1:1" x14ac:dyDescent="0.35">
      <c r="A385" s="10" t="str">
        <f t="shared" si="5"/>
        <v/>
      </c>
    </row>
    <row r="386" spans="1:1" x14ac:dyDescent="0.35">
      <c r="A386" s="10" t="str">
        <f t="shared" si="5"/>
        <v/>
      </c>
    </row>
    <row r="387" spans="1:1" x14ac:dyDescent="0.35">
      <c r="A387" s="10" t="str">
        <f t="shared" si="5"/>
        <v/>
      </c>
    </row>
    <row r="388" spans="1:1" x14ac:dyDescent="0.35">
      <c r="A388" s="10" t="str">
        <f t="shared" si="5"/>
        <v/>
      </c>
    </row>
    <row r="389" spans="1:1" x14ac:dyDescent="0.35">
      <c r="A389" s="10" t="str">
        <f t="shared" ref="A389:A452" si="6">IF(B389="","",E389&amp;" ("&amp;B389&amp;")")</f>
        <v/>
      </c>
    </row>
    <row r="390" spans="1:1" x14ac:dyDescent="0.35">
      <c r="A390" s="10" t="str">
        <f t="shared" si="6"/>
        <v/>
      </c>
    </row>
    <row r="391" spans="1:1" x14ac:dyDescent="0.35">
      <c r="A391" s="10" t="str">
        <f t="shared" si="6"/>
        <v/>
      </c>
    </row>
    <row r="392" spans="1:1" x14ac:dyDescent="0.35">
      <c r="A392" s="10" t="str">
        <f t="shared" si="6"/>
        <v/>
      </c>
    </row>
    <row r="393" spans="1:1" x14ac:dyDescent="0.35">
      <c r="A393" s="10" t="str">
        <f t="shared" si="6"/>
        <v/>
      </c>
    </row>
    <row r="394" spans="1:1" x14ac:dyDescent="0.35">
      <c r="A394" s="10" t="str">
        <f t="shared" si="6"/>
        <v/>
      </c>
    </row>
    <row r="395" spans="1:1" x14ac:dyDescent="0.35">
      <c r="A395" s="10" t="str">
        <f t="shared" si="6"/>
        <v/>
      </c>
    </row>
    <row r="396" spans="1:1" x14ac:dyDescent="0.35">
      <c r="A396" s="10" t="str">
        <f t="shared" si="6"/>
        <v/>
      </c>
    </row>
    <row r="397" spans="1:1" x14ac:dyDescent="0.35">
      <c r="A397" s="10" t="str">
        <f t="shared" si="6"/>
        <v/>
      </c>
    </row>
    <row r="398" spans="1:1" x14ac:dyDescent="0.35">
      <c r="A398" s="10" t="str">
        <f t="shared" si="6"/>
        <v/>
      </c>
    </row>
    <row r="399" spans="1:1" x14ac:dyDescent="0.35">
      <c r="A399" s="10" t="str">
        <f t="shared" si="6"/>
        <v/>
      </c>
    </row>
    <row r="400" spans="1:1" x14ac:dyDescent="0.35">
      <c r="A400" s="10" t="str">
        <f t="shared" si="6"/>
        <v/>
      </c>
    </row>
    <row r="401" spans="1:1" x14ac:dyDescent="0.35">
      <c r="A401" s="10" t="str">
        <f t="shared" si="6"/>
        <v/>
      </c>
    </row>
    <row r="402" spans="1:1" x14ac:dyDescent="0.35">
      <c r="A402" s="10" t="str">
        <f t="shared" si="6"/>
        <v/>
      </c>
    </row>
    <row r="403" spans="1:1" x14ac:dyDescent="0.35">
      <c r="A403" s="10" t="str">
        <f t="shared" si="6"/>
        <v/>
      </c>
    </row>
    <row r="404" spans="1:1" x14ac:dyDescent="0.35">
      <c r="A404" s="10" t="str">
        <f t="shared" si="6"/>
        <v/>
      </c>
    </row>
    <row r="405" spans="1:1" x14ac:dyDescent="0.35">
      <c r="A405" s="10" t="str">
        <f t="shared" si="6"/>
        <v/>
      </c>
    </row>
    <row r="406" spans="1:1" x14ac:dyDescent="0.35">
      <c r="A406" s="10" t="str">
        <f t="shared" si="6"/>
        <v/>
      </c>
    </row>
    <row r="407" spans="1:1" x14ac:dyDescent="0.35">
      <c r="A407" s="10" t="str">
        <f t="shared" si="6"/>
        <v/>
      </c>
    </row>
    <row r="408" spans="1:1" x14ac:dyDescent="0.35">
      <c r="A408" s="10" t="str">
        <f t="shared" si="6"/>
        <v/>
      </c>
    </row>
    <row r="409" spans="1:1" x14ac:dyDescent="0.35">
      <c r="A409" s="10" t="str">
        <f t="shared" si="6"/>
        <v/>
      </c>
    </row>
    <row r="410" spans="1:1" x14ac:dyDescent="0.35">
      <c r="A410" s="10" t="str">
        <f t="shared" si="6"/>
        <v/>
      </c>
    </row>
    <row r="411" spans="1:1" x14ac:dyDescent="0.35">
      <c r="A411" s="10" t="str">
        <f t="shared" si="6"/>
        <v/>
      </c>
    </row>
    <row r="412" spans="1:1" x14ac:dyDescent="0.35">
      <c r="A412" s="10" t="str">
        <f t="shared" si="6"/>
        <v/>
      </c>
    </row>
    <row r="413" spans="1:1" x14ac:dyDescent="0.35">
      <c r="A413" s="10" t="str">
        <f t="shared" si="6"/>
        <v/>
      </c>
    </row>
    <row r="414" spans="1:1" x14ac:dyDescent="0.35">
      <c r="A414" s="10" t="str">
        <f t="shared" si="6"/>
        <v/>
      </c>
    </row>
    <row r="415" spans="1:1" x14ac:dyDescent="0.35">
      <c r="A415" s="10" t="str">
        <f t="shared" si="6"/>
        <v/>
      </c>
    </row>
    <row r="416" spans="1:1" x14ac:dyDescent="0.35">
      <c r="A416" s="10" t="str">
        <f t="shared" si="6"/>
        <v/>
      </c>
    </row>
    <row r="417" spans="1:1" x14ac:dyDescent="0.35">
      <c r="A417" s="10" t="str">
        <f t="shared" si="6"/>
        <v/>
      </c>
    </row>
    <row r="418" spans="1:1" x14ac:dyDescent="0.35">
      <c r="A418" s="10" t="str">
        <f t="shared" si="6"/>
        <v/>
      </c>
    </row>
    <row r="419" spans="1:1" x14ac:dyDescent="0.35">
      <c r="A419" s="10" t="str">
        <f t="shared" si="6"/>
        <v/>
      </c>
    </row>
    <row r="420" spans="1:1" x14ac:dyDescent="0.35">
      <c r="A420" s="10" t="str">
        <f t="shared" si="6"/>
        <v/>
      </c>
    </row>
    <row r="421" spans="1:1" x14ac:dyDescent="0.35">
      <c r="A421" s="10" t="str">
        <f t="shared" si="6"/>
        <v/>
      </c>
    </row>
    <row r="422" spans="1:1" x14ac:dyDescent="0.35">
      <c r="A422" s="10" t="str">
        <f t="shared" si="6"/>
        <v/>
      </c>
    </row>
    <row r="423" spans="1:1" x14ac:dyDescent="0.35">
      <c r="A423" s="10" t="str">
        <f t="shared" si="6"/>
        <v/>
      </c>
    </row>
    <row r="424" spans="1:1" x14ac:dyDescent="0.35">
      <c r="A424" s="10" t="str">
        <f t="shared" si="6"/>
        <v/>
      </c>
    </row>
    <row r="425" spans="1:1" x14ac:dyDescent="0.35">
      <c r="A425" s="10" t="str">
        <f t="shared" si="6"/>
        <v/>
      </c>
    </row>
    <row r="426" spans="1:1" x14ac:dyDescent="0.35">
      <c r="A426" s="10" t="str">
        <f t="shared" si="6"/>
        <v/>
      </c>
    </row>
    <row r="427" spans="1:1" x14ac:dyDescent="0.35">
      <c r="A427" s="10" t="str">
        <f t="shared" si="6"/>
        <v/>
      </c>
    </row>
    <row r="428" spans="1:1" x14ac:dyDescent="0.35">
      <c r="A428" s="10" t="str">
        <f t="shared" si="6"/>
        <v/>
      </c>
    </row>
    <row r="429" spans="1:1" x14ac:dyDescent="0.35">
      <c r="A429" s="10" t="str">
        <f t="shared" si="6"/>
        <v/>
      </c>
    </row>
    <row r="430" spans="1:1" x14ac:dyDescent="0.35">
      <c r="A430" s="10" t="str">
        <f t="shared" si="6"/>
        <v/>
      </c>
    </row>
    <row r="431" spans="1:1" x14ac:dyDescent="0.35">
      <c r="A431" s="10" t="str">
        <f t="shared" si="6"/>
        <v/>
      </c>
    </row>
    <row r="432" spans="1:1" x14ac:dyDescent="0.35">
      <c r="A432" s="10" t="str">
        <f t="shared" si="6"/>
        <v/>
      </c>
    </row>
    <row r="433" spans="1:1" x14ac:dyDescent="0.35">
      <c r="A433" s="10" t="str">
        <f t="shared" si="6"/>
        <v/>
      </c>
    </row>
    <row r="434" spans="1:1" x14ac:dyDescent="0.35">
      <c r="A434" s="10" t="str">
        <f t="shared" si="6"/>
        <v/>
      </c>
    </row>
    <row r="435" spans="1:1" x14ac:dyDescent="0.35">
      <c r="A435" s="10" t="str">
        <f t="shared" si="6"/>
        <v/>
      </c>
    </row>
    <row r="436" spans="1:1" x14ac:dyDescent="0.35">
      <c r="A436" s="10" t="str">
        <f t="shared" si="6"/>
        <v/>
      </c>
    </row>
    <row r="437" spans="1:1" x14ac:dyDescent="0.35">
      <c r="A437" s="10" t="str">
        <f t="shared" si="6"/>
        <v/>
      </c>
    </row>
    <row r="438" spans="1:1" x14ac:dyDescent="0.35">
      <c r="A438" s="10" t="str">
        <f t="shared" si="6"/>
        <v/>
      </c>
    </row>
    <row r="439" spans="1:1" x14ac:dyDescent="0.35">
      <c r="A439" s="10" t="str">
        <f t="shared" si="6"/>
        <v/>
      </c>
    </row>
    <row r="440" spans="1:1" x14ac:dyDescent="0.35">
      <c r="A440" s="10" t="str">
        <f t="shared" si="6"/>
        <v/>
      </c>
    </row>
    <row r="441" spans="1:1" x14ac:dyDescent="0.35">
      <c r="A441" s="10" t="str">
        <f t="shared" si="6"/>
        <v/>
      </c>
    </row>
    <row r="442" spans="1:1" x14ac:dyDescent="0.35">
      <c r="A442" s="10" t="str">
        <f t="shared" si="6"/>
        <v/>
      </c>
    </row>
    <row r="443" spans="1:1" x14ac:dyDescent="0.35">
      <c r="A443" s="10" t="str">
        <f t="shared" si="6"/>
        <v/>
      </c>
    </row>
    <row r="444" spans="1:1" x14ac:dyDescent="0.35">
      <c r="A444" s="10" t="str">
        <f t="shared" si="6"/>
        <v/>
      </c>
    </row>
    <row r="445" spans="1:1" x14ac:dyDescent="0.35">
      <c r="A445" s="10" t="str">
        <f t="shared" si="6"/>
        <v/>
      </c>
    </row>
    <row r="446" spans="1:1" x14ac:dyDescent="0.35">
      <c r="A446" s="10" t="str">
        <f t="shared" si="6"/>
        <v/>
      </c>
    </row>
    <row r="447" spans="1:1" x14ac:dyDescent="0.35">
      <c r="A447" s="10" t="str">
        <f t="shared" si="6"/>
        <v/>
      </c>
    </row>
    <row r="448" spans="1:1" x14ac:dyDescent="0.35">
      <c r="A448" s="10" t="str">
        <f t="shared" si="6"/>
        <v/>
      </c>
    </row>
    <row r="449" spans="1:1" x14ac:dyDescent="0.35">
      <c r="A449" s="10" t="str">
        <f t="shared" si="6"/>
        <v/>
      </c>
    </row>
    <row r="450" spans="1:1" x14ac:dyDescent="0.35">
      <c r="A450" s="10" t="str">
        <f t="shared" si="6"/>
        <v/>
      </c>
    </row>
    <row r="451" spans="1:1" x14ac:dyDescent="0.35">
      <c r="A451" s="10" t="str">
        <f t="shared" si="6"/>
        <v/>
      </c>
    </row>
    <row r="452" spans="1:1" x14ac:dyDescent="0.35">
      <c r="A452" s="10" t="str">
        <f t="shared" si="6"/>
        <v/>
      </c>
    </row>
    <row r="453" spans="1:1" x14ac:dyDescent="0.35">
      <c r="A453" s="10" t="str">
        <f t="shared" ref="A453:A516" si="7">IF(B453="","",E453&amp;" ("&amp;B453&amp;")")</f>
        <v/>
      </c>
    </row>
    <row r="454" spans="1:1" x14ac:dyDescent="0.35">
      <c r="A454" s="10" t="str">
        <f t="shared" si="7"/>
        <v/>
      </c>
    </row>
    <row r="455" spans="1:1" x14ac:dyDescent="0.35">
      <c r="A455" s="10" t="str">
        <f t="shared" si="7"/>
        <v/>
      </c>
    </row>
    <row r="456" spans="1:1" x14ac:dyDescent="0.35">
      <c r="A456" s="10" t="str">
        <f t="shared" si="7"/>
        <v/>
      </c>
    </row>
    <row r="457" spans="1:1" x14ac:dyDescent="0.35">
      <c r="A457" s="10" t="str">
        <f t="shared" si="7"/>
        <v/>
      </c>
    </row>
    <row r="458" spans="1:1" x14ac:dyDescent="0.35">
      <c r="A458" s="10" t="str">
        <f t="shared" si="7"/>
        <v/>
      </c>
    </row>
    <row r="459" spans="1:1" x14ac:dyDescent="0.35">
      <c r="A459" s="10" t="str">
        <f t="shared" si="7"/>
        <v/>
      </c>
    </row>
    <row r="460" spans="1:1" x14ac:dyDescent="0.35">
      <c r="A460" s="10" t="str">
        <f t="shared" si="7"/>
        <v/>
      </c>
    </row>
    <row r="461" spans="1:1" x14ac:dyDescent="0.35">
      <c r="A461" s="10" t="str">
        <f t="shared" si="7"/>
        <v/>
      </c>
    </row>
    <row r="462" spans="1:1" x14ac:dyDescent="0.35">
      <c r="A462" s="10" t="str">
        <f t="shared" si="7"/>
        <v/>
      </c>
    </row>
    <row r="463" spans="1:1" x14ac:dyDescent="0.35">
      <c r="A463" s="10" t="str">
        <f t="shared" si="7"/>
        <v/>
      </c>
    </row>
    <row r="464" spans="1:1" x14ac:dyDescent="0.35">
      <c r="A464" s="10" t="str">
        <f t="shared" si="7"/>
        <v/>
      </c>
    </row>
    <row r="465" spans="1:1" x14ac:dyDescent="0.35">
      <c r="A465" s="10" t="str">
        <f t="shared" si="7"/>
        <v/>
      </c>
    </row>
    <row r="466" spans="1:1" x14ac:dyDescent="0.35">
      <c r="A466" s="10" t="str">
        <f t="shared" si="7"/>
        <v/>
      </c>
    </row>
    <row r="467" spans="1:1" x14ac:dyDescent="0.35">
      <c r="A467" s="10" t="str">
        <f t="shared" si="7"/>
        <v/>
      </c>
    </row>
    <row r="468" spans="1:1" x14ac:dyDescent="0.35">
      <c r="A468" s="10" t="str">
        <f t="shared" si="7"/>
        <v/>
      </c>
    </row>
    <row r="469" spans="1:1" x14ac:dyDescent="0.35">
      <c r="A469" s="10" t="str">
        <f t="shared" si="7"/>
        <v/>
      </c>
    </row>
    <row r="470" spans="1:1" x14ac:dyDescent="0.35">
      <c r="A470" s="10" t="str">
        <f t="shared" si="7"/>
        <v/>
      </c>
    </row>
    <row r="471" spans="1:1" x14ac:dyDescent="0.35">
      <c r="A471" s="10" t="str">
        <f t="shared" si="7"/>
        <v/>
      </c>
    </row>
    <row r="472" spans="1:1" x14ac:dyDescent="0.35">
      <c r="A472" s="10" t="str">
        <f t="shared" si="7"/>
        <v/>
      </c>
    </row>
    <row r="473" spans="1:1" x14ac:dyDescent="0.35">
      <c r="A473" s="10" t="str">
        <f t="shared" si="7"/>
        <v/>
      </c>
    </row>
    <row r="474" spans="1:1" x14ac:dyDescent="0.35">
      <c r="A474" s="10" t="str">
        <f t="shared" si="7"/>
        <v/>
      </c>
    </row>
    <row r="475" spans="1:1" x14ac:dyDescent="0.35">
      <c r="A475" s="10" t="str">
        <f t="shared" si="7"/>
        <v/>
      </c>
    </row>
    <row r="476" spans="1:1" x14ac:dyDescent="0.35">
      <c r="A476" s="10" t="str">
        <f t="shared" si="7"/>
        <v/>
      </c>
    </row>
    <row r="477" spans="1:1" x14ac:dyDescent="0.35">
      <c r="A477" s="10" t="str">
        <f t="shared" si="7"/>
        <v/>
      </c>
    </row>
    <row r="478" spans="1:1" x14ac:dyDescent="0.35">
      <c r="A478" s="10" t="str">
        <f t="shared" si="7"/>
        <v/>
      </c>
    </row>
    <row r="479" spans="1:1" x14ac:dyDescent="0.35">
      <c r="A479" s="10" t="str">
        <f t="shared" si="7"/>
        <v/>
      </c>
    </row>
    <row r="480" spans="1:1" x14ac:dyDescent="0.35">
      <c r="A480" s="10" t="str">
        <f t="shared" si="7"/>
        <v/>
      </c>
    </row>
    <row r="481" spans="1:1" x14ac:dyDescent="0.35">
      <c r="A481" s="10" t="str">
        <f t="shared" si="7"/>
        <v/>
      </c>
    </row>
    <row r="482" spans="1:1" x14ac:dyDescent="0.35">
      <c r="A482" s="10" t="str">
        <f t="shared" si="7"/>
        <v/>
      </c>
    </row>
    <row r="483" spans="1:1" x14ac:dyDescent="0.35">
      <c r="A483" s="10" t="str">
        <f t="shared" si="7"/>
        <v/>
      </c>
    </row>
    <row r="484" spans="1:1" x14ac:dyDescent="0.35">
      <c r="A484" s="10" t="str">
        <f t="shared" si="7"/>
        <v/>
      </c>
    </row>
    <row r="485" spans="1:1" x14ac:dyDescent="0.35">
      <c r="A485" s="10" t="str">
        <f t="shared" si="7"/>
        <v/>
      </c>
    </row>
    <row r="486" spans="1:1" x14ac:dyDescent="0.35">
      <c r="A486" s="10" t="str">
        <f t="shared" si="7"/>
        <v/>
      </c>
    </row>
    <row r="487" spans="1:1" x14ac:dyDescent="0.35">
      <c r="A487" s="10" t="str">
        <f t="shared" si="7"/>
        <v/>
      </c>
    </row>
    <row r="488" spans="1:1" x14ac:dyDescent="0.35">
      <c r="A488" s="10" t="str">
        <f t="shared" si="7"/>
        <v/>
      </c>
    </row>
    <row r="489" spans="1:1" x14ac:dyDescent="0.35">
      <c r="A489" s="10" t="str">
        <f t="shared" si="7"/>
        <v/>
      </c>
    </row>
    <row r="490" spans="1:1" x14ac:dyDescent="0.35">
      <c r="A490" s="10" t="str">
        <f t="shared" si="7"/>
        <v/>
      </c>
    </row>
    <row r="491" spans="1:1" x14ac:dyDescent="0.35">
      <c r="A491" s="10" t="str">
        <f t="shared" si="7"/>
        <v/>
      </c>
    </row>
    <row r="492" spans="1:1" x14ac:dyDescent="0.35">
      <c r="A492" s="10" t="str">
        <f t="shared" si="7"/>
        <v/>
      </c>
    </row>
    <row r="493" spans="1:1" x14ac:dyDescent="0.35">
      <c r="A493" s="10" t="str">
        <f t="shared" si="7"/>
        <v/>
      </c>
    </row>
    <row r="494" spans="1:1" x14ac:dyDescent="0.35">
      <c r="A494" s="10" t="str">
        <f t="shared" si="7"/>
        <v/>
      </c>
    </row>
    <row r="495" spans="1:1" x14ac:dyDescent="0.35">
      <c r="A495" s="10" t="str">
        <f t="shared" si="7"/>
        <v/>
      </c>
    </row>
    <row r="496" spans="1:1" x14ac:dyDescent="0.35">
      <c r="A496" s="10" t="str">
        <f t="shared" si="7"/>
        <v/>
      </c>
    </row>
    <row r="497" spans="1:1" x14ac:dyDescent="0.35">
      <c r="A497" s="10" t="str">
        <f t="shared" si="7"/>
        <v/>
      </c>
    </row>
    <row r="498" spans="1:1" x14ac:dyDescent="0.35">
      <c r="A498" s="10" t="str">
        <f t="shared" si="7"/>
        <v/>
      </c>
    </row>
    <row r="499" spans="1:1" x14ac:dyDescent="0.35">
      <c r="A499" s="10" t="str">
        <f t="shared" si="7"/>
        <v/>
      </c>
    </row>
    <row r="500" spans="1:1" x14ac:dyDescent="0.35">
      <c r="A500" s="10" t="str">
        <f t="shared" si="7"/>
        <v/>
      </c>
    </row>
    <row r="501" spans="1:1" x14ac:dyDescent="0.35">
      <c r="A501" s="10" t="str">
        <f t="shared" si="7"/>
        <v/>
      </c>
    </row>
    <row r="502" spans="1:1" x14ac:dyDescent="0.35">
      <c r="A502" s="10" t="str">
        <f t="shared" si="7"/>
        <v/>
      </c>
    </row>
    <row r="503" spans="1:1" x14ac:dyDescent="0.35">
      <c r="A503" s="10" t="str">
        <f t="shared" si="7"/>
        <v/>
      </c>
    </row>
    <row r="504" spans="1:1" x14ac:dyDescent="0.35">
      <c r="A504" s="10" t="str">
        <f t="shared" si="7"/>
        <v/>
      </c>
    </row>
    <row r="505" spans="1:1" x14ac:dyDescent="0.35">
      <c r="A505" s="10" t="str">
        <f t="shared" si="7"/>
        <v/>
      </c>
    </row>
    <row r="506" spans="1:1" x14ac:dyDescent="0.35">
      <c r="A506" s="10" t="str">
        <f t="shared" si="7"/>
        <v/>
      </c>
    </row>
    <row r="507" spans="1:1" x14ac:dyDescent="0.35">
      <c r="A507" s="10" t="str">
        <f t="shared" si="7"/>
        <v/>
      </c>
    </row>
    <row r="508" spans="1:1" x14ac:dyDescent="0.35">
      <c r="A508" s="10" t="str">
        <f t="shared" si="7"/>
        <v/>
      </c>
    </row>
    <row r="509" spans="1:1" x14ac:dyDescent="0.35">
      <c r="A509" s="10" t="str">
        <f t="shared" si="7"/>
        <v/>
      </c>
    </row>
    <row r="510" spans="1:1" x14ac:dyDescent="0.35">
      <c r="A510" s="10" t="str">
        <f t="shared" si="7"/>
        <v/>
      </c>
    </row>
    <row r="511" spans="1:1" x14ac:dyDescent="0.35">
      <c r="A511" s="10" t="str">
        <f t="shared" si="7"/>
        <v/>
      </c>
    </row>
    <row r="512" spans="1:1" x14ac:dyDescent="0.35">
      <c r="A512" s="10" t="str">
        <f t="shared" si="7"/>
        <v/>
      </c>
    </row>
    <row r="513" spans="1:1" x14ac:dyDescent="0.35">
      <c r="A513" s="10" t="str">
        <f t="shared" si="7"/>
        <v/>
      </c>
    </row>
    <row r="514" spans="1:1" x14ac:dyDescent="0.35">
      <c r="A514" s="10" t="str">
        <f t="shared" si="7"/>
        <v/>
      </c>
    </row>
    <row r="515" spans="1:1" x14ac:dyDescent="0.35">
      <c r="A515" s="10" t="str">
        <f t="shared" si="7"/>
        <v/>
      </c>
    </row>
    <row r="516" spans="1:1" x14ac:dyDescent="0.35">
      <c r="A516" s="10" t="str">
        <f t="shared" si="7"/>
        <v/>
      </c>
    </row>
    <row r="517" spans="1:1" x14ac:dyDescent="0.35">
      <c r="A517" s="10" t="str">
        <f t="shared" ref="A517:A580" si="8">IF(B517="","",E517&amp;" ("&amp;B517&amp;")")</f>
        <v/>
      </c>
    </row>
    <row r="518" spans="1:1" x14ac:dyDescent="0.35">
      <c r="A518" s="10" t="str">
        <f t="shared" si="8"/>
        <v/>
      </c>
    </row>
    <row r="519" spans="1:1" x14ac:dyDescent="0.35">
      <c r="A519" s="10" t="str">
        <f t="shared" si="8"/>
        <v/>
      </c>
    </row>
    <row r="520" spans="1:1" x14ac:dyDescent="0.35">
      <c r="A520" s="10" t="str">
        <f t="shared" si="8"/>
        <v/>
      </c>
    </row>
    <row r="521" spans="1:1" x14ac:dyDescent="0.35">
      <c r="A521" s="10" t="str">
        <f t="shared" si="8"/>
        <v/>
      </c>
    </row>
    <row r="522" spans="1:1" x14ac:dyDescent="0.35">
      <c r="A522" s="10" t="str">
        <f t="shared" si="8"/>
        <v/>
      </c>
    </row>
    <row r="523" spans="1:1" x14ac:dyDescent="0.35">
      <c r="A523" s="10" t="str">
        <f t="shared" si="8"/>
        <v/>
      </c>
    </row>
    <row r="524" spans="1:1" x14ac:dyDescent="0.35">
      <c r="A524" s="10" t="str">
        <f t="shared" si="8"/>
        <v/>
      </c>
    </row>
    <row r="525" spans="1:1" x14ac:dyDescent="0.35">
      <c r="A525" s="10" t="str">
        <f t="shared" si="8"/>
        <v/>
      </c>
    </row>
    <row r="526" spans="1:1" x14ac:dyDescent="0.35">
      <c r="A526" s="10" t="str">
        <f t="shared" si="8"/>
        <v/>
      </c>
    </row>
    <row r="527" spans="1:1" x14ac:dyDescent="0.35">
      <c r="A527" s="10" t="str">
        <f t="shared" si="8"/>
        <v/>
      </c>
    </row>
    <row r="528" spans="1:1" x14ac:dyDescent="0.35">
      <c r="A528" s="10" t="str">
        <f t="shared" si="8"/>
        <v/>
      </c>
    </row>
    <row r="529" spans="1:1" x14ac:dyDescent="0.35">
      <c r="A529" s="10" t="str">
        <f t="shared" si="8"/>
        <v/>
      </c>
    </row>
    <row r="530" spans="1:1" x14ac:dyDescent="0.35">
      <c r="A530" s="10" t="str">
        <f t="shared" si="8"/>
        <v/>
      </c>
    </row>
    <row r="531" spans="1:1" x14ac:dyDescent="0.35">
      <c r="A531" s="10" t="str">
        <f t="shared" si="8"/>
        <v/>
      </c>
    </row>
    <row r="532" spans="1:1" x14ac:dyDescent="0.35">
      <c r="A532" s="10" t="str">
        <f t="shared" si="8"/>
        <v/>
      </c>
    </row>
    <row r="533" spans="1:1" x14ac:dyDescent="0.35">
      <c r="A533" s="10" t="str">
        <f t="shared" si="8"/>
        <v/>
      </c>
    </row>
    <row r="534" spans="1:1" x14ac:dyDescent="0.35">
      <c r="A534" s="10" t="str">
        <f t="shared" si="8"/>
        <v/>
      </c>
    </row>
    <row r="535" spans="1:1" x14ac:dyDescent="0.35">
      <c r="A535" s="10" t="str">
        <f t="shared" si="8"/>
        <v/>
      </c>
    </row>
    <row r="536" spans="1:1" x14ac:dyDescent="0.35">
      <c r="A536" s="10" t="str">
        <f t="shared" si="8"/>
        <v/>
      </c>
    </row>
    <row r="537" spans="1:1" x14ac:dyDescent="0.35">
      <c r="A537" s="10" t="str">
        <f t="shared" si="8"/>
        <v/>
      </c>
    </row>
    <row r="538" spans="1:1" x14ac:dyDescent="0.35">
      <c r="A538" s="10" t="str">
        <f t="shared" si="8"/>
        <v/>
      </c>
    </row>
    <row r="539" spans="1:1" x14ac:dyDescent="0.35">
      <c r="A539" s="10" t="str">
        <f t="shared" si="8"/>
        <v/>
      </c>
    </row>
    <row r="540" spans="1:1" x14ac:dyDescent="0.35">
      <c r="A540" s="10" t="str">
        <f t="shared" si="8"/>
        <v/>
      </c>
    </row>
    <row r="541" spans="1:1" x14ac:dyDescent="0.35">
      <c r="A541" s="10" t="str">
        <f t="shared" si="8"/>
        <v/>
      </c>
    </row>
    <row r="542" spans="1:1" x14ac:dyDescent="0.35">
      <c r="A542" s="10" t="str">
        <f t="shared" si="8"/>
        <v/>
      </c>
    </row>
    <row r="543" spans="1:1" x14ac:dyDescent="0.35">
      <c r="A543" s="10" t="str">
        <f t="shared" si="8"/>
        <v/>
      </c>
    </row>
    <row r="544" spans="1:1" x14ac:dyDescent="0.35">
      <c r="A544" s="10" t="str">
        <f t="shared" si="8"/>
        <v/>
      </c>
    </row>
    <row r="545" spans="1:1" x14ac:dyDescent="0.35">
      <c r="A545" s="10" t="str">
        <f t="shared" si="8"/>
        <v/>
      </c>
    </row>
    <row r="546" spans="1:1" x14ac:dyDescent="0.35">
      <c r="A546" s="10" t="str">
        <f t="shared" si="8"/>
        <v/>
      </c>
    </row>
    <row r="547" spans="1:1" x14ac:dyDescent="0.35">
      <c r="A547" s="10" t="str">
        <f t="shared" si="8"/>
        <v/>
      </c>
    </row>
    <row r="548" spans="1:1" x14ac:dyDescent="0.35">
      <c r="A548" s="10" t="str">
        <f t="shared" si="8"/>
        <v/>
      </c>
    </row>
    <row r="549" spans="1:1" x14ac:dyDescent="0.35">
      <c r="A549" s="10" t="str">
        <f t="shared" si="8"/>
        <v/>
      </c>
    </row>
    <row r="550" spans="1:1" x14ac:dyDescent="0.35">
      <c r="A550" s="10" t="str">
        <f t="shared" si="8"/>
        <v/>
      </c>
    </row>
    <row r="551" spans="1:1" x14ac:dyDescent="0.35">
      <c r="A551" s="10" t="str">
        <f t="shared" si="8"/>
        <v/>
      </c>
    </row>
    <row r="552" spans="1:1" x14ac:dyDescent="0.35">
      <c r="A552" s="10" t="str">
        <f t="shared" si="8"/>
        <v/>
      </c>
    </row>
    <row r="553" spans="1:1" x14ac:dyDescent="0.35">
      <c r="A553" s="10" t="str">
        <f t="shared" si="8"/>
        <v/>
      </c>
    </row>
    <row r="554" spans="1:1" x14ac:dyDescent="0.35">
      <c r="A554" s="10" t="str">
        <f t="shared" si="8"/>
        <v/>
      </c>
    </row>
    <row r="555" spans="1:1" x14ac:dyDescent="0.35">
      <c r="A555" s="10" t="str">
        <f t="shared" si="8"/>
        <v/>
      </c>
    </row>
    <row r="556" spans="1:1" x14ac:dyDescent="0.35">
      <c r="A556" s="10" t="str">
        <f t="shared" si="8"/>
        <v/>
      </c>
    </row>
    <row r="557" spans="1:1" x14ac:dyDescent="0.35">
      <c r="A557" s="10" t="str">
        <f t="shared" si="8"/>
        <v/>
      </c>
    </row>
    <row r="558" spans="1:1" x14ac:dyDescent="0.35">
      <c r="A558" s="10" t="str">
        <f t="shared" si="8"/>
        <v/>
      </c>
    </row>
    <row r="559" spans="1:1" x14ac:dyDescent="0.35">
      <c r="A559" s="10" t="str">
        <f t="shared" si="8"/>
        <v/>
      </c>
    </row>
    <row r="560" spans="1:1" x14ac:dyDescent="0.35">
      <c r="A560" s="10" t="str">
        <f t="shared" si="8"/>
        <v/>
      </c>
    </row>
    <row r="561" spans="1:1" x14ac:dyDescent="0.35">
      <c r="A561" s="10" t="str">
        <f t="shared" si="8"/>
        <v/>
      </c>
    </row>
    <row r="562" spans="1:1" x14ac:dyDescent="0.35">
      <c r="A562" s="10" t="str">
        <f t="shared" si="8"/>
        <v/>
      </c>
    </row>
    <row r="563" spans="1:1" x14ac:dyDescent="0.35">
      <c r="A563" s="10" t="str">
        <f t="shared" si="8"/>
        <v/>
      </c>
    </row>
    <row r="564" spans="1:1" x14ac:dyDescent="0.35">
      <c r="A564" s="10" t="str">
        <f t="shared" si="8"/>
        <v/>
      </c>
    </row>
    <row r="565" spans="1:1" x14ac:dyDescent="0.35">
      <c r="A565" s="10" t="str">
        <f t="shared" si="8"/>
        <v/>
      </c>
    </row>
    <row r="566" spans="1:1" x14ac:dyDescent="0.35">
      <c r="A566" s="10" t="str">
        <f t="shared" si="8"/>
        <v/>
      </c>
    </row>
    <row r="567" spans="1:1" x14ac:dyDescent="0.35">
      <c r="A567" s="10" t="str">
        <f t="shared" si="8"/>
        <v/>
      </c>
    </row>
    <row r="568" spans="1:1" x14ac:dyDescent="0.35">
      <c r="A568" s="10" t="str">
        <f t="shared" si="8"/>
        <v/>
      </c>
    </row>
    <row r="569" spans="1:1" x14ac:dyDescent="0.35">
      <c r="A569" s="10" t="str">
        <f t="shared" si="8"/>
        <v/>
      </c>
    </row>
    <row r="570" spans="1:1" x14ac:dyDescent="0.35">
      <c r="A570" s="10" t="str">
        <f t="shared" si="8"/>
        <v/>
      </c>
    </row>
    <row r="571" spans="1:1" x14ac:dyDescent="0.35">
      <c r="A571" s="10" t="str">
        <f t="shared" si="8"/>
        <v/>
      </c>
    </row>
    <row r="572" spans="1:1" x14ac:dyDescent="0.35">
      <c r="A572" s="10" t="str">
        <f t="shared" si="8"/>
        <v/>
      </c>
    </row>
    <row r="573" spans="1:1" x14ac:dyDescent="0.35">
      <c r="A573" s="10" t="str">
        <f t="shared" si="8"/>
        <v/>
      </c>
    </row>
    <row r="574" spans="1:1" x14ac:dyDescent="0.35">
      <c r="A574" s="10" t="str">
        <f t="shared" si="8"/>
        <v/>
      </c>
    </row>
    <row r="575" spans="1:1" x14ac:dyDescent="0.35">
      <c r="A575" s="10" t="str">
        <f t="shared" si="8"/>
        <v/>
      </c>
    </row>
    <row r="576" spans="1:1" x14ac:dyDescent="0.35">
      <c r="A576" s="10" t="str">
        <f t="shared" si="8"/>
        <v/>
      </c>
    </row>
    <row r="577" spans="1:1" x14ac:dyDescent="0.35">
      <c r="A577" s="10" t="str">
        <f t="shared" si="8"/>
        <v/>
      </c>
    </row>
    <row r="578" spans="1:1" x14ac:dyDescent="0.35">
      <c r="A578" s="10" t="str">
        <f t="shared" si="8"/>
        <v/>
      </c>
    </row>
    <row r="579" spans="1:1" x14ac:dyDescent="0.35">
      <c r="A579" s="10" t="str">
        <f t="shared" si="8"/>
        <v/>
      </c>
    </row>
    <row r="580" spans="1:1" x14ac:dyDescent="0.35">
      <c r="A580" s="10" t="str">
        <f t="shared" si="8"/>
        <v/>
      </c>
    </row>
    <row r="581" spans="1:1" x14ac:dyDescent="0.35">
      <c r="A581" s="10" t="str">
        <f t="shared" ref="A581:A644" si="9">IF(B581="","",E581&amp;" ("&amp;B581&amp;")")</f>
        <v/>
      </c>
    </row>
    <row r="582" spans="1:1" x14ac:dyDescent="0.35">
      <c r="A582" s="10" t="str">
        <f t="shared" si="9"/>
        <v/>
      </c>
    </row>
    <row r="583" spans="1:1" x14ac:dyDescent="0.35">
      <c r="A583" s="10" t="str">
        <f t="shared" si="9"/>
        <v/>
      </c>
    </row>
    <row r="584" spans="1:1" x14ac:dyDescent="0.35">
      <c r="A584" s="10" t="str">
        <f t="shared" si="9"/>
        <v/>
      </c>
    </row>
    <row r="585" spans="1:1" x14ac:dyDescent="0.35">
      <c r="A585" s="10" t="str">
        <f t="shared" si="9"/>
        <v/>
      </c>
    </row>
    <row r="586" spans="1:1" x14ac:dyDescent="0.35">
      <c r="A586" s="10" t="str">
        <f t="shared" si="9"/>
        <v/>
      </c>
    </row>
    <row r="587" spans="1:1" x14ac:dyDescent="0.35">
      <c r="A587" s="10" t="str">
        <f t="shared" si="9"/>
        <v/>
      </c>
    </row>
    <row r="588" spans="1:1" x14ac:dyDescent="0.35">
      <c r="A588" s="10" t="str">
        <f t="shared" si="9"/>
        <v/>
      </c>
    </row>
    <row r="589" spans="1:1" x14ac:dyDescent="0.35">
      <c r="A589" s="10" t="str">
        <f t="shared" si="9"/>
        <v/>
      </c>
    </row>
    <row r="590" spans="1:1" x14ac:dyDescent="0.35">
      <c r="A590" s="10" t="str">
        <f t="shared" si="9"/>
        <v/>
      </c>
    </row>
    <row r="591" spans="1:1" x14ac:dyDescent="0.35">
      <c r="A591" s="10" t="str">
        <f t="shared" si="9"/>
        <v/>
      </c>
    </row>
    <row r="592" spans="1:1" x14ac:dyDescent="0.35">
      <c r="A592" s="10" t="str">
        <f t="shared" si="9"/>
        <v/>
      </c>
    </row>
    <row r="593" spans="1:1" x14ac:dyDescent="0.35">
      <c r="A593" s="10" t="str">
        <f t="shared" si="9"/>
        <v/>
      </c>
    </row>
    <row r="594" spans="1:1" x14ac:dyDescent="0.35">
      <c r="A594" s="10" t="str">
        <f t="shared" si="9"/>
        <v/>
      </c>
    </row>
    <row r="595" spans="1:1" x14ac:dyDescent="0.35">
      <c r="A595" s="10" t="str">
        <f t="shared" si="9"/>
        <v/>
      </c>
    </row>
    <row r="596" spans="1:1" x14ac:dyDescent="0.35">
      <c r="A596" s="10" t="str">
        <f t="shared" si="9"/>
        <v/>
      </c>
    </row>
    <row r="597" spans="1:1" x14ac:dyDescent="0.35">
      <c r="A597" s="10" t="str">
        <f t="shared" si="9"/>
        <v/>
      </c>
    </row>
    <row r="598" spans="1:1" x14ac:dyDescent="0.35">
      <c r="A598" s="10" t="str">
        <f t="shared" si="9"/>
        <v/>
      </c>
    </row>
    <row r="599" spans="1:1" x14ac:dyDescent="0.35">
      <c r="A599" s="10" t="str">
        <f t="shared" si="9"/>
        <v/>
      </c>
    </row>
    <row r="600" spans="1:1" x14ac:dyDescent="0.35">
      <c r="A600" s="10" t="str">
        <f t="shared" si="9"/>
        <v/>
      </c>
    </row>
    <row r="601" spans="1:1" x14ac:dyDescent="0.35">
      <c r="A601" s="10" t="str">
        <f t="shared" si="9"/>
        <v/>
      </c>
    </row>
    <row r="602" spans="1:1" x14ac:dyDescent="0.35">
      <c r="A602" s="10" t="str">
        <f t="shared" si="9"/>
        <v/>
      </c>
    </row>
    <row r="603" spans="1:1" x14ac:dyDescent="0.35">
      <c r="A603" s="10" t="str">
        <f t="shared" si="9"/>
        <v/>
      </c>
    </row>
    <row r="604" spans="1:1" x14ac:dyDescent="0.35">
      <c r="A604" s="10" t="str">
        <f t="shared" si="9"/>
        <v/>
      </c>
    </row>
    <row r="605" spans="1:1" x14ac:dyDescent="0.35">
      <c r="A605" s="10" t="str">
        <f t="shared" si="9"/>
        <v/>
      </c>
    </row>
    <row r="606" spans="1:1" x14ac:dyDescent="0.35">
      <c r="A606" s="10" t="str">
        <f t="shared" si="9"/>
        <v/>
      </c>
    </row>
    <row r="607" spans="1:1" x14ac:dyDescent="0.35">
      <c r="A607" s="10" t="str">
        <f t="shared" si="9"/>
        <v/>
      </c>
    </row>
    <row r="608" spans="1:1" x14ac:dyDescent="0.35">
      <c r="A608" s="10" t="str">
        <f t="shared" si="9"/>
        <v/>
      </c>
    </row>
    <row r="609" spans="1:1" x14ac:dyDescent="0.35">
      <c r="A609" s="10" t="str">
        <f t="shared" si="9"/>
        <v/>
      </c>
    </row>
    <row r="610" spans="1:1" x14ac:dyDescent="0.35">
      <c r="A610" s="10" t="str">
        <f t="shared" si="9"/>
        <v/>
      </c>
    </row>
    <row r="611" spans="1:1" x14ac:dyDescent="0.35">
      <c r="A611" s="10" t="str">
        <f t="shared" si="9"/>
        <v/>
      </c>
    </row>
    <row r="612" spans="1:1" x14ac:dyDescent="0.35">
      <c r="A612" s="10" t="str">
        <f t="shared" si="9"/>
        <v/>
      </c>
    </row>
    <row r="613" spans="1:1" x14ac:dyDescent="0.35">
      <c r="A613" s="10" t="str">
        <f t="shared" si="9"/>
        <v/>
      </c>
    </row>
    <row r="614" spans="1:1" x14ac:dyDescent="0.35">
      <c r="A614" s="10" t="str">
        <f t="shared" si="9"/>
        <v/>
      </c>
    </row>
    <row r="615" spans="1:1" x14ac:dyDescent="0.35">
      <c r="A615" s="10" t="str">
        <f t="shared" si="9"/>
        <v/>
      </c>
    </row>
    <row r="616" spans="1:1" x14ac:dyDescent="0.35">
      <c r="A616" s="10" t="str">
        <f t="shared" si="9"/>
        <v/>
      </c>
    </row>
    <row r="617" spans="1:1" x14ac:dyDescent="0.35">
      <c r="A617" s="10" t="str">
        <f t="shared" si="9"/>
        <v/>
      </c>
    </row>
    <row r="618" spans="1:1" x14ac:dyDescent="0.35">
      <c r="A618" s="10" t="str">
        <f t="shared" si="9"/>
        <v/>
      </c>
    </row>
    <row r="619" spans="1:1" x14ac:dyDescent="0.35">
      <c r="A619" s="10" t="str">
        <f t="shared" si="9"/>
        <v/>
      </c>
    </row>
    <row r="620" spans="1:1" x14ac:dyDescent="0.35">
      <c r="A620" s="10" t="str">
        <f t="shared" si="9"/>
        <v/>
      </c>
    </row>
    <row r="621" spans="1:1" x14ac:dyDescent="0.35">
      <c r="A621" s="10" t="str">
        <f t="shared" si="9"/>
        <v/>
      </c>
    </row>
    <row r="622" spans="1:1" x14ac:dyDescent="0.35">
      <c r="A622" s="10" t="str">
        <f t="shared" si="9"/>
        <v/>
      </c>
    </row>
    <row r="623" spans="1:1" x14ac:dyDescent="0.35">
      <c r="A623" s="10" t="str">
        <f t="shared" si="9"/>
        <v/>
      </c>
    </row>
    <row r="624" spans="1:1" x14ac:dyDescent="0.35">
      <c r="A624" s="10" t="str">
        <f t="shared" si="9"/>
        <v/>
      </c>
    </row>
    <row r="625" spans="1:1" x14ac:dyDescent="0.35">
      <c r="A625" s="10" t="str">
        <f t="shared" si="9"/>
        <v/>
      </c>
    </row>
    <row r="626" spans="1:1" x14ac:dyDescent="0.35">
      <c r="A626" s="10" t="str">
        <f t="shared" si="9"/>
        <v/>
      </c>
    </row>
    <row r="627" spans="1:1" x14ac:dyDescent="0.35">
      <c r="A627" s="10" t="str">
        <f t="shared" si="9"/>
        <v/>
      </c>
    </row>
    <row r="628" spans="1:1" x14ac:dyDescent="0.35">
      <c r="A628" s="10" t="str">
        <f t="shared" si="9"/>
        <v/>
      </c>
    </row>
    <row r="629" spans="1:1" x14ac:dyDescent="0.35">
      <c r="A629" s="10" t="str">
        <f t="shared" si="9"/>
        <v/>
      </c>
    </row>
    <row r="630" spans="1:1" x14ac:dyDescent="0.35">
      <c r="A630" s="10" t="str">
        <f t="shared" si="9"/>
        <v/>
      </c>
    </row>
    <row r="631" spans="1:1" x14ac:dyDescent="0.35">
      <c r="A631" s="10" t="str">
        <f t="shared" si="9"/>
        <v/>
      </c>
    </row>
    <row r="632" spans="1:1" x14ac:dyDescent="0.35">
      <c r="A632" s="10" t="str">
        <f t="shared" si="9"/>
        <v/>
      </c>
    </row>
    <row r="633" spans="1:1" x14ac:dyDescent="0.35">
      <c r="A633" s="10" t="str">
        <f t="shared" si="9"/>
        <v/>
      </c>
    </row>
    <row r="634" spans="1:1" x14ac:dyDescent="0.35">
      <c r="A634" s="10" t="str">
        <f t="shared" si="9"/>
        <v/>
      </c>
    </row>
    <row r="635" spans="1:1" x14ac:dyDescent="0.35">
      <c r="A635" s="10" t="str">
        <f t="shared" si="9"/>
        <v/>
      </c>
    </row>
    <row r="636" spans="1:1" x14ac:dyDescent="0.35">
      <c r="A636" s="10" t="str">
        <f t="shared" si="9"/>
        <v/>
      </c>
    </row>
    <row r="637" spans="1:1" x14ac:dyDescent="0.35">
      <c r="A637" s="10" t="str">
        <f t="shared" si="9"/>
        <v/>
      </c>
    </row>
    <row r="638" spans="1:1" x14ac:dyDescent="0.35">
      <c r="A638" s="10" t="str">
        <f t="shared" si="9"/>
        <v/>
      </c>
    </row>
    <row r="639" spans="1:1" x14ac:dyDescent="0.35">
      <c r="A639" s="10" t="str">
        <f t="shared" si="9"/>
        <v/>
      </c>
    </row>
    <row r="640" spans="1:1" x14ac:dyDescent="0.35">
      <c r="A640" s="10" t="str">
        <f t="shared" si="9"/>
        <v/>
      </c>
    </row>
    <row r="641" spans="1:1" x14ac:dyDescent="0.35">
      <c r="A641" s="10" t="str">
        <f t="shared" si="9"/>
        <v/>
      </c>
    </row>
    <row r="642" spans="1:1" x14ac:dyDescent="0.35">
      <c r="A642" s="10" t="str">
        <f t="shared" si="9"/>
        <v/>
      </c>
    </row>
    <row r="643" spans="1:1" x14ac:dyDescent="0.35">
      <c r="A643" s="10" t="str">
        <f t="shared" si="9"/>
        <v/>
      </c>
    </row>
    <row r="644" spans="1:1" x14ac:dyDescent="0.35">
      <c r="A644" s="10" t="str">
        <f t="shared" si="9"/>
        <v/>
      </c>
    </row>
    <row r="645" spans="1:1" x14ac:dyDescent="0.35">
      <c r="A645" s="10" t="str">
        <f t="shared" ref="A645:A708" si="10">IF(B645="","",E645&amp;" ("&amp;B645&amp;")")</f>
        <v/>
      </c>
    </row>
    <row r="646" spans="1:1" x14ac:dyDescent="0.35">
      <c r="A646" s="10" t="str">
        <f t="shared" si="10"/>
        <v/>
      </c>
    </row>
    <row r="647" spans="1:1" x14ac:dyDescent="0.35">
      <c r="A647" s="10" t="str">
        <f t="shared" si="10"/>
        <v/>
      </c>
    </row>
    <row r="648" spans="1:1" x14ac:dyDescent="0.35">
      <c r="A648" s="10" t="str">
        <f t="shared" si="10"/>
        <v/>
      </c>
    </row>
    <row r="649" spans="1:1" x14ac:dyDescent="0.35">
      <c r="A649" s="10" t="str">
        <f t="shared" si="10"/>
        <v/>
      </c>
    </row>
    <row r="650" spans="1:1" x14ac:dyDescent="0.35">
      <c r="A650" s="10" t="str">
        <f t="shared" si="10"/>
        <v/>
      </c>
    </row>
    <row r="651" spans="1:1" x14ac:dyDescent="0.35">
      <c r="A651" s="10" t="str">
        <f t="shared" si="10"/>
        <v/>
      </c>
    </row>
    <row r="652" spans="1:1" x14ac:dyDescent="0.35">
      <c r="A652" s="10" t="str">
        <f t="shared" si="10"/>
        <v/>
      </c>
    </row>
    <row r="653" spans="1:1" x14ac:dyDescent="0.35">
      <c r="A653" s="10" t="str">
        <f t="shared" si="10"/>
        <v/>
      </c>
    </row>
    <row r="654" spans="1:1" x14ac:dyDescent="0.35">
      <c r="A654" s="10" t="str">
        <f t="shared" si="10"/>
        <v/>
      </c>
    </row>
    <row r="655" spans="1:1" x14ac:dyDescent="0.35">
      <c r="A655" s="10" t="str">
        <f t="shared" si="10"/>
        <v/>
      </c>
    </row>
    <row r="656" spans="1:1" x14ac:dyDescent="0.35">
      <c r="A656" s="10" t="str">
        <f t="shared" si="10"/>
        <v/>
      </c>
    </row>
    <row r="657" spans="1:1" x14ac:dyDescent="0.35">
      <c r="A657" s="10" t="str">
        <f t="shared" si="10"/>
        <v/>
      </c>
    </row>
    <row r="658" spans="1:1" x14ac:dyDescent="0.35">
      <c r="A658" s="10" t="str">
        <f t="shared" si="10"/>
        <v/>
      </c>
    </row>
    <row r="659" spans="1:1" x14ac:dyDescent="0.35">
      <c r="A659" s="10" t="str">
        <f t="shared" si="10"/>
        <v/>
      </c>
    </row>
    <row r="660" spans="1:1" x14ac:dyDescent="0.35">
      <c r="A660" s="10" t="str">
        <f t="shared" si="10"/>
        <v/>
      </c>
    </row>
    <row r="661" spans="1:1" x14ac:dyDescent="0.35">
      <c r="A661" s="10" t="str">
        <f t="shared" si="10"/>
        <v/>
      </c>
    </row>
    <row r="662" spans="1:1" x14ac:dyDescent="0.35">
      <c r="A662" s="10" t="str">
        <f t="shared" si="10"/>
        <v/>
      </c>
    </row>
    <row r="663" spans="1:1" x14ac:dyDescent="0.35">
      <c r="A663" s="10" t="str">
        <f t="shared" si="10"/>
        <v/>
      </c>
    </row>
    <row r="664" spans="1:1" x14ac:dyDescent="0.35">
      <c r="A664" s="10" t="str">
        <f t="shared" si="10"/>
        <v/>
      </c>
    </row>
    <row r="665" spans="1:1" x14ac:dyDescent="0.35">
      <c r="A665" s="10" t="str">
        <f t="shared" si="10"/>
        <v/>
      </c>
    </row>
    <row r="666" spans="1:1" x14ac:dyDescent="0.35">
      <c r="A666" s="10" t="str">
        <f t="shared" si="10"/>
        <v/>
      </c>
    </row>
    <row r="667" spans="1:1" x14ac:dyDescent="0.35">
      <c r="A667" s="10" t="str">
        <f t="shared" si="10"/>
        <v/>
      </c>
    </row>
    <row r="668" spans="1:1" x14ac:dyDescent="0.35">
      <c r="A668" s="10" t="str">
        <f t="shared" si="10"/>
        <v/>
      </c>
    </row>
    <row r="669" spans="1:1" x14ac:dyDescent="0.35">
      <c r="A669" s="10" t="str">
        <f t="shared" si="10"/>
        <v/>
      </c>
    </row>
    <row r="670" spans="1:1" x14ac:dyDescent="0.35">
      <c r="A670" s="10" t="str">
        <f t="shared" si="10"/>
        <v/>
      </c>
    </row>
    <row r="671" spans="1:1" x14ac:dyDescent="0.35">
      <c r="A671" s="10" t="str">
        <f t="shared" si="10"/>
        <v/>
      </c>
    </row>
    <row r="672" spans="1:1" x14ac:dyDescent="0.35">
      <c r="A672" s="10" t="str">
        <f t="shared" si="10"/>
        <v/>
      </c>
    </row>
    <row r="673" spans="1:1" x14ac:dyDescent="0.35">
      <c r="A673" s="10" t="str">
        <f t="shared" si="10"/>
        <v/>
      </c>
    </row>
    <row r="674" spans="1:1" x14ac:dyDescent="0.35">
      <c r="A674" s="10" t="str">
        <f t="shared" si="10"/>
        <v/>
      </c>
    </row>
    <row r="675" spans="1:1" x14ac:dyDescent="0.35">
      <c r="A675" s="10" t="str">
        <f t="shared" si="10"/>
        <v/>
      </c>
    </row>
    <row r="676" spans="1:1" x14ac:dyDescent="0.35">
      <c r="A676" s="10" t="str">
        <f t="shared" si="10"/>
        <v/>
      </c>
    </row>
    <row r="677" spans="1:1" x14ac:dyDescent="0.35">
      <c r="A677" s="10" t="str">
        <f t="shared" si="10"/>
        <v/>
      </c>
    </row>
    <row r="678" spans="1:1" x14ac:dyDescent="0.35">
      <c r="A678" s="10" t="str">
        <f t="shared" si="10"/>
        <v/>
      </c>
    </row>
    <row r="679" spans="1:1" x14ac:dyDescent="0.35">
      <c r="A679" s="10" t="str">
        <f t="shared" si="10"/>
        <v/>
      </c>
    </row>
    <row r="680" spans="1:1" x14ac:dyDescent="0.35">
      <c r="A680" s="10" t="str">
        <f t="shared" si="10"/>
        <v/>
      </c>
    </row>
    <row r="681" spans="1:1" x14ac:dyDescent="0.35">
      <c r="A681" s="10" t="str">
        <f t="shared" si="10"/>
        <v/>
      </c>
    </row>
    <row r="682" spans="1:1" x14ac:dyDescent="0.35">
      <c r="A682" s="10" t="str">
        <f t="shared" si="10"/>
        <v/>
      </c>
    </row>
    <row r="683" spans="1:1" x14ac:dyDescent="0.35">
      <c r="A683" s="10" t="str">
        <f t="shared" si="10"/>
        <v/>
      </c>
    </row>
    <row r="684" spans="1:1" x14ac:dyDescent="0.35">
      <c r="A684" s="10" t="str">
        <f t="shared" si="10"/>
        <v/>
      </c>
    </row>
    <row r="685" spans="1:1" x14ac:dyDescent="0.35">
      <c r="A685" s="10" t="str">
        <f t="shared" si="10"/>
        <v/>
      </c>
    </row>
    <row r="686" spans="1:1" x14ac:dyDescent="0.35">
      <c r="A686" s="10" t="str">
        <f t="shared" si="10"/>
        <v/>
      </c>
    </row>
    <row r="687" spans="1:1" x14ac:dyDescent="0.35">
      <c r="A687" s="10" t="str">
        <f t="shared" si="10"/>
        <v/>
      </c>
    </row>
    <row r="688" spans="1:1" x14ac:dyDescent="0.35">
      <c r="A688" s="10" t="str">
        <f t="shared" si="10"/>
        <v/>
      </c>
    </row>
    <row r="689" spans="1:1" x14ac:dyDescent="0.35">
      <c r="A689" s="10" t="str">
        <f t="shared" si="10"/>
        <v/>
      </c>
    </row>
    <row r="690" spans="1:1" x14ac:dyDescent="0.35">
      <c r="A690" s="10" t="str">
        <f t="shared" si="10"/>
        <v/>
      </c>
    </row>
    <row r="691" spans="1:1" x14ac:dyDescent="0.35">
      <c r="A691" s="10" t="str">
        <f t="shared" si="10"/>
        <v/>
      </c>
    </row>
    <row r="692" spans="1:1" x14ac:dyDescent="0.35">
      <c r="A692" s="10" t="str">
        <f t="shared" si="10"/>
        <v/>
      </c>
    </row>
    <row r="693" spans="1:1" x14ac:dyDescent="0.35">
      <c r="A693" s="10" t="str">
        <f t="shared" si="10"/>
        <v/>
      </c>
    </row>
    <row r="694" spans="1:1" x14ac:dyDescent="0.35">
      <c r="A694" s="10" t="str">
        <f t="shared" si="10"/>
        <v/>
      </c>
    </row>
    <row r="695" spans="1:1" x14ac:dyDescent="0.35">
      <c r="A695" s="10" t="str">
        <f t="shared" si="10"/>
        <v/>
      </c>
    </row>
    <row r="696" spans="1:1" x14ac:dyDescent="0.35">
      <c r="A696" s="10" t="str">
        <f t="shared" si="10"/>
        <v/>
      </c>
    </row>
    <row r="697" spans="1:1" x14ac:dyDescent="0.35">
      <c r="A697" s="10" t="str">
        <f t="shared" si="10"/>
        <v/>
      </c>
    </row>
    <row r="698" spans="1:1" x14ac:dyDescent="0.35">
      <c r="A698" s="10" t="str">
        <f t="shared" si="10"/>
        <v/>
      </c>
    </row>
    <row r="699" spans="1:1" x14ac:dyDescent="0.35">
      <c r="A699" s="10" t="str">
        <f t="shared" si="10"/>
        <v/>
      </c>
    </row>
    <row r="700" spans="1:1" x14ac:dyDescent="0.35">
      <c r="A700" s="10" t="str">
        <f t="shared" si="10"/>
        <v/>
      </c>
    </row>
    <row r="701" spans="1:1" x14ac:dyDescent="0.35">
      <c r="A701" s="10" t="str">
        <f t="shared" si="10"/>
        <v/>
      </c>
    </row>
    <row r="702" spans="1:1" x14ac:dyDescent="0.35">
      <c r="A702" s="10" t="str">
        <f t="shared" si="10"/>
        <v/>
      </c>
    </row>
    <row r="703" spans="1:1" x14ac:dyDescent="0.35">
      <c r="A703" s="10" t="str">
        <f t="shared" si="10"/>
        <v/>
      </c>
    </row>
    <row r="704" spans="1:1" x14ac:dyDescent="0.35">
      <c r="A704" s="10" t="str">
        <f t="shared" si="10"/>
        <v/>
      </c>
    </row>
    <row r="705" spans="1:1" x14ac:dyDescent="0.35">
      <c r="A705" s="10" t="str">
        <f t="shared" si="10"/>
        <v/>
      </c>
    </row>
    <row r="706" spans="1:1" x14ac:dyDescent="0.35">
      <c r="A706" s="10" t="str">
        <f t="shared" si="10"/>
        <v/>
      </c>
    </row>
    <row r="707" spans="1:1" x14ac:dyDescent="0.35">
      <c r="A707" s="10" t="str">
        <f t="shared" si="10"/>
        <v/>
      </c>
    </row>
    <row r="708" spans="1:1" x14ac:dyDescent="0.35">
      <c r="A708" s="10" t="str">
        <f t="shared" si="10"/>
        <v/>
      </c>
    </row>
    <row r="709" spans="1:1" x14ac:dyDescent="0.35">
      <c r="A709" s="10" t="str">
        <f t="shared" ref="A709:A772" si="11">IF(B709="","",E709&amp;" ("&amp;B709&amp;")")</f>
        <v/>
      </c>
    </row>
    <row r="710" spans="1:1" x14ac:dyDescent="0.35">
      <c r="A710" s="10" t="str">
        <f t="shared" si="11"/>
        <v/>
      </c>
    </row>
    <row r="711" spans="1:1" x14ac:dyDescent="0.35">
      <c r="A711" s="10" t="str">
        <f t="shared" si="11"/>
        <v/>
      </c>
    </row>
    <row r="712" spans="1:1" x14ac:dyDescent="0.35">
      <c r="A712" s="10" t="str">
        <f t="shared" si="11"/>
        <v/>
      </c>
    </row>
    <row r="713" spans="1:1" x14ac:dyDescent="0.35">
      <c r="A713" s="10" t="str">
        <f t="shared" si="11"/>
        <v/>
      </c>
    </row>
    <row r="714" spans="1:1" x14ac:dyDescent="0.35">
      <c r="A714" s="10" t="str">
        <f t="shared" si="11"/>
        <v/>
      </c>
    </row>
    <row r="715" spans="1:1" x14ac:dyDescent="0.35">
      <c r="A715" s="10" t="str">
        <f t="shared" si="11"/>
        <v/>
      </c>
    </row>
    <row r="716" spans="1:1" x14ac:dyDescent="0.35">
      <c r="A716" s="10" t="str">
        <f t="shared" si="11"/>
        <v/>
      </c>
    </row>
    <row r="717" spans="1:1" x14ac:dyDescent="0.35">
      <c r="A717" s="10" t="str">
        <f t="shared" si="11"/>
        <v/>
      </c>
    </row>
    <row r="718" spans="1:1" x14ac:dyDescent="0.35">
      <c r="A718" s="10" t="str">
        <f t="shared" si="11"/>
        <v/>
      </c>
    </row>
    <row r="719" spans="1:1" x14ac:dyDescent="0.35">
      <c r="A719" s="10" t="str">
        <f t="shared" si="11"/>
        <v/>
      </c>
    </row>
    <row r="720" spans="1:1" x14ac:dyDescent="0.35">
      <c r="A720" s="10" t="str">
        <f t="shared" si="11"/>
        <v/>
      </c>
    </row>
    <row r="721" spans="1:1" x14ac:dyDescent="0.35">
      <c r="A721" s="10" t="str">
        <f t="shared" si="11"/>
        <v/>
      </c>
    </row>
    <row r="722" spans="1:1" x14ac:dyDescent="0.35">
      <c r="A722" s="10" t="str">
        <f t="shared" si="11"/>
        <v/>
      </c>
    </row>
    <row r="723" spans="1:1" x14ac:dyDescent="0.35">
      <c r="A723" s="10" t="str">
        <f t="shared" si="11"/>
        <v/>
      </c>
    </row>
    <row r="724" spans="1:1" x14ac:dyDescent="0.35">
      <c r="A724" s="10" t="str">
        <f t="shared" si="11"/>
        <v/>
      </c>
    </row>
    <row r="725" spans="1:1" x14ac:dyDescent="0.35">
      <c r="A725" s="10" t="str">
        <f t="shared" si="11"/>
        <v/>
      </c>
    </row>
    <row r="726" spans="1:1" x14ac:dyDescent="0.35">
      <c r="A726" s="10" t="str">
        <f t="shared" si="11"/>
        <v/>
      </c>
    </row>
    <row r="727" spans="1:1" x14ac:dyDescent="0.35">
      <c r="A727" s="10" t="str">
        <f t="shared" si="11"/>
        <v/>
      </c>
    </row>
    <row r="728" spans="1:1" x14ac:dyDescent="0.35">
      <c r="A728" s="10" t="str">
        <f t="shared" si="11"/>
        <v/>
      </c>
    </row>
    <row r="729" spans="1:1" x14ac:dyDescent="0.35">
      <c r="A729" s="10" t="str">
        <f t="shared" si="11"/>
        <v/>
      </c>
    </row>
    <row r="730" spans="1:1" x14ac:dyDescent="0.35">
      <c r="A730" s="10" t="str">
        <f t="shared" si="11"/>
        <v/>
      </c>
    </row>
    <row r="731" spans="1:1" x14ac:dyDescent="0.35">
      <c r="A731" s="10" t="str">
        <f t="shared" si="11"/>
        <v/>
      </c>
    </row>
    <row r="732" spans="1:1" x14ac:dyDescent="0.35">
      <c r="A732" s="10" t="str">
        <f t="shared" si="11"/>
        <v/>
      </c>
    </row>
    <row r="733" spans="1:1" x14ac:dyDescent="0.35">
      <c r="A733" s="10" t="str">
        <f t="shared" si="11"/>
        <v/>
      </c>
    </row>
    <row r="734" spans="1:1" x14ac:dyDescent="0.35">
      <c r="A734" s="10" t="str">
        <f t="shared" si="11"/>
        <v/>
      </c>
    </row>
    <row r="735" spans="1:1" x14ac:dyDescent="0.35">
      <c r="A735" s="10" t="str">
        <f t="shared" si="11"/>
        <v/>
      </c>
    </row>
    <row r="736" spans="1:1" x14ac:dyDescent="0.35">
      <c r="A736" s="10" t="str">
        <f t="shared" si="11"/>
        <v/>
      </c>
    </row>
    <row r="737" spans="1:1" x14ac:dyDescent="0.35">
      <c r="A737" s="10" t="str">
        <f t="shared" si="11"/>
        <v/>
      </c>
    </row>
    <row r="738" spans="1:1" x14ac:dyDescent="0.35">
      <c r="A738" s="10" t="str">
        <f t="shared" si="11"/>
        <v/>
      </c>
    </row>
    <row r="739" spans="1:1" x14ac:dyDescent="0.35">
      <c r="A739" s="10" t="str">
        <f t="shared" si="11"/>
        <v/>
      </c>
    </row>
    <row r="740" spans="1:1" x14ac:dyDescent="0.35">
      <c r="A740" s="10" t="str">
        <f t="shared" si="11"/>
        <v/>
      </c>
    </row>
    <row r="741" spans="1:1" x14ac:dyDescent="0.35">
      <c r="A741" s="10" t="str">
        <f t="shared" si="11"/>
        <v/>
      </c>
    </row>
    <row r="742" spans="1:1" x14ac:dyDescent="0.35">
      <c r="A742" s="10" t="str">
        <f t="shared" si="11"/>
        <v/>
      </c>
    </row>
    <row r="743" spans="1:1" x14ac:dyDescent="0.35">
      <c r="A743" s="10" t="str">
        <f t="shared" si="11"/>
        <v/>
      </c>
    </row>
    <row r="744" spans="1:1" x14ac:dyDescent="0.35">
      <c r="A744" s="10" t="str">
        <f t="shared" si="11"/>
        <v/>
      </c>
    </row>
    <row r="745" spans="1:1" x14ac:dyDescent="0.35">
      <c r="A745" s="10" t="str">
        <f t="shared" si="11"/>
        <v/>
      </c>
    </row>
    <row r="746" spans="1:1" x14ac:dyDescent="0.35">
      <c r="A746" s="10" t="str">
        <f t="shared" si="11"/>
        <v/>
      </c>
    </row>
    <row r="747" spans="1:1" x14ac:dyDescent="0.35">
      <c r="A747" s="10" t="str">
        <f t="shared" si="11"/>
        <v/>
      </c>
    </row>
    <row r="748" spans="1:1" x14ac:dyDescent="0.35">
      <c r="A748" s="10" t="str">
        <f t="shared" si="11"/>
        <v/>
      </c>
    </row>
    <row r="749" spans="1:1" x14ac:dyDescent="0.35">
      <c r="A749" s="10" t="str">
        <f t="shared" si="11"/>
        <v/>
      </c>
    </row>
    <row r="750" spans="1:1" x14ac:dyDescent="0.35">
      <c r="A750" s="10" t="str">
        <f t="shared" si="11"/>
        <v/>
      </c>
    </row>
    <row r="751" spans="1:1" x14ac:dyDescent="0.35">
      <c r="A751" s="10" t="str">
        <f t="shared" si="11"/>
        <v/>
      </c>
    </row>
    <row r="752" spans="1:1" x14ac:dyDescent="0.35">
      <c r="A752" s="10" t="str">
        <f t="shared" si="11"/>
        <v/>
      </c>
    </row>
    <row r="753" spans="1:1" x14ac:dyDescent="0.35">
      <c r="A753" s="10" t="str">
        <f t="shared" si="11"/>
        <v/>
      </c>
    </row>
    <row r="754" spans="1:1" x14ac:dyDescent="0.35">
      <c r="A754" s="10" t="str">
        <f t="shared" si="11"/>
        <v/>
      </c>
    </row>
    <row r="755" spans="1:1" x14ac:dyDescent="0.35">
      <c r="A755" s="10" t="str">
        <f t="shared" si="11"/>
        <v/>
      </c>
    </row>
    <row r="756" spans="1:1" x14ac:dyDescent="0.35">
      <c r="A756" s="10" t="str">
        <f t="shared" si="11"/>
        <v/>
      </c>
    </row>
    <row r="757" spans="1:1" x14ac:dyDescent="0.35">
      <c r="A757" s="10" t="str">
        <f t="shared" si="11"/>
        <v/>
      </c>
    </row>
    <row r="758" spans="1:1" x14ac:dyDescent="0.35">
      <c r="A758" s="10" t="str">
        <f t="shared" si="11"/>
        <v/>
      </c>
    </row>
    <row r="759" spans="1:1" x14ac:dyDescent="0.35">
      <c r="A759" s="10" t="str">
        <f t="shared" si="11"/>
        <v/>
      </c>
    </row>
    <row r="760" spans="1:1" x14ac:dyDescent="0.35">
      <c r="A760" s="10" t="str">
        <f t="shared" si="11"/>
        <v/>
      </c>
    </row>
    <row r="761" spans="1:1" x14ac:dyDescent="0.35">
      <c r="A761" s="10" t="str">
        <f t="shared" si="11"/>
        <v/>
      </c>
    </row>
    <row r="762" spans="1:1" x14ac:dyDescent="0.35">
      <c r="A762" s="10" t="str">
        <f t="shared" si="11"/>
        <v/>
      </c>
    </row>
    <row r="763" spans="1:1" x14ac:dyDescent="0.35">
      <c r="A763" s="10" t="str">
        <f t="shared" si="11"/>
        <v/>
      </c>
    </row>
    <row r="764" spans="1:1" x14ac:dyDescent="0.35">
      <c r="A764" s="10" t="str">
        <f t="shared" si="11"/>
        <v/>
      </c>
    </row>
    <row r="765" spans="1:1" x14ac:dyDescent="0.35">
      <c r="A765" s="10" t="str">
        <f t="shared" si="11"/>
        <v/>
      </c>
    </row>
    <row r="766" spans="1:1" x14ac:dyDescent="0.35">
      <c r="A766" s="10" t="str">
        <f t="shared" si="11"/>
        <v/>
      </c>
    </row>
    <row r="767" spans="1:1" x14ac:dyDescent="0.35">
      <c r="A767" s="10" t="str">
        <f t="shared" si="11"/>
        <v/>
      </c>
    </row>
    <row r="768" spans="1:1" x14ac:dyDescent="0.35">
      <c r="A768" s="10" t="str">
        <f t="shared" si="11"/>
        <v/>
      </c>
    </row>
    <row r="769" spans="1:1" x14ac:dyDescent="0.35">
      <c r="A769" s="10" t="str">
        <f t="shared" si="11"/>
        <v/>
      </c>
    </row>
    <row r="770" spans="1:1" x14ac:dyDescent="0.35">
      <c r="A770" s="10" t="str">
        <f t="shared" si="11"/>
        <v/>
      </c>
    </row>
    <row r="771" spans="1:1" x14ac:dyDescent="0.35">
      <c r="A771" s="10" t="str">
        <f t="shared" si="11"/>
        <v/>
      </c>
    </row>
    <row r="772" spans="1:1" x14ac:dyDescent="0.35">
      <c r="A772" s="10" t="str">
        <f t="shared" si="11"/>
        <v/>
      </c>
    </row>
    <row r="773" spans="1:1" x14ac:dyDescent="0.35">
      <c r="A773" s="10" t="str">
        <f t="shared" ref="A773:A836" si="12">IF(B773="","",E773&amp;" ("&amp;B773&amp;")")</f>
        <v/>
      </c>
    </row>
    <row r="774" spans="1:1" x14ac:dyDescent="0.35">
      <c r="A774" s="10" t="str">
        <f t="shared" si="12"/>
        <v/>
      </c>
    </row>
    <row r="775" spans="1:1" x14ac:dyDescent="0.35">
      <c r="A775" s="10" t="str">
        <f t="shared" si="12"/>
        <v/>
      </c>
    </row>
    <row r="776" spans="1:1" x14ac:dyDescent="0.35">
      <c r="A776" s="10" t="str">
        <f t="shared" si="12"/>
        <v/>
      </c>
    </row>
    <row r="777" spans="1:1" x14ac:dyDescent="0.35">
      <c r="A777" s="10" t="str">
        <f t="shared" si="12"/>
        <v/>
      </c>
    </row>
    <row r="778" spans="1:1" x14ac:dyDescent="0.35">
      <c r="A778" s="10" t="str">
        <f t="shared" si="12"/>
        <v/>
      </c>
    </row>
    <row r="779" spans="1:1" x14ac:dyDescent="0.35">
      <c r="A779" s="10" t="str">
        <f t="shared" si="12"/>
        <v/>
      </c>
    </row>
    <row r="780" spans="1:1" x14ac:dyDescent="0.35">
      <c r="A780" s="10" t="str">
        <f t="shared" si="12"/>
        <v/>
      </c>
    </row>
    <row r="781" spans="1:1" x14ac:dyDescent="0.35">
      <c r="A781" s="10" t="str">
        <f t="shared" si="12"/>
        <v/>
      </c>
    </row>
    <row r="782" spans="1:1" x14ac:dyDescent="0.35">
      <c r="A782" s="10" t="str">
        <f t="shared" si="12"/>
        <v/>
      </c>
    </row>
    <row r="783" spans="1:1" x14ac:dyDescent="0.35">
      <c r="A783" s="10" t="str">
        <f t="shared" si="12"/>
        <v/>
      </c>
    </row>
    <row r="784" spans="1:1" x14ac:dyDescent="0.35">
      <c r="A784" s="10" t="str">
        <f t="shared" si="12"/>
        <v/>
      </c>
    </row>
    <row r="785" spans="1:1" x14ac:dyDescent="0.35">
      <c r="A785" s="10" t="str">
        <f t="shared" si="12"/>
        <v/>
      </c>
    </row>
    <row r="786" spans="1:1" x14ac:dyDescent="0.35">
      <c r="A786" s="10" t="str">
        <f t="shared" si="12"/>
        <v/>
      </c>
    </row>
    <row r="787" spans="1:1" x14ac:dyDescent="0.35">
      <c r="A787" s="10" t="str">
        <f t="shared" si="12"/>
        <v/>
      </c>
    </row>
    <row r="788" spans="1:1" x14ac:dyDescent="0.35">
      <c r="A788" s="10" t="str">
        <f t="shared" si="12"/>
        <v/>
      </c>
    </row>
    <row r="789" spans="1:1" x14ac:dyDescent="0.35">
      <c r="A789" s="10" t="str">
        <f t="shared" si="12"/>
        <v/>
      </c>
    </row>
    <row r="790" spans="1:1" x14ac:dyDescent="0.35">
      <c r="A790" s="10" t="str">
        <f t="shared" si="12"/>
        <v/>
      </c>
    </row>
    <row r="791" spans="1:1" x14ac:dyDescent="0.35">
      <c r="A791" s="10" t="str">
        <f t="shared" si="12"/>
        <v/>
      </c>
    </row>
    <row r="792" spans="1:1" x14ac:dyDescent="0.35">
      <c r="A792" s="10" t="str">
        <f t="shared" si="12"/>
        <v/>
      </c>
    </row>
    <row r="793" spans="1:1" x14ac:dyDescent="0.35">
      <c r="A793" s="10" t="str">
        <f t="shared" si="12"/>
        <v/>
      </c>
    </row>
    <row r="794" spans="1:1" x14ac:dyDescent="0.35">
      <c r="A794" s="10" t="str">
        <f t="shared" si="12"/>
        <v/>
      </c>
    </row>
    <row r="795" spans="1:1" x14ac:dyDescent="0.35">
      <c r="A795" s="10" t="str">
        <f t="shared" si="12"/>
        <v/>
      </c>
    </row>
    <row r="796" spans="1:1" x14ac:dyDescent="0.35">
      <c r="A796" s="10" t="str">
        <f t="shared" si="12"/>
        <v/>
      </c>
    </row>
    <row r="797" spans="1:1" x14ac:dyDescent="0.35">
      <c r="A797" s="10" t="str">
        <f t="shared" si="12"/>
        <v/>
      </c>
    </row>
    <row r="798" spans="1:1" x14ac:dyDescent="0.35">
      <c r="A798" s="10" t="str">
        <f t="shared" si="12"/>
        <v/>
      </c>
    </row>
    <row r="799" spans="1:1" x14ac:dyDescent="0.35">
      <c r="A799" s="10" t="str">
        <f t="shared" si="12"/>
        <v/>
      </c>
    </row>
    <row r="800" spans="1:1" x14ac:dyDescent="0.35">
      <c r="A800" s="10" t="str">
        <f t="shared" si="12"/>
        <v/>
      </c>
    </row>
    <row r="801" spans="1:1" x14ac:dyDescent="0.35">
      <c r="A801" s="10" t="str">
        <f t="shared" si="12"/>
        <v/>
      </c>
    </row>
    <row r="802" spans="1:1" x14ac:dyDescent="0.35">
      <c r="A802" s="10" t="str">
        <f t="shared" si="12"/>
        <v/>
      </c>
    </row>
    <row r="803" spans="1:1" x14ac:dyDescent="0.35">
      <c r="A803" s="10" t="str">
        <f t="shared" si="12"/>
        <v/>
      </c>
    </row>
    <row r="804" spans="1:1" x14ac:dyDescent="0.35">
      <c r="A804" s="10" t="str">
        <f t="shared" si="12"/>
        <v/>
      </c>
    </row>
    <row r="805" spans="1:1" x14ac:dyDescent="0.35">
      <c r="A805" s="10" t="str">
        <f t="shared" si="12"/>
        <v/>
      </c>
    </row>
    <row r="806" spans="1:1" x14ac:dyDescent="0.35">
      <c r="A806" s="10" t="str">
        <f t="shared" si="12"/>
        <v/>
      </c>
    </row>
    <row r="807" spans="1:1" x14ac:dyDescent="0.35">
      <c r="A807" s="10" t="str">
        <f t="shared" si="12"/>
        <v/>
      </c>
    </row>
    <row r="808" spans="1:1" x14ac:dyDescent="0.35">
      <c r="A808" s="10" t="str">
        <f t="shared" si="12"/>
        <v/>
      </c>
    </row>
    <row r="809" spans="1:1" x14ac:dyDescent="0.35">
      <c r="A809" s="10" t="str">
        <f t="shared" si="12"/>
        <v/>
      </c>
    </row>
    <row r="810" spans="1:1" x14ac:dyDescent="0.35">
      <c r="A810" s="10" t="str">
        <f t="shared" si="12"/>
        <v/>
      </c>
    </row>
    <row r="811" spans="1:1" x14ac:dyDescent="0.35">
      <c r="A811" s="10" t="str">
        <f t="shared" si="12"/>
        <v/>
      </c>
    </row>
    <row r="812" spans="1:1" x14ac:dyDescent="0.35">
      <c r="A812" s="10" t="str">
        <f t="shared" si="12"/>
        <v/>
      </c>
    </row>
    <row r="813" spans="1:1" x14ac:dyDescent="0.35">
      <c r="A813" s="10" t="str">
        <f t="shared" si="12"/>
        <v/>
      </c>
    </row>
    <row r="814" spans="1:1" x14ac:dyDescent="0.35">
      <c r="A814" s="10" t="str">
        <f t="shared" si="12"/>
        <v/>
      </c>
    </row>
    <row r="815" spans="1:1" x14ac:dyDescent="0.35">
      <c r="A815" s="10" t="str">
        <f t="shared" si="12"/>
        <v/>
      </c>
    </row>
    <row r="816" spans="1:1" x14ac:dyDescent="0.35">
      <c r="A816" s="10" t="str">
        <f t="shared" si="12"/>
        <v/>
      </c>
    </row>
    <row r="817" spans="1:1" x14ac:dyDescent="0.35">
      <c r="A817" s="10" t="str">
        <f t="shared" si="12"/>
        <v/>
      </c>
    </row>
    <row r="818" spans="1:1" x14ac:dyDescent="0.35">
      <c r="A818" s="10" t="str">
        <f t="shared" si="12"/>
        <v/>
      </c>
    </row>
    <row r="819" spans="1:1" x14ac:dyDescent="0.35">
      <c r="A819" s="10" t="str">
        <f t="shared" si="12"/>
        <v/>
      </c>
    </row>
    <row r="820" spans="1:1" x14ac:dyDescent="0.35">
      <c r="A820" s="10" t="str">
        <f t="shared" si="12"/>
        <v/>
      </c>
    </row>
    <row r="821" spans="1:1" x14ac:dyDescent="0.35">
      <c r="A821" s="10" t="str">
        <f t="shared" si="12"/>
        <v/>
      </c>
    </row>
    <row r="822" spans="1:1" x14ac:dyDescent="0.35">
      <c r="A822" s="10" t="str">
        <f t="shared" si="12"/>
        <v/>
      </c>
    </row>
    <row r="823" spans="1:1" x14ac:dyDescent="0.35">
      <c r="A823" s="10" t="str">
        <f t="shared" si="12"/>
        <v/>
      </c>
    </row>
    <row r="824" spans="1:1" x14ac:dyDescent="0.35">
      <c r="A824" s="10" t="str">
        <f t="shared" si="12"/>
        <v/>
      </c>
    </row>
    <row r="825" spans="1:1" x14ac:dyDescent="0.35">
      <c r="A825" s="10" t="str">
        <f t="shared" si="12"/>
        <v/>
      </c>
    </row>
    <row r="826" spans="1:1" x14ac:dyDescent="0.35">
      <c r="A826" s="10" t="str">
        <f t="shared" si="12"/>
        <v/>
      </c>
    </row>
    <row r="827" spans="1:1" x14ac:dyDescent="0.35">
      <c r="A827" s="10" t="str">
        <f t="shared" si="12"/>
        <v/>
      </c>
    </row>
    <row r="828" spans="1:1" x14ac:dyDescent="0.35">
      <c r="A828" s="10" t="str">
        <f t="shared" si="12"/>
        <v/>
      </c>
    </row>
    <row r="829" spans="1:1" x14ac:dyDescent="0.35">
      <c r="A829" s="10" t="str">
        <f t="shared" si="12"/>
        <v/>
      </c>
    </row>
    <row r="830" spans="1:1" x14ac:dyDescent="0.35">
      <c r="A830" s="10" t="str">
        <f t="shared" si="12"/>
        <v/>
      </c>
    </row>
    <row r="831" spans="1:1" x14ac:dyDescent="0.35">
      <c r="A831" s="10" t="str">
        <f t="shared" si="12"/>
        <v/>
      </c>
    </row>
    <row r="832" spans="1:1" x14ac:dyDescent="0.35">
      <c r="A832" s="10" t="str">
        <f t="shared" si="12"/>
        <v/>
      </c>
    </row>
    <row r="833" spans="1:1" x14ac:dyDescent="0.35">
      <c r="A833" s="10" t="str">
        <f t="shared" si="12"/>
        <v/>
      </c>
    </row>
    <row r="834" spans="1:1" x14ac:dyDescent="0.35">
      <c r="A834" s="10" t="str">
        <f t="shared" si="12"/>
        <v/>
      </c>
    </row>
    <row r="835" spans="1:1" x14ac:dyDescent="0.35">
      <c r="A835" s="10" t="str">
        <f t="shared" si="12"/>
        <v/>
      </c>
    </row>
    <row r="836" spans="1:1" x14ac:dyDescent="0.35">
      <c r="A836" s="10" t="str">
        <f t="shared" si="12"/>
        <v/>
      </c>
    </row>
    <row r="837" spans="1:1" x14ac:dyDescent="0.35">
      <c r="A837" s="10" t="str">
        <f t="shared" ref="A837:A900" si="13">IF(B837="","",E837&amp;" ("&amp;B837&amp;")")</f>
        <v/>
      </c>
    </row>
    <row r="838" spans="1:1" x14ac:dyDescent="0.35">
      <c r="A838" s="10" t="str">
        <f t="shared" si="13"/>
        <v/>
      </c>
    </row>
    <row r="839" spans="1:1" x14ac:dyDescent="0.35">
      <c r="A839" s="10" t="str">
        <f t="shared" si="13"/>
        <v/>
      </c>
    </row>
    <row r="840" spans="1:1" x14ac:dyDescent="0.35">
      <c r="A840" s="10" t="str">
        <f t="shared" si="13"/>
        <v/>
      </c>
    </row>
    <row r="841" spans="1:1" x14ac:dyDescent="0.35">
      <c r="A841" s="10" t="str">
        <f t="shared" si="13"/>
        <v/>
      </c>
    </row>
    <row r="842" spans="1:1" x14ac:dyDescent="0.35">
      <c r="A842" s="10" t="str">
        <f t="shared" si="13"/>
        <v/>
      </c>
    </row>
    <row r="843" spans="1:1" x14ac:dyDescent="0.35">
      <c r="A843" s="10" t="str">
        <f t="shared" si="13"/>
        <v/>
      </c>
    </row>
    <row r="844" spans="1:1" x14ac:dyDescent="0.35">
      <c r="A844" s="10" t="str">
        <f t="shared" si="13"/>
        <v/>
      </c>
    </row>
    <row r="845" spans="1:1" x14ac:dyDescent="0.35">
      <c r="A845" s="10" t="str">
        <f t="shared" si="13"/>
        <v/>
      </c>
    </row>
    <row r="846" spans="1:1" x14ac:dyDescent="0.35">
      <c r="A846" s="10" t="str">
        <f t="shared" si="13"/>
        <v/>
      </c>
    </row>
    <row r="847" spans="1:1" x14ac:dyDescent="0.35">
      <c r="A847" s="10" t="str">
        <f t="shared" si="13"/>
        <v/>
      </c>
    </row>
    <row r="848" spans="1:1" x14ac:dyDescent="0.35">
      <c r="A848" s="10" t="str">
        <f t="shared" si="13"/>
        <v/>
      </c>
    </row>
    <row r="849" spans="1:1" x14ac:dyDescent="0.35">
      <c r="A849" s="10" t="str">
        <f t="shared" si="13"/>
        <v/>
      </c>
    </row>
    <row r="850" spans="1:1" x14ac:dyDescent="0.35">
      <c r="A850" s="10" t="str">
        <f t="shared" si="13"/>
        <v/>
      </c>
    </row>
    <row r="851" spans="1:1" x14ac:dyDescent="0.35">
      <c r="A851" s="10" t="str">
        <f t="shared" si="13"/>
        <v/>
      </c>
    </row>
    <row r="852" spans="1:1" x14ac:dyDescent="0.35">
      <c r="A852" s="10" t="str">
        <f t="shared" si="13"/>
        <v/>
      </c>
    </row>
    <row r="853" spans="1:1" x14ac:dyDescent="0.35">
      <c r="A853" s="10" t="str">
        <f t="shared" si="13"/>
        <v/>
      </c>
    </row>
    <row r="854" spans="1:1" x14ac:dyDescent="0.35">
      <c r="A854" s="10" t="str">
        <f t="shared" si="13"/>
        <v/>
      </c>
    </row>
    <row r="855" spans="1:1" x14ac:dyDescent="0.35">
      <c r="A855" s="10" t="str">
        <f t="shared" si="13"/>
        <v/>
      </c>
    </row>
    <row r="856" spans="1:1" x14ac:dyDescent="0.35">
      <c r="A856" s="10" t="str">
        <f t="shared" si="13"/>
        <v/>
      </c>
    </row>
    <row r="857" spans="1:1" x14ac:dyDescent="0.35">
      <c r="A857" s="10" t="str">
        <f t="shared" si="13"/>
        <v/>
      </c>
    </row>
    <row r="858" spans="1:1" x14ac:dyDescent="0.35">
      <c r="A858" s="10" t="str">
        <f t="shared" si="13"/>
        <v/>
      </c>
    </row>
    <row r="859" spans="1:1" x14ac:dyDescent="0.35">
      <c r="A859" s="10" t="str">
        <f t="shared" si="13"/>
        <v/>
      </c>
    </row>
    <row r="860" spans="1:1" x14ac:dyDescent="0.35">
      <c r="A860" s="10" t="str">
        <f t="shared" si="13"/>
        <v/>
      </c>
    </row>
    <row r="861" spans="1:1" x14ac:dyDescent="0.35">
      <c r="A861" s="10" t="str">
        <f t="shared" si="13"/>
        <v/>
      </c>
    </row>
    <row r="862" spans="1:1" x14ac:dyDescent="0.35">
      <c r="A862" s="10" t="str">
        <f t="shared" si="13"/>
        <v/>
      </c>
    </row>
    <row r="863" spans="1:1" x14ac:dyDescent="0.35">
      <c r="A863" s="10" t="str">
        <f t="shared" si="13"/>
        <v/>
      </c>
    </row>
    <row r="864" spans="1:1" x14ac:dyDescent="0.35">
      <c r="A864" s="10" t="str">
        <f t="shared" si="13"/>
        <v/>
      </c>
    </row>
    <row r="865" spans="1:1" x14ac:dyDescent="0.35">
      <c r="A865" s="10" t="str">
        <f t="shared" si="13"/>
        <v/>
      </c>
    </row>
    <row r="866" spans="1:1" x14ac:dyDescent="0.35">
      <c r="A866" s="10" t="str">
        <f t="shared" si="13"/>
        <v/>
      </c>
    </row>
    <row r="867" spans="1:1" x14ac:dyDescent="0.35">
      <c r="A867" s="10" t="str">
        <f t="shared" si="13"/>
        <v/>
      </c>
    </row>
    <row r="868" spans="1:1" x14ac:dyDescent="0.35">
      <c r="A868" s="10" t="str">
        <f t="shared" si="13"/>
        <v/>
      </c>
    </row>
    <row r="869" spans="1:1" x14ac:dyDescent="0.35">
      <c r="A869" s="10" t="str">
        <f t="shared" si="13"/>
        <v/>
      </c>
    </row>
    <row r="870" spans="1:1" x14ac:dyDescent="0.35">
      <c r="A870" s="10" t="str">
        <f t="shared" si="13"/>
        <v/>
      </c>
    </row>
    <row r="871" spans="1:1" x14ac:dyDescent="0.35">
      <c r="A871" s="10" t="str">
        <f t="shared" si="13"/>
        <v/>
      </c>
    </row>
    <row r="872" spans="1:1" x14ac:dyDescent="0.35">
      <c r="A872" s="10" t="str">
        <f t="shared" si="13"/>
        <v/>
      </c>
    </row>
    <row r="873" spans="1:1" x14ac:dyDescent="0.35">
      <c r="A873" s="10" t="str">
        <f t="shared" si="13"/>
        <v/>
      </c>
    </row>
    <row r="874" spans="1:1" x14ac:dyDescent="0.35">
      <c r="A874" s="10" t="str">
        <f t="shared" si="13"/>
        <v/>
      </c>
    </row>
    <row r="875" spans="1:1" x14ac:dyDescent="0.35">
      <c r="A875" s="10" t="str">
        <f t="shared" si="13"/>
        <v/>
      </c>
    </row>
    <row r="876" spans="1:1" x14ac:dyDescent="0.35">
      <c r="A876" s="10" t="str">
        <f t="shared" si="13"/>
        <v/>
      </c>
    </row>
    <row r="877" spans="1:1" x14ac:dyDescent="0.35">
      <c r="A877" s="10" t="str">
        <f t="shared" si="13"/>
        <v/>
      </c>
    </row>
    <row r="878" spans="1:1" x14ac:dyDescent="0.35">
      <c r="A878" s="10" t="str">
        <f t="shared" si="13"/>
        <v/>
      </c>
    </row>
    <row r="879" spans="1:1" x14ac:dyDescent="0.35">
      <c r="A879" s="10" t="str">
        <f t="shared" si="13"/>
        <v/>
      </c>
    </row>
    <row r="880" spans="1:1" x14ac:dyDescent="0.35">
      <c r="A880" s="10" t="str">
        <f t="shared" si="13"/>
        <v/>
      </c>
    </row>
    <row r="881" spans="1:1" x14ac:dyDescent="0.35">
      <c r="A881" s="10" t="str">
        <f t="shared" si="13"/>
        <v/>
      </c>
    </row>
    <row r="882" spans="1:1" x14ac:dyDescent="0.35">
      <c r="A882" s="10" t="str">
        <f t="shared" si="13"/>
        <v/>
      </c>
    </row>
    <row r="883" spans="1:1" x14ac:dyDescent="0.35">
      <c r="A883" s="10" t="str">
        <f t="shared" si="13"/>
        <v/>
      </c>
    </row>
    <row r="884" spans="1:1" x14ac:dyDescent="0.35">
      <c r="A884" s="10" t="str">
        <f t="shared" si="13"/>
        <v/>
      </c>
    </row>
    <row r="885" spans="1:1" x14ac:dyDescent="0.35">
      <c r="A885" s="10" t="str">
        <f t="shared" si="13"/>
        <v/>
      </c>
    </row>
    <row r="886" spans="1:1" x14ac:dyDescent="0.35">
      <c r="A886" s="10" t="str">
        <f t="shared" si="13"/>
        <v/>
      </c>
    </row>
    <row r="887" spans="1:1" x14ac:dyDescent="0.35">
      <c r="A887" s="10" t="str">
        <f t="shared" si="13"/>
        <v/>
      </c>
    </row>
    <row r="888" spans="1:1" x14ac:dyDescent="0.35">
      <c r="A888" s="10" t="str">
        <f t="shared" si="13"/>
        <v/>
      </c>
    </row>
    <row r="889" spans="1:1" x14ac:dyDescent="0.35">
      <c r="A889" s="10" t="str">
        <f t="shared" si="13"/>
        <v/>
      </c>
    </row>
    <row r="890" spans="1:1" x14ac:dyDescent="0.35">
      <c r="A890" s="10" t="str">
        <f t="shared" si="13"/>
        <v/>
      </c>
    </row>
    <row r="891" spans="1:1" x14ac:dyDescent="0.35">
      <c r="A891" s="10" t="str">
        <f t="shared" si="13"/>
        <v/>
      </c>
    </row>
    <row r="892" spans="1:1" x14ac:dyDescent="0.35">
      <c r="A892" s="10" t="str">
        <f t="shared" si="13"/>
        <v/>
      </c>
    </row>
    <row r="893" spans="1:1" x14ac:dyDescent="0.35">
      <c r="A893" s="10" t="str">
        <f t="shared" si="13"/>
        <v/>
      </c>
    </row>
    <row r="894" spans="1:1" x14ac:dyDescent="0.35">
      <c r="A894" s="10" t="str">
        <f t="shared" si="13"/>
        <v/>
      </c>
    </row>
    <row r="895" spans="1:1" x14ac:dyDescent="0.35">
      <c r="A895" s="10" t="str">
        <f t="shared" si="13"/>
        <v/>
      </c>
    </row>
    <row r="896" spans="1:1" x14ac:dyDescent="0.35">
      <c r="A896" s="10" t="str">
        <f t="shared" si="13"/>
        <v/>
      </c>
    </row>
    <row r="897" spans="1:1" x14ac:dyDescent="0.35">
      <c r="A897" s="10" t="str">
        <f t="shared" si="13"/>
        <v/>
      </c>
    </row>
    <row r="898" spans="1:1" x14ac:dyDescent="0.35">
      <c r="A898" s="10" t="str">
        <f t="shared" si="13"/>
        <v/>
      </c>
    </row>
    <row r="899" spans="1:1" x14ac:dyDescent="0.35">
      <c r="A899" s="10" t="str">
        <f t="shared" si="13"/>
        <v/>
      </c>
    </row>
    <row r="900" spans="1:1" x14ac:dyDescent="0.35">
      <c r="A900" s="10" t="str">
        <f t="shared" si="13"/>
        <v/>
      </c>
    </row>
    <row r="901" spans="1:1" x14ac:dyDescent="0.35">
      <c r="A901" s="10" t="str">
        <f t="shared" ref="A901:A964" si="14">IF(B901="","",E901&amp;" ("&amp;B901&amp;")")</f>
        <v/>
      </c>
    </row>
    <row r="902" spans="1:1" x14ac:dyDescent="0.35">
      <c r="A902" s="10" t="str">
        <f t="shared" si="14"/>
        <v/>
      </c>
    </row>
    <row r="903" spans="1:1" x14ac:dyDescent="0.35">
      <c r="A903" s="10" t="str">
        <f t="shared" si="14"/>
        <v/>
      </c>
    </row>
    <row r="904" spans="1:1" x14ac:dyDescent="0.35">
      <c r="A904" s="10" t="str">
        <f t="shared" si="14"/>
        <v/>
      </c>
    </row>
    <row r="905" spans="1:1" x14ac:dyDescent="0.35">
      <c r="A905" s="10" t="str">
        <f t="shared" si="14"/>
        <v/>
      </c>
    </row>
    <row r="906" spans="1:1" x14ac:dyDescent="0.35">
      <c r="A906" s="10" t="str">
        <f t="shared" si="14"/>
        <v/>
      </c>
    </row>
    <row r="907" spans="1:1" x14ac:dyDescent="0.35">
      <c r="A907" s="10" t="str">
        <f t="shared" si="14"/>
        <v/>
      </c>
    </row>
    <row r="908" spans="1:1" x14ac:dyDescent="0.35">
      <c r="A908" s="10" t="str">
        <f t="shared" si="14"/>
        <v/>
      </c>
    </row>
    <row r="909" spans="1:1" x14ac:dyDescent="0.35">
      <c r="A909" s="10" t="str">
        <f t="shared" si="14"/>
        <v/>
      </c>
    </row>
    <row r="910" spans="1:1" x14ac:dyDescent="0.35">
      <c r="A910" s="10" t="str">
        <f t="shared" si="14"/>
        <v/>
      </c>
    </row>
    <row r="911" spans="1:1" x14ac:dyDescent="0.35">
      <c r="A911" s="10" t="str">
        <f t="shared" si="14"/>
        <v/>
      </c>
    </row>
    <row r="912" spans="1:1" x14ac:dyDescent="0.35">
      <c r="A912" s="10" t="str">
        <f t="shared" si="14"/>
        <v/>
      </c>
    </row>
    <row r="913" spans="1:1" x14ac:dyDescent="0.35">
      <c r="A913" s="10" t="str">
        <f t="shared" si="14"/>
        <v/>
      </c>
    </row>
    <row r="914" spans="1:1" x14ac:dyDescent="0.35">
      <c r="A914" s="10" t="str">
        <f t="shared" si="14"/>
        <v/>
      </c>
    </row>
    <row r="915" spans="1:1" x14ac:dyDescent="0.35">
      <c r="A915" s="10" t="str">
        <f t="shared" si="14"/>
        <v/>
      </c>
    </row>
    <row r="916" spans="1:1" x14ac:dyDescent="0.35">
      <c r="A916" s="10" t="str">
        <f t="shared" si="14"/>
        <v/>
      </c>
    </row>
    <row r="917" spans="1:1" x14ac:dyDescent="0.35">
      <c r="A917" s="10" t="str">
        <f t="shared" si="14"/>
        <v/>
      </c>
    </row>
    <row r="918" spans="1:1" x14ac:dyDescent="0.35">
      <c r="A918" s="10" t="str">
        <f t="shared" si="14"/>
        <v/>
      </c>
    </row>
    <row r="919" spans="1:1" x14ac:dyDescent="0.35">
      <c r="A919" s="10" t="str">
        <f t="shared" si="14"/>
        <v/>
      </c>
    </row>
    <row r="920" spans="1:1" x14ac:dyDescent="0.35">
      <c r="A920" s="10" t="str">
        <f t="shared" si="14"/>
        <v/>
      </c>
    </row>
    <row r="921" spans="1:1" x14ac:dyDescent="0.35">
      <c r="A921" s="10" t="str">
        <f t="shared" si="14"/>
        <v/>
      </c>
    </row>
    <row r="922" spans="1:1" x14ac:dyDescent="0.35">
      <c r="A922" s="10" t="str">
        <f t="shared" si="14"/>
        <v/>
      </c>
    </row>
    <row r="923" spans="1:1" x14ac:dyDescent="0.35">
      <c r="A923" s="10" t="str">
        <f t="shared" si="14"/>
        <v/>
      </c>
    </row>
    <row r="924" spans="1:1" x14ac:dyDescent="0.35">
      <c r="A924" s="10" t="str">
        <f t="shared" si="14"/>
        <v/>
      </c>
    </row>
    <row r="925" spans="1:1" x14ac:dyDescent="0.35">
      <c r="A925" s="10" t="str">
        <f t="shared" si="14"/>
        <v/>
      </c>
    </row>
    <row r="926" spans="1:1" x14ac:dyDescent="0.35">
      <c r="A926" s="10" t="str">
        <f t="shared" si="14"/>
        <v/>
      </c>
    </row>
    <row r="927" spans="1:1" x14ac:dyDescent="0.35">
      <c r="A927" s="10" t="str">
        <f t="shared" si="14"/>
        <v/>
      </c>
    </row>
    <row r="928" spans="1:1" x14ac:dyDescent="0.35">
      <c r="A928" s="10" t="str">
        <f t="shared" si="14"/>
        <v/>
      </c>
    </row>
    <row r="929" spans="1:1" x14ac:dyDescent="0.35">
      <c r="A929" s="10" t="str">
        <f t="shared" si="14"/>
        <v/>
      </c>
    </row>
    <row r="930" spans="1:1" x14ac:dyDescent="0.35">
      <c r="A930" s="10" t="str">
        <f t="shared" si="14"/>
        <v/>
      </c>
    </row>
    <row r="931" spans="1:1" x14ac:dyDescent="0.35">
      <c r="A931" s="10" t="str">
        <f t="shared" si="14"/>
        <v/>
      </c>
    </row>
    <row r="932" spans="1:1" x14ac:dyDescent="0.35">
      <c r="A932" s="10" t="str">
        <f t="shared" si="14"/>
        <v/>
      </c>
    </row>
    <row r="933" spans="1:1" x14ac:dyDescent="0.35">
      <c r="A933" s="10" t="str">
        <f t="shared" si="14"/>
        <v/>
      </c>
    </row>
    <row r="934" spans="1:1" x14ac:dyDescent="0.35">
      <c r="A934" s="10" t="str">
        <f t="shared" si="14"/>
        <v/>
      </c>
    </row>
    <row r="935" spans="1:1" x14ac:dyDescent="0.35">
      <c r="A935" s="10" t="str">
        <f t="shared" si="14"/>
        <v/>
      </c>
    </row>
    <row r="936" spans="1:1" x14ac:dyDescent="0.35">
      <c r="A936" s="10" t="str">
        <f t="shared" si="14"/>
        <v/>
      </c>
    </row>
    <row r="937" spans="1:1" x14ac:dyDescent="0.35">
      <c r="A937" s="10" t="str">
        <f t="shared" si="14"/>
        <v/>
      </c>
    </row>
    <row r="938" spans="1:1" x14ac:dyDescent="0.35">
      <c r="A938" s="10" t="str">
        <f t="shared" si="14"/>
        <v/>
      </c>
    </row>
    <row r="939" spans="1:1" x14ac:dyDescent="0.35">
      <c r="A939" s="10" t="str">
        <f t="shared" si="14"/>
        <v/>
      </c>
    </row>
    <row r="940" spans="1:1" x14ac:dyDescent="0.35">
      <c r="A940" s="10" t="str">
        <f t="shared" si="14"/>
        <v/>
      </c>
    </row>
    <row r="941" spans="1:1" x14ac:dyDescent="0.35">
      <c r="A941" s="10" t="str">
        <f t="shared" si="14"/>
        <v/>
      </c>
    </row>
    <row r="942" spans="1:1" x14ac:dyDescent="0.35">
      <c r="A942" s="10" t="str">
        <f t="shared" si="14"/>
        <v/>
      </c>
    </row>
    <row r="943" spans="1:1" x14ac:dyDescent="0.35">
      <c r="A943" s="10" t="str">
        <f t="shared" si="14"/>
        <v/>
      </c>
    </row>
    <row r="944" spans="1:1" x14ac:dyDescent="0.35">
      <c r="A944" s="10" t="str">
        <f t="shared" si="14"/>
        <v/>
      </c>
    </row>
    <row r="945" spans="1:1" x14ac:dyDescent="0.35">
      <c r="A945" s="10" t="str">
        <f t="shared" si="14"/>
        <v/>
      </c>
    </row>
    <row r="946" spans="1:1" x14ac:dyDescent="0.35">
      <c r="A946" s="10" t="str">
        <f t="shared" si="14"/>
        <v/>
      </c>
    </row>
    <row r="947" spans="1:1" x14ac:dyDescent="0.35">
      <c r="A947" s="10" t="str">
        <f t="shared" si="14"/>
        <v/>
      </c>
    </row>
    <row r="948" spans="1:1" x14ac:dyDescent="0.35">
      <c r="A948" s="10" t="str">
        <f t="shared" si="14"/>
        <v/>
      </c>
    </row>
    <row r="949" spans="1:1" x14ac:dyDescent="0.35">
      <c r="A949" s="10" t="str">
        <f t="shared" si="14"/>
        <v/>
      </c>
    </row>
    <row r="950" spans="1:1" x14ac:dyDescent="0.35">
      <c r="A950" s="10" t="str">
        <f t="shared" si="14"/>
        <v/>
      </c>
    </row>
    <row r="951" spans="1:1" x14ac:dyDescent="0.35">
      <c r="A951" s="10" t="str">
        <f t="shared" si="14"/>
        <v/>
      </c>
    </row>
    <row r="952" spans="1:1" x14ac:dyDescent="0.35">
      <c r="A952" s="10" t="str">
        <f t="shared" si="14"/>
        <v/>
      </c>
    </row>
    <row r="953" spans="1:1" x14ac:dyDescent="0.35">
      <c r="A953" s="10" t="str">
        <f t="shared" si="14"/>
        <v/>
      </c>
    </row>
    <row r="954" spans="1:1" x14ac:dyDescent="0.35">
      <c r="A954" s="10" t="str">
        <f t="shared" si="14"/>
        <v/>
      </c>
    </row>
    <row r="955" spans="1:1" x14ac:dyDescent="0.35">
      <c r="A955" s="10" t="str">
        <f t="shared" si="14"/>
        <v/>
      </c>
    </row>
    <row r="956" spans="1:1" x14ac:dyDescent="0.35">
      <c r="A956" s="10" t="str">
        <f t="shared" si="14"/>
        <v/>
      </c>
    </row>
    <row r="957" spans="1:1" x14ac:dyDescent="0.35">
      <c r="A957" s="10" t="str">
        <f t="shared" si="14"/>
        <v/>
      </c>
    </row>
    <row r="958" spans="1:1" x14ac:dyDescent="0.35">
      <c r="A958" s="10" t="str">
        <f t="shared" si="14"/>
        <v/>
      </c>
    </row>
    <row r="959" spans="1:1" x14ac:dyDescent="0.35">
      <c r="A959" s="10" t="str">
        <f t="shared" si="14"/>
        <v/>
      </c>
    </row>
    <row r="960" spans="1:1" x14ac:dyDescent="0.35">
      <c r="A960" s="10" t="str">
        <f t="shared" si="14"/>
        <v/>
      </c>
    </row>
    <row r="961" spans="1:1" x14ac:dyDescent="0.35">
      <c r="A961" s="10" t="str">
        <f t="shared" si="14"/>
        <v/>
      </c>
    </row>
    <row r="962" spans="1:1" x14ac:dyDescent="0.35">
      <c r="A962" s="10" t="str">
        <f t="shared" si="14"/>
        <v/>
      </c>
    </row>
    <row r="963" spans="1:1" x14ac:dyDescent="0.35">
      <c r="A963" s="10" t="str">
        <f t="shared" si="14"/>
        <v/>
      </c>
    </row>
    <row r="964" spans="1:1" x14ac:dyDescent="0.35">
      <c r="A964" s="10" t="str">
        <f t="shared" si="14"/>
        <v/>
      </c>
    </row>
    <row r="965" spans="1:1" x14ac:dyDescent="0.35">
      <c r="A965" s="10" t="str">
        <f t="shared" ref="A965:A1000" si="15">IF(B965="","",E965&amp;" ("&amp;B965&amp;")")</f>
        <v/>
      </c>
    </row>
    <row r="966" spans="1:1" x14ac:dyDescent="0.35">
      <c r="A966" s="10" t="str">
        <f t="shared" si="15"/>
        <v/>
      </c>
    </row>
    <row r="967" spans="1:1" x14ac:dyDescent="0.35">
      <c r="A967" s="10" t="str">
        <f t="shared" si="15"/>
        <v/>
      </c>
    </row>
    <row r="968" spans="1:1" x14ac:dyDescent="0.35">
      <c r="A968" s="10" t="str">
        <f t="shared" si="15"/>
        <v/>
      </c>
    </row>
    <row r="969" spans="1:1" x14ac:dyDescent="0.35">
      <c r="A969" s="10" t="str">
        <f t="shared" si="15"/>
        <v/>
      </c>
    </row>
    <row r="970" spans="1:1" x14ac:dyDescent="0.35">
      <c r="A970" s="10" t="str">
        <f t="shared" si="15"/>
        <v/>
      </c>
    </row>
    <row r="971" spans="1:1" x14ac:dyDescent="0.35">
      <c r="A971" s="10" t="str">
        <f t="shared" si="15"/>
        <v/>
      </c>
    </row>
    <row r="972" spans="1:1" x14ac:dyDescent="0.35">
      <c r="A972" s="10" t="str">
        <f t="shared" si="15"/>
        <v/>
      </c>
    </row>
    <row r="973" spans="1:1" x14ac:dyDescent="0.35">
      <c r="A973" s="10" t="str">
        <f t="shared" si="15"/>
        <v/>
      </c>
    </row>
    <row r="974" spans="1:1" x14ac:dyDescent="0.35">
      <c r="A974" s="10" t="str">
        <f t="shared" si="15"/>
        <v/>
      </c>
    </row>
    <row r="975" spans="1:1" x14ac:dyDescent="0.35">
      <c r="A975" s="10" t="str">
        <f t="shared" si="15"/>
        <v/>
      </c>
    </row>
    <row r="976" spans="1:1" x14ac:dyDescent="0.35">
      <c r="A976" s="10" t="str">
        <f t="shared" si="15"/>
        <v/>
      </c>
    </row>
    <row r="977" spans="1:1" x14ac:dyDescent="0.35">
      <c r="A977" s="10" t="str">
        <f t="shared" si="15"/>
        <v/>
      </c>
    </row>
    <row r="978" spans="1:1" x14ac:dyDescent="0.35">
      <c r="A978" s="10" t="str">
        <f t="shared" si="15"/>
        <v/>
      </c>
    </row>
    <row r="979" spans="1:1" x14ac:dyDescent="0.35">
      <c r="A979" s="10" t="str">
        <f t="shared" si="15"/>
        <v/>
      </c>
    </row>
    <row r="980" spans="1:1" x14ac:dyDescent="0.35">
      <c r="A980" s="10" t="str">
        <f t="shared" si="15"/>
        <v/>
      </c>
    </row>
    <row r="981" spans="1:1" x14ac:dyDescent="0.35">
      <c r="A981" s="10" t="str">
        <f t="shared" si="15"/>
        <v/>
      </c>
    </row>
    <row r="982" spans="1:1" x14ac:dyDescent="0.35">
      <c r="A982" s="10" t="str">
        <f t="shared" si="15"/>
        <v/>
      </c>
    </row>
    <row r="983" spans="1:1" x14ac:dyDescent="0.35">
      <c r="A983" s="10" t="str">
        <f t="shared" si="15"/>
        <v/>
      </c>
    </row>
    <row r="984" spans="1:1" x14ac:dyDescent="0.35">
      <c r="A984" s="10" t="str">
        <f t="shared" si="15"/>
        <v/>
      </c>
    </row>
    <row r="985" spans="1:1" x14ac:dyDescent="0.35">
      <c r="A985" s="10" t="str">
        <f t="shared" si="15"/>
        <v/>
      </c>
    </row>
    <row r="986" spans="1:1" x14ac:dyDescent="0.35">
      <c r="A986" s="10" t="str">
        <f t="shared" si="15"/>
        <v/>
      </c>
    </row>
    <row r="987" spans="1:1" x14ac:dyDescent="0.35">
      <c r="A987" s="10" t="str">
        <f t="shared" si="15"/>
        <v/>
      </c>
    </row>
    <row r="988" spans="1:1" x14ac:dyDescent="0.35">
      <c r="A988" s="10" t="str">
        <f t="shared" si="15"/>
        <v/>
      </c>
    </row>
    <row r="989" spans="1:1" x14ac:dyDescent="0.35">
      <c r="A989" s="10" t="str">
        <f t="shared" si="15"/>
        <v/>
      </c>
    </row>
    <row r="990" spans="1:1" x14ac:dyDescent="0.35">
      <c r="A990" s="10" t="str">
        <f t="shared" si="15"/>
        <v/>
      </c>
    </row>
    <row r="991" spans="1:1" x14ac:dyDescent="0.35">
      <c r="A991" s="10" t="str">
        <f t="shared" si="15"/>
        <v/>
      </c>
    </row>
    <row r="992" spans="1:1" x14ac:dyDescent="0.35">
      <c r="A992" s="10" t="str">
        <f t="shared" si="15"/>
        <v/>
      </c>
    </row>
    <row r="993" spans="1:1" x14ac:dyDescent="0.35">
      <c r="A993" s="10" t="str">
        <f t="shared" si="15"/>
        <v/>
      </c>
    </row>
    <row r="994" spans="1:1" x14ac:dyDescent="0.35">
      <c r="A994" s="10" t="str">
        <f t="shared" si="15"/>
        <v/>
      </c>
    </row>
    <row r="995" spans="1:1" x14ac:dyDescent="0.35">
      <c r="A995" s="10" t="str">
        <f t="shared" si="15"/>
        <v/>
      </c>
    </row>
    <row r="996" spans="1:1" x14ac:dyDescent="0.35">
      <c r="A996" s="10" t="str">
        <f t="shared" si="15"/>
        <v/>
      </c>
    </row>
    <row r="997" spans="1:1" x14ac:dyDescent="0.35">
      <c r="A997" s="10" t="str">
        <f t="shared" si="15"/>
        <v/>
      </c>
    </row>
    <row r="998" spans="1:1" x14ac:dyDescent="0.35">
      <c r="A998" s="10" t="str">
        <f t="shared" si="15"/>
        <v/>
      </c>
    </row>
    <row r="999" spans="1:1" x14ac:dyDescent="0.35">
      <c r="A999" s="10" t="str">
        <f t="shared" si="15"/>
        <v/>
      </c>
    </row>
    <row r="1000" spans="1:1" x14ac:dyDescent="0.35">
      <c r="A1000" s="10" t="str">
        <f t="shared" si="15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2839-AC7A-4D18-9000-0070C2F132BC}">
  <sheetPr>
    <tabColor theme="5" tint="0.39997558519241921"/>
  </sheetPr>
  <dimension ref="A1:Q1000"/>
  <sheetViews>
    <sheetView zoomScale="85" workbookViewId="0">
      <selection activeCell="A3" sqref="A3"/>
    </sheetView>
  </sheetViews>
  <sheetFormatPr defaultRowHeight="14.5" x14ac:dyDescent="0.35"/>
  <cols>
    <col min="1" max="1" width="19.90625" style="10" bestFit="1" customWidth="1"/>
    <col min="2" max="2" width="12.36328125" bestFit="1" customWidth="1"/>
    <col min="3" max="3" width="14.36328125" bestFit="1" customWidth="1"/>
    <col min="4" max="4" width="7.54296875" customWidth="1"/>
    <col min="5" max="5" width="18" bestFit="1" customWidth="1"/>
    <col min="6" max="6" width="7.1796875" bestFit="1" customWidth="1"/>
    <col min="7" max="7" width="9.26953125" bestFit="1" customWidth="1"/>
    <col min="8" max="8" width="13.08984375" bestFit="1" customWidth="1"/>
    <col min="9" max="9" width="19.6328125" bestFit="1" customWidth="1"/>
    <col min="10" max="10" width="10" bestFit="1" customWidth="1"/>
    <col min="11" max="11" width="17.08984375" bestFit="1" customWidth="1"/>
    <col min="12" max="12" width="8.453125" bestFit="1" customWidth="1"/>
    <col min="13" max="13" width="9.08984375" bestFit="1" customWidth="1"/>
    <col min="14" max="14" width="15.90625" bestFit="1" customWidth="1"/>
    <col min="15" max="15" width="13.81640625" bestFit="1" customWidth="1"/>
    <col min="17" max="17" width="13.7265625" bestFit="1" customWidth="1"/>
  </cols>
  <sheetData>
    <row r="1" spans="1:17" x14ac:dyDescent="0.35">
      <c r="B1" s="8" t="s">
        <v>8</v>
      </c>
      <c r="C1" s="9">
        <v>2</v>
      </c>
    </row>
    <row r="3" spans="1:17" x14ac:dyDescent="0.35">
      <c r="B3" s="8" t="s">
        <v>1965</v>
      </c>
      <c r="C3" s="8" t="s">
        <v>1959</v>
      </c>
      <c r="D3" s="8" t="s">
        <v>14</v>
      </c>
      <c r="E3" s="8" t="s">
        <v>35</v>
      </c>
      <c r="F3" s="8" t="s">
        <v>1962</v>
      </c>
      <c r="G3" s="8" t="s">
        <v>2058</v>
      </c>
      <c r="H3" s="8" t="s">
        <v>28</v>
      </c>
      <c r="I3" s="8" t="s">
        <v>22</v>
      </c>
      <c r="J3" s="8" t="s">
        <v>36</v>
      </c>
      <c r="K3" s="8" t="s">
        <v>20</v>
      </c>
      <c r="L3" s="8" t="s">
        <v>47</v>
      </c>
      <c r="M3" s="8" t="s">
        <v>1960</v>
      </c>
      <c r="N3" s="8" t="s">
        <v>1961</v>
      </c>
      <c r="O3" s="8" t="s">
        <v>37</v>
      </c>
      <c r="P3" s="8" t="s">
        <v>38</v>
      </c>
      <c r="Q3" s="8" t="s">
        <v>39</v>
      </c>
    </row>
    <row r="4" spans="1:17" x14ac:dyDescent="0.35">
      <c r="A4" s="10" t="str">
        <f>IF(B4="","",E4&amp;" ("&amp;B4&amp;")")</f>
        <v>Cédric (ARS)</v>
      </c>
      <c r="B4" t="s">
        <v>1927</v>
      </c>
      <c r="C4" t="s">
        <v>1928</v>
      </c>
      <c r="D4">
        <v>2</v>
      </c>
      <c r="E4" t="s">
        <v>94</v>
      </c>
      <c r="F4">
        <v>4</v>
      </c>
      <c r="G4">
        <v>0</v>
      </c>
      <c r="H4">
        <v>10</v>
      </c>
      <c r="I4">
        <v>0.4</v>
      </c>
      <c r="J4">
        <v>223</v>
      </c>
      <c r="K4">
        <v>1.2</v>
      </c>
      <c r="L4" t="s">
        <v>1967</v>
      </c>
      <c r="M4" s="5">
        <v>0</v>
      </c>
      <c r="N4" s="5">
        <v>0</v>
      </c>
      <c r="O4" t="s">
        <v>1967</v>
      </c>
      <c r="P4" t="s">
        <v>1967</v>
      </c>
      <c r="Q4" t="s">
        <v>1967</v>
      </c>
    </row>
    <row r="5" spans="1:17" x14ac:dyDescent="0.35">
      <c r="A5" s="10" t="str">
        <f t="shared" ref="A5:A68" si="0">IF(B5="","",E5&amp;" ("&amp;B5&amp;")")</f>
        <v>Gabriel (ARS)</v>
      </c>
      <c r="B5" t="s">
        <v>1927</v>
      </c>
      <c r="C5" t="s">
        <v>1928</v>
      </c>
      <c r="D5">
        <v>5</v>
      </c>
      <c r="E5" t="s">
        <v>106</v>
      </c>
      <c r="F5">
        <v>5</v>
      </c>
      <c r="G5">
        <v>0</v>
      </c>
      <c r="H5">
        <v>146</v>
      </c>
      <c r="I5">
        <v>27.4</v>
      </c>
      <c r="J5">
        <v>3409</v>
      </c>
      <c r="K5">
        <v>3.8</v>
      </c>
      <c r="L5">
        <v>15</v>
      </c>
      <c r="M5" s="5">
        <v>0</v>
      </c>
      <c r="N5" s="5">
        <v>0</v>
      </c>
      <c r="O5">
        <v>3</v>
      </c>
      <c r="P5">
        <v>2</v>
      </c>
      <c r="Q5">
        <v>14</v>
      </c>
    </row>
    <row r="6" spans="1:17" x14ac:dyDescent="0.35">
      <c r="A6" s="10" t="str">
        <f t="shared" si="0"/>
        <v>Holding (ARS)</v>
      </c>
      <c r="B6" t="s">
        <v>1927</v>
      </c>
      <c r="C6" t="s">
        <v>1928</v>
      </c>
      <c r="D6">
        <v>7</v>
      </c>
      <c r="E6" t="s">
        <v>114</v>
      </c>
      <c r="F6">
        <v>4.5</v>
      </c>
      <c r="G6">
        <v>0</v>
      </c>
      <c r="H6">
        <v>21</v>
      </c>
      <c r="I6">
        <v>0.2</v>
      </c>
      <c r="J6">
        <v>562</v>
      </c>
      <c r="K6">
        <v>1.5</v>
      </c>
      <c r="L6">
        <v>13</v>
      </c>
      <c r="M6" s="5">
        <v>0</v>
      </c>
      <c r="N6" s="5">
        <v>0</v>
      </c>
      <c r="O6">
        <v>1</v>
      </c>
      <c r="P6">
        <v>1</v>
      </c>
      <c r="Q6">
        <v>9</v>
      </c>
    </row>
    <row r="7" spans="1:17" x14ac:dyDescent="0.35">
      <c r="A7" s="10" t="str">
        <f t="shared" si="0"/>
        <v>Kiwior (ARS)</v>
      </c>
      <c r="B7" t="s">
        <v>1927</v>
      </c>
      <c r="C7" t="s">
        <v>1928</v>
      </c>
      <c r="D7">
        <v>10</v>
      </c>
      <c r="E7" t="s">
        <v>126</v>
      </c>
      <c r="F7">
        <v>4.5</v>
      </c>
      <c r="G7">
        <v>0</v>
      </c>
      <c r="H7">
        <v>26</v>
      </c>
      <c r="I7">
        <v>0.1</v>
      </c>
      <c r="J7">
        <v>425</v>
      </c>
      <c r="K7">
        <v>3.7</v>
      </c>
      <c r="L7">
        <v>1</v>
      </c>
      <c r="M7" s="5">
        <v>0</v>
      </c>
      <c r="N7" s="5">
        <v>0</v>
      </c>
      <c r="O7">
        <v>1</v>
      </c>
      <c r="P7">
        <v>2</v>
      </c>
      <c r="Q7">
        <v>2</v>
      </c>
    </row>
    <row r="8" spans="1:17" x14ac:dyDescent="0.35">
      <c r="A8" s="10" t="str">
        <f t="shared" si="0"/>
        <v>Saliba (ARS)</v>
      </c>
      <c r="B8" t="s">
        <v>1927</v>
      </c>
      <c r="C8" t="s">
        <v>1928</v>
      </c>
      <c r="D8">
        <v>20</v>
      </c>
      <c r="E8" t="s">
        <v>158</v>
      </c>
      <c r="F8">
        <v>5</v>
      </c>
      <c r="G8">
        <v>0</v>
      </c>
      <c r="H8">
        <v>117</v>
      </c>
      <c r="I8">
        <v>16.8</v>
      </c>
      <c r="J8">
        <v>2415</v>
      </c>
      <c r="K8">
        <v>4.3</v>
      </c>
      <c r="L8">
        <v>14</v>
      </c>
      <c r="M8" s="5">
        <v>0</v>
      </c>
      <c r="N8" s="5">
        <v>0</v>
      </c>
      <c r="O8">
        <v>2</v>
      </c>
      <c r="P8">
        <v>1</v>
      </c>
      <c r="Q8">
        <v>12</v>
      </c>
    </row>
    <row r="9" spans="1:17" x14ac:dyDescent="0.35">
      <c r="A9" s="10" t="str">
        <f t="shared" si="0"/>
        <v>Tavares (ARS)</v>
      </c>
      <c r="B9" t="s">
        <v>1927</v>
      </c>
      <c r="C9" t="s">
        <v>1928</v>
      </c>
      <c r="D9">
        <v>23</v>
      </c>
      <c r="E9" t="s">
        <v>169</v>
      </c>
      <c r="F9">
        <v>4</v>
      </c>
      <c r="G9">
        <v>0</v>
      </c>
      <c r="H9">
        <v>18</v>
      </c>
      <c r="I9">
        <v>0.3</v>
      </c>
      <c r="J9">
        <v>161</v>
      </c>
      <c r="K9">
        <v>0</v>
      </c>
      <c r="L9">
        <v>14</v>
      </c>
      <c r="M9" s="5">
        <v>0</v>
      </c>
      <c r="N9" s="5">
        <v>0</v>
      </c>
      <c r="O9">
        <v>2</v>
      </c>
      <c r="P9">
        <v>2</v>
      </c>
      <c r="Q9">
        <v>2</v>
      </c>
    </row>
    <row r="10" spans="1:17" x14ac:dyDescent="0.35">
      <c r="A10" s="10" t="str">
        <f t="shared" si="0"/>
        <v>Tierney (ARS)</v>
      </c>
      <c r="B10" t="s">
        <v>1927</v>
      </c>
      <c r="C10" t="s">
        <v>1928</v>
      </c>
      <c r="D10">
        <v>24</v>
      </c>
      <c r="E10" t="s">
        <v>172</v>
      </c>
      <c r="F10">
        <v>4.5</v>
      </c>
      <c r="G10">
        <v>0</v>
      </c>
      <c r="H10">
        <v>37</v>
      </c>
      <c r="I10">
        <v>0.4</v>
      </c>
      <c r="J10">
        <v>774</v>
      </c>
      <c r="K10">
        <v>1.4</v>
      </c>
      <c r="L10">
        <v>14</v>
      </c>
      <c r="M10" s="5">
        <v>0</v>
      </c>
      <c r="N10" s="5">
        <v>0</v>
      </c>
      <c r="O10">
        <v>2</v>
      </c>
      <c r="P10">
        <v>1</v>
      </c>
      <c r="Q10">
        <v>1</v>
      </c>
    </row>
    <row r="11" spans="1:17" x14ac:dyDescent="0.35">
      <c r="A11" s="10" t="str">
        <f t="shared" si="0"/>
        <v>Tomiyasu (ARS)</v>
      </c>
      <c r="B11" t="s">
        <v>1927</v>
      </c>
      <c r="C11" t="s">
        <v>1928</v>
      </c>
      <c r="D11">
        <v>25</v>
      </c>
      <c r="E11" t="s">
        <v>175</v>
      </c>
      <c r="F11">
        <v>4.5</v>
      </c>
      <c r="G11">
        <v>0</v>
      </c>
      <c r="H11">
        <v>32</v>
      </c>
      <c r="I11">
        <v>0.2</v>
      </c>
      <c r="J11">
        <v>651</v>
      </c>
      <c r="K11">
        <v>1.5</v>
      </c>
      <c r="L11">
        <v>14</v>
      </c>
      <c r="M11" s="5">
        <v>0</v>
      </c>
      <c r="N11" s="5">
        <v>0</v>
      </c>
      <c r="O11">
        <v>2</v>
      </c>
      <c r="P11">
        <v>1</v>
      </c>
      <c r="Q11">
        <v>2</v>
      </c>
    </row>
    <row r="12" spans="1:17" x14ac:dyDescent="0.35">
      <c r="A12" s="10" t="str">
        <f t="shared" si="0"/>
        <v>White (ARS)</v>
      </c>
      <c r="B12" t="s">
        <v>1927</v>
      </c>
      <c r="C12" t="s">
        <v>1928</v>
      </c>
      <c r="D12">
        <v>29</v>
      </c>
      <c r="E12" t="s">
        <v>184</v>
      </c>
      <c r="F12">
        <v>5.5</v>
      </c>
      <c r="G12">
        <v>0</v>
      </c>
      <c r="H12">
        <v>156</v>
      </c>
      <c r="I12">
        <v>10.199999999999999</v>
      </c>
      <c r="J12">
        <v>3054</v>
      </c>
      <c r="K12">
        <v>4.0999999999999996</v>
      </c>
      <c r="L12">
        <v>12</v>
      </c>
      <c r="M12" s="5">
        <v>0</v>
      </c>
      <c r="N12" s="5">
        <v>0</v>
      </c>
      <c r="O12">
        <v>2</v>
      </c>
      <c r="P12">
        <v>5</v>
      </c>
      <c r="Q12">
        <v>15</v>
      </c>
    </row>
    <row r="13" spans="1:17" x14ac:dyDescent="0.35">
      <c r="A13" s="10" t="str">
        <f t="shared" si="0"/>
        <v>Zinchenko (ARS)</v>
      </c>
      <c r="B13" t="s">
        <v>1927</v>
      </c>
      <c r="C13" t="s">
        <v>1928</v>
      </c>
      <c r="D13">
        <v>31</v>
      </c>
      <c r="E13" t="s">
        <v>192</v>
      </c>
      <c r="F13">
        <v>5</v>
      </c>
      <c r="G13">
        <v>0</v>
      </c>
      <c r="H13">
        <v>99</v>
      </c>
      <c r="I13">
        <v>8.5</v>
      </c>
      <c r="J13">
        <v>2122</v>
      </c>
      <c r="K13">
        <v>3.7</v>
      </c>
      <c r="L13">
        <v>8</v>
      </c>
      <c r="M13" s="5">
        <v>0</v>
      </c>
      <c r="N13" s="5">
        <v>0</v>
      </c>
      <c r="O13">
        <v>1</v>
      </c>
      <c r="P13">
        <v>2</v>
      </c>
      <c r="Q13">
        <v>10</v>
      </c>
    </row>
    <row r="14" spans="1:17" x14ac:dyDescent="0.35">
      <c r="A14" s="10" t="str">
        <f t="shared" si="0"/>
        <v>J.Timber (ARS)</v>
      </c>
      <c r="B14" t="s">
        <v>1927</v>
      </c>
      <c r="C14" t="s">
        <v>1928</v>
      </c>
      <c r="D14">
        <v>585</v>
      </c>
      <c r="E14" t="s">
        <v>202</v>
      </c>
      <c r="F14">
        <v>5</v>
      </c>
      <c r="G14">
        <v>0</v>
      </c>
      <c r="H14">
        <v>42</v>
      </c>
      <c r="I14">
        <v>4.8</v>
      </c>
      <c r="J14">
        <v>202</v>
      </c>
      <c r="K14">
        <v>0</v>
      </c>
      <c r="L14">
        <v>5</v>
      </c>
      <c r="M14" s="5">
        <v>0</v>
      </c>
      <c r="N14" s="5">
        <v>0</v>
      </c>
      <c r="O14">
        <v>3</v>
      </c>
      <c r="P14">
        <v>3</v>
      </c>
      <c r="Q14">
        <v>1</v>
      </c>
    </row>
    <row r="15" spans="1:17" x14ac:dyDescent="0.35">
      <c r="A15" s="10" t="str">
        <f t="shared" si="0"/>
        <v>Alex Moreno (AVL)</v>
      </c>
      <c r="B15" t="s">
        <v>1929</v>
      </c>
      <c r="C15" t="s">
        <v>1930</v>
      </c>
      <c r="D15">
        <v>32</v>
      </c>
      <c r="E15" t="s">
        <v>208</v>
      </c>
      <c r="F15">
        <v>5</v>
      </c>
      <c r="G15">
        <v>0</v>
      </c>
      <c r="H15">
        <v>72</v>
      </c>
      <c r="I15">
        <v>0.1</v>
      </c>
      <c r="J15">
        <v>1325</v>
      </c>
      <c r="K15">
        <v>3.8</v>
      </c>
      <c r="L15">
        <v>5</v>
      </c>
      <c r="M15" s="5">
        <v>0</v>
      </c>
      <c r="N15" s="5">
        <v>0</v>
      </c>
      <c r="O15">
        <v>3</v>
      </c>
      <c r="P15">
        <v>3</v>
      </c>
      <c r="Q15">
        <v>7</v>
      </c>
    </row>
    <row r="16" spans="1:17" x14ac:dyDescent="0.35">
      <c r="A16" s="10" t="str">
        <f t="shared" si="0"/>
        <v>Cash (AVL)</v>
      </c>
      <c r="B16" t="s">
        <v>1929</v>
      </c>
      <c r="C16" t="s">
        <v>1930</v>
      </c>
      <c r="D16">
        <v>36</v>
      </c>
      <c r="E16" t="s">
        <v>221</v>
      </c>
      <c r="F16">
        <v>4.5</v>
      </c>
      <c r="G16">
        <v>0</v>
      </c>
      <c r="H16">
        <v>57</v>
      </c>
      <c r="I16">
        <v>5.8</v>
      </c>
      <c r="J16">
        <v>1817</v>
      </c>
      <c r="K16">
        <v>2.2000000000000002</v>
      </c>
      <c r="L16">
        <v>3</v>
      </c>
      <c r="M16" s="5">
        <v>0</v>
      </c>
      <c r="N16" s="5">
        <v>0</v>
      </c>
      <c r="O16">
        <v>5</v>
      </c>
      <c r="P16">
        <v>2</v>
      </c>
      <c r="Q16">
        <v>4</v>
      </c>
    </row>
    <row r="17" spans="1:17" x14ac:dyDescent="0.35">
      <c r="A17" s="10" t="str">
        <f t="shared" si="0"/>
        <v>Chambers (AVL)</v>
      </c>
      <c r="B17" t="s">
        <v>1929</v>
      </c>
      <c r="C17" t="s">
        <v>1930</v>
      </c>
      <c r="D17">
        <v>37</v>
      </c>
      <c r="E17" t="s">
        <v>224</v>
      </c>
      <c r="F17">
        <v>4</v>
      </c>
      <c r="G17">
        <v>0</v>
      </c>
      <c r="H17">
        <v>13</v>
      </c>
      <c r="I17">
        <v>1.4</v>
      </c>
      <c r="J17">
        <v>345</v>
      </c>
      <c r="K17">
        <v>0.9</v>
      </c>
      <c r="L17">
        <v>3</v>
      </c>
      <c r="M17" s="5">
        <v>0</v>
      </c>
      <c r="N17" s="5">
        <v>0</v>
      </c>
      <c r="O17">
        <v>5</v>
      </c>
      <c r="P17">
        <v>2</v>
      </c>
      <c r="Q17">
        <v>4</v>
      </c>
    </row>
    <row r="18" spans="1:17" x14ac:dyDescent="0.35">
      <c r="A18" s="10" t="str">
        <f t="shared" si="0"/>
        <v>Diego Carlos (AVL)</v>
      </c>
      <c r="B18" t="s">
        <v>1929</v>
      </c>
      <c r="C18" t="s">
        <v>1930</v>
      </c>
      <c r="D18">
        <v>41</v>
      </c>
      <c r="E18" t="s">
        <v>235</v>
      </c>
      <c r="F18">
        <v>4.5</v>
      </c>
      <c r="G18">
        <v>0</v>
      </c>
      <c r="H18">
        <v>4</v>
      </c>
      <c r="I18">
        <v>0.5</v>
      </c>
      <c r="J18">
        <v>205</v>
      </c>
      <c r="K18">
        <v>1.3</v>
      </c>
      <c r="L18">
        <v>1</v>
      </c>
      <c r="M18" s="5">
        <v>0</v>
      </c>
      <c r="N18" s="5">
        <v>0</v>
      </c>
      <c r="O18">
        <v>1</v>
      </c>
      <c r="P18">
        <v>2</v>
      </c>
      <c r="Q18">
        <v>4</v>
      </c>
    </row>
    <row r="19" spans="1:17" x14ac:dyDescent="0.35">
      <c r="A19" s="10" t="str">
        <f t="shared" si="0"/>
        <v>Digne (AVL)</v>
      </c>
      <c r="B19" t="s">
        <v>1929</v>
      </c>
      <c r="C19" t="s">
        <v>1930</v>
      </c>
      <c r="D19">
        <v>42</v>
      </c>
      <c r="E19" t="s">
        <v>240</v>
      </c>
      <c r="F19">
        <v>4.5</v>
      </c>
      <c r="G19">
        <v>0</v>
      </c>
      <c r="H19">
        <v>50</v>
      </c>
      <c r="I19">
        <v>1.2</v>
      </c>
      <c r="J19">
        <v>1492</v>
      </c>
      <c r="K19">
        <v>1.8</v>
      </c>
      <c r="L19">
        <v>4</v>
      </c>
      <c r="M19" s="5">
        <v>0</v>
      </c>
      <c r="N19" s="5">
        <v>0</v>
      </c>
      <c r="O19">
        <v>1</v>
      </c>
      <c r="P19">
        <v>2</v>
      </c>
      <c r="Q19">
        <v>3</v>
      </c>
    </row>
    <row r="20" spans="1:17" x14ac:dyDescent="0.35">
      <c r="A20" s="10" t="str">
        <f t="shared" si="0"/>
        <v>Hause (AVL)</v>
      </c>
      <c r="B20" t="s">
        <v>1929</v>
      </c>
      <c r="C20" t="s">
        <v>1930</v>
      </c>
      <c r="D20">
        <v>45</v>
      </c>
      <c r="E20" t="s">
        <v>250</v>
      </c>
      <c r="F20">
        <v>4</v>
      </c>
      <c r="G20">
        <v>0</v>
      </c>
      <c r="H20">
        <v>11</v>
      </c>
      <c r="I20">
        <v>0.2</v>
      </c>
      <c r="J20">
        <v>126</v>
      </c>
      <c r="K20">
        <v>0</v>
      </c>
      <c r="L20">
        <v>17</v>
      </c>
      <c r="M20" s="5">
        <v>0</v>
      </c>
      <c r="N20" s="5">
        <v>0</v>
      </c>
      <c r="O20">
        <v>6</v>
      </c>
      <c r="P20">
        <v>7</v>
      </c>
      <c r="Q20">
        <v>13</v>
      </c>
    </row>
    <row r="21" spans="1:17" x14ac:dyDescent="0.35">
      <c r="A21" s="10" t="str">
        <f t="shared" si="0"/>
        <v>Konsa (AVL)</v>
      </c>
      <c r="B21" t="s">
        <v>1929</v>
      </c>
      <c r="C21" t="s">
        <v>1930</v>
      </c>
      <c r="D21">
        <v>48</v>
      </c>
      <c r="E21" t="s">
        <v>260</v>
      </c>
      <c r="F21">
        <v>4.5</v>
      </c>
      <c r="G21">
        <v>0</v>
      </c>
      <c r="H21">
        <v>110</v>
      </c>
      <c r="I21">
        <v>1.3</v>
      </c>
      <c r="J21">
        <v>3322</v>
      </c>
      <c r="K21">
        <v>2.9</v>
      </c>
      <c r="L21">
        <v>6</v>
      </c>
      <c r="M21" s="5">
        <v>0</v>
      </c>
      <c r="N21" s="5">
        <v>0</v>
      </c>
      <c r="O21">
        <v>6</v>
      </c>
      <c r="P21">
        <v>1</v>
      </c>
      <c r="Q21">
        <v>12</v>
      </c>
    </row>
    <row r="22" spans="1:17" x14ac:dyDescent="0.35">
      <c r="A22" s="10" t="str">
        <f t="shared" si="0"/>
        <v>Mings (AVL)</v>
      </c>
      <c r="B22" t="s">
        <v>1929</v>
      </c>
      <c r="C22" t="s">
        <v>1930</v>
      </c>
      <c r="D22">
        <v>51</v>
      </c>
      <c r="E22" t="s">
        <v>269</v>
      </c>
      <c r="F22">
        <v>4.5</v>
      </c>
      <c r="G22">
        <v>0</v>
      </c>
      <c r="H22">
        <v>130</v>
      </c>
      <c r="I22">
        <v>15.2</v>
      </c>
      <c r="J22">
        <v>3150</v>
      </c>
      <c r="K22">
        <v>3.7</v>
      </c>
      <c r="L22">
        <v>17</v>
      </c>
      <c r="M22" s="5">
        <v>0</v>
      </c>
      <c r="N22" s="5">
        <v>0</v>
      </c>
      <c r="O22">
        <v>1</v>
      </c>
      <c r="P22">
        <v>3</v>
      </c>
      <c r="Q22">
        <v>12</v>
      </c>
    </row>
    <row r="23" spans="1:17" x14ac:dyDescent="0.35">
      <c r="A23" s="10" t="str">
        <f t="shared" si="0"/>
        <v>Pau (AVL)</v>
      </c>
      <c r="B23" t="s">
        <v>1929</v>
      </c>
      <c r="C23" t="s">
        <v>1930</v>
      </c>
      <c r="D23">
        <v>584</v>
      </c>
      <c r="E23" t="s">
        <v>304</v>
      </c>
      <c r="F23">
        <v>4.5</v>
      </c>
      <c r="G23">
        <v>0</v>
      </c>
      <c r="H23">
        <v>175</v>
      </c>
      <c r="I23">
        <v>3.4</v>
      </c>
      <c r="J23">
        <v>3129</v>
      </c>
      <c r="K23">
        <v>0</v>
      </c>
      <c r="L23">
        <v>25</v>
      </c>
      <c r="M23" s="5">
        <v>0</v>
      </c>
      <c r="N23" s="5">
        <v>0</v>
      </c>
      <c r="O23">
        <v>15</v>
      </c>
      <c r="P23">
        <v>8</v>
      </c>
      <c r="Q23">
        <v>13</v>
      </c>
    </row>
    <row r="24" spans="1:17" x14ac:dyDescent="0.35">
      <c r="A24" s="10" t="str">
        <f t="shared" si="0"/>
        <v>Ajer (BRE)</v>
      </c>
      <c r="B24" t="s">
        <v>1931</v>
      </c>
      <c r="C24" t="s">
        <v>1932</v>
      </c>
      <c r="D24">
        <v>90</v>
      </c>
      <c r="E24" t="s">
        <v>411</v>
      </c>
      <c r="F24">
        <v>4.5</v>
      </c>
      <c r="G24">
        <v>0</v>
      </c>
      <c r="H24">
        <v>29</v>
      </c>
      <c r="I24">
        <v>0.3</v>
      </c>
      <c r="J24">
        <v>763</v>
      </c>
      <c r="K24">
        <v>3.2</v>
      </c>
      <c r="L24">
        <v>1</v>
      </c>
      <c r="M24" s="5">
        <v>0</v>
      </c>
      <c r="N24" s="5">
        <v>0</v>
      </c>
      <c r="O24">
        <v>5</v>
      </c>
      <c r="P24">
        <v>4</v>
      </c>
      <c r="Q24">
        <v>4</v>
      </c>
    </row>
    <row r="25" spans="1:17" x14ac:dyDescent="0.35">
      <c r="A25" s="10" t="str">
        <f t="shared" si="0"/>
        <v>Bech (BRE)</v>
      </c>
      <c r="B25" t="s">
        <v>1931</v>
      </c>
      <c r="C25" t="s">
        <v>1932</v>
      </c>
      <c r="D25">
        <v>93</v>
      </c>
      <c r="E25" t="s">
        <v>421</v>
      </c>
      <c r="F25">
        <v>4</v>
      </c>
      <c r="G25">
        <v>0</v>
      </c>
      <c r="H25">
        <v>4</v>
      </c>
      <c r="I25">
        <v>0.2</v>
      </c>
      <c r="J25">
        <v>18</v>
      </c>
      <c r="K25">
        <v>1</v>
      </c>
      <c r="L25">
        <v>1</v>
      </c>
      <c r="M25" s="5">
        <v>0</v>
      </c>
      <c r="N25" s="5">
        <v>0</v>
      </c>
      <c r="O25">
        <v>5</v>
      </c>
      <c r="P25">
        <v>2</v>
      </c>
      <c r="Q25">
        <v>1</v>
      </c>
    </row>
    <row r="26" spans="1:17" x14ac:dyDescent="0.35">
      <c r="A26" s="10" t="str">
        <f t="shared" si="0"/>
        <v>Collins (BRE)</v>
      </c>
      <c r="B26" t="s">
        <v>1931</v>
      </c>
      <c r="C26" t="s">
        <v>1932</v>
      </c>
      <c r="D26">
        <v>96</v>
      </c>
      <c r="E26" t="s">
        <v>431</v>
      </c>
      <c r="F26">
        <v>4.5</v>
      </c>
      <c r="G26">
        <v>0</v>
      </c>
      <c r="H26">
        <v>49</v>
      </c>
      <c r="I26">
        <v>0.3</v>
      </c>
      <c r="J26">
        <v>1811</v>
      </c>
      <c r="K26">
        <v>1.9</v>
      </c>
      <c r="L26">
        <v>6</v>
      </c>
      <c r="M26" s="5">
        <v>0</v>
      </c>
      <c r="N26" s="5">
        <v>0</v>
      </c>
      <c r="O26">
        <v>5</v>
      </c>
      <c r="P26">
        <v>2</v>
      </c>
      <c r="Q26">
        <v>4</v>
      </c>
    </row>
    <row r="27" spans="1:17" x14ac:dyDescent="0.35">
      <c r="A27" s="10" t="str">
        <f t="shared" si="0"/>
        <v>Goode (BRE)</v>
      </c>
      <c r="B27" t="s">
        <v>1931</v>
      </c>
      <c r="C27" t="s">
        <v>1932</v>
      </c>
      <c r="D27">
        <v>102</v>
      </c>
      <c r="E27" t="s">
        <v>451</v>
      </c>
      <c r="F27">
        <v>4</v>
      </c>
      <c r="G27">
        <v>0</v>
      </c>
      <c r="H27">
        <v>4</v>
      </c>
      <c r="I27">
        <v>0.2</v>
      </c>
      <c r="J27">
        <v>6</v>
      </c>
      <c r="K27">
        <v>0</v>
      </c>
      <c r="L27">
        <v>3</v>
      </c>
      <c r="M27" s="5">
        <v>0</v>
      </c>
      <c r="N27" s="5">
        <v>0</v>
      </c>
      <c r="O27">
        <v>4</v>
      </c>
      <c r="P27">
        <v>1</v>
      </c>
      <c r="Q27">
        <v>5</v>
      </c>
    </row>
    <row r="28" spans="1:17" x14ac:dyDescent="0.35">
      <c r="A28" s="10" t="str">
        <f t="shared" si="0"/>
        <v>Henry (BRE)</v>
      </c>
      <c r="B28" t="s">
        <v>1931</v>
      </c>
      <c r="C28" t="s">
        <v>1932</v>
      </c>
      <c r="D28">
        <v>103</v>
      </c>
      <c r="E28" t="s">
        <v>454</v>
      </c>
      <c r="F28">
        <v>4.5</v>
      </c>
      <c r="G28">
        <v>0</v>
      </c>
      <c r="H28">
        <v>112</v>
      </c>
      <c r="I28">
        <v>4.0999999999999996</v>
      </c>
      <c r="J28">
        <v>3240</v>
      </c>
      <c r="K28">
        <v>3</v>
      </c>
      <c r="L28">
        <v>4</v>
      </c>
      <c r="M28" s="5">
        <v>0</v>
      </c>
      <c r="N28" s="5">
        <v>0</v>
      </c>
      <c r="O28">
        <v>4</v>
      </c>
      <c r="P28">
        <v>3</v>
      </c>
      <c r="Q28">
        <v>11</v>
      </c>
    </row>
    <row r="29" spans="1:17" x14ac:dyDescent="0.35">
      <c r="A29" s="10" t="str">
        <f t="shared" si="0"/>
        <v>Hickey (BRE)</v>
      </c>
      <c r="B29" t="s">
        <v>1931</v>
      </c>
      <c r="C29" t="s">
        <v>1932</v>
      </c>
      <c r="D29">
        <v>104</v>
      </c>
      <c r="E29" t="s">
        <v>456</v>
      </c>
      <c r="F29">
        <v>4.5</v>
      </c>
      <c r="G29">
        <v>0</v>
      </c>
      <c r="H29">
        <v>63</v>
      </c>
      <c r="I29">
        <v>0.4</v>
      </c>
      <c r="J29">
        <v>1918</v>
      </c>
      <c r="K29">
        <v>2.4</v>
      </c>
      <c r="L29">
        <v>2</v>
      </c>
      <c r="M29" s="5">
        <v>0</v>
      </c>
      <c r="N29" s="5">
        <v>0</v>
      </c>
      <c r="O29">
        <v>4</v>
      </c>
      <c r="P29">
        <v>3</v>
      </c>
      <c r="Q29">
        <v>5</v>
      </c>
    </row>
    <row r="30" spans="1:17" x14ac:dyDescent="0.35">
      <c r="A30" s="10" t="str">
        <f t="shared" si="0"/>
        <v>Mee (BRE)</v>
      </c>
      <c r="B30" t="s">
        <v>1931</v>
      </c>
      <c r="C30" t="s">
        <v>1932</v>
      </c>
      <c r="D30">
        <v>109</v>
      </c>
      <c r="E30" t="s">
        <v>471</v>
      </c>
      <c r="F30">
        <v>5</v>
      </c>
      <c r="G30">
        <v>0</v>
      </c>
      <c r="H30">
        <v>143</v>
      </c>
      <c r="I30">
        <v>7.6</v>
      </c>
      <c r="J30">
        <v>3269</v>
      </c>
      <c r="K30">
        <v>3.9</v>
      </c>
      <c r="L30">
        <v>11</v>
      </c>
      <c r="M30" s="5">
        <v>0</v>
      </c>
      <c r="N30" s="5">
        <v>0</v>
      </c>
      <c r="O30">
        <v>3</v>
      </c>
      <c r="P30">
        <v>2</v>
      </c>
      <c r="Q30">
        <v>12</v>
      </c>
    </row>
    <row r="31" spans="1:17" x14ac:dyDescent="0.35">
      <c r="A31" s="10" t="str">
        <f t="shared" si="0"/>
        <v>Pinnock (BRE)</v>
      </c>
      <c r="B31" t="s">
        <v>1931</v>
      </c>
      <c r="C31" t="s">
        <v>1932</v>
      </c>
      <c r="D31">
        <v>112</v>
      </c>
      <c r="E31" t="s">
        <v>480</v>
      </c>
      <c r="F31">
        <v>4.5</v>
      </c>
      <c r="G31">
        <v>0</v>
      </c>
      <c r="H31">
        <v>112</v>
      </c>
      <c r="I31">
        <v>2</v>
      </c>
      <c r="J31">
        <v>2700</v>
      </c>
      <c r="K31">
        <v>3.7</v>
      </c>
      <c r="L31">
        <v>6</v>
      </c>
      <c r="M31" s="5">
        <v>0</v>
      </c>
      <c r="N31" s="5">
        <v>0</v>
      </c>
      <c r="O31">
        <v>3</v>
      </c>
      <c r="P31">
        <v>3</v>
      </c>
      <c r="Q31">
        <v>10</v>
      </c>
    </row>
    <row r="32" spans="1:17" x14ac:dyDescent="0.35">
      <c r="A32" s="10" t="str">
        <f t="shared" si="0"/>
        <v>Roerslev (BRE)</v>
      </c>
      <c r="B32" t="s">
        <v>1931</v>
      </c>
      <c r="C32" t="s">
        <v>1932</v>
      </c>
      <c r="D32">
        <v>114</v>
      </c>
      <c r="E32" t="s">
        <v>486</v>
      </c>
      <c r="F32">
        <v>4.5</v>
      </c>
      <c r="G32">
        <v>0</v>
      </c>
      <c r="H32">
        <v>48</v>
      </c>
      <c r="I32">
        <v>0.1</v>
      </c>
      <c r="J32">
        <v>1101</v>
      </c>
      <c r="K32">
        <v>2.4</v>
      </c>
      <c r="L32">
        <v>20</v>
      </c>
      <c r="M32" s="5">
        <v>0</v>
      </c>
      <c r="N32" s="5">
        <v>0</v>
      </c>
      <c r="O32">
        <v>3</v>
      </c>
      <c r="P32">
        <v>3</v>
      </c>
      <c r="Q32">
        <v>5</v>
      </c>
    </row>
    <row r="33" spans="1:17" x14ac:dyDescent="0.35">
      <c r="A33" s="10" t="str">
        <f t="shared" si="0"/>
        <v>Zanka (BRE)</v>
      </c>
      <c r="B33" t="s">
        <v>1931</v>
      </c>
      <c r="C33" t="s">
        <v>1932</v>
      </c>
      <c r="D33">
        <v>121</v>
      </c>
      <c r="E33" t="s">
        <v>509</v>
      </c>
      <c r="F33">
        <v>4.5</v>
      </c>
      <c r="G33">
        <v>0</v>
      </c>
      <c r="H33">
        <v>45</v>
      </c>
      <c r="I33">
        <v>0.1</v>
      </c>
      <c r="J33">
        <v>1097</v>
      </c>
      <c r="K33">
        <v>2.5</v>
      </c>
      <c r="L33">
        <v>4</v>
      </c>
      <c r="M33" s="5">
        <v>0</v>
      </c>
      <c r="N33" s="5">
        <v>0</v>
      </c>
      <c r="O33">
        <v>7</v>
      </c>
      <c r="P33">
        <v>1</v>
      </c>
      <c r="Q33">
        <v>4</v>
      </c>
    </row>
    <row r="34" spans="1:17" x14ac:dyDescent="0.35">
      <c r="A34" s="10" t="str">
        <f t="shared" si="0"/>
        <v>Al-Dakhil (BUR)</v>
      </c>
      <c r="B34" t="s">
        <v>1934</v>
      </c>
      <c r="C34" t="s">
        <v>1935</v>
      </c>
      <c r="D34">
        <v>157</v>
      </c>
      <c r="E34" t="s">
        <v>622</v>
      </c>
      <c r="F34">
        <v>4</v>
      </c>
      <c r="G34">
        <v>0</v>
      </c>
      <c r="H34">
        <v>91</v>
      </c>
      <c r="I34">
        <v>0.6</v>
      </c>
      <c r="J34">
        <v>1844</v>
      </c>
      <c r="K34">
        <v>0</v>
      </c>
      <c r="L34">
        <v>5</v>
      </c>
      <c r="M34" s="5">
        <v>0</v>
      </c>
      <c r="N34" s="5">
        <v>0</v>
      </c>
      <c r="O34">
        <v>6</v>
      </c>
      <c r="P34">
        <v>5</v>
      </c>
      <c r="Q34">
        <v>6</v>
      </c>
    </row>
    <row r="35" spans="1:17" x14ac:dyDescent="0.35">
      <c r="A35" s="10" t="str">
        <f t="shared" si="0"/>
        <v>Beyer (BUR)</v>
      </c>
      <c r="B35" t="s">
        <v>1934</v>
      </c>
      <c r="C35" t="s">
        <v>1935</v>
      </c>
      <c r="D35">
        <v>160</v>
      </c>
      <c r="E35" t="s">
        <v>632</v>
      </c>
      <c r="F35">
        <v>4</v>
      </c>
      <c r="G35">
        <v>0</v>
      </c>
      <c r="H35">
        <v>91</v>
      </c>
      <c r="I35">
        <v>5.8</v>
      </c>
      <c r="J35">
        <v>1844</v>
      </c>
      <c r="K35">
        <v>0</v>
      </c>
      <c r="L35">
        <v>5</v>
      </c>
      <c r="M35" s="5">
        <v>0</v>
      </c>
      <c r="N35" s="5">
        <v>0</v>
      </c>
      <c r="O35">
        <v>6</v>
      </c>
      <c r="P35">
        <v>5</v>
      </c>
      <c r="Q35">
        <v>6</v>
      </c>
    </row>
    <row r="36" spans="1:17" x14ac:dyDescent="0.35">
      <c r="A36" s="10" t="str">
        <f t="shared" si="0"/>
        <v>Egan-Riley (BUR)</v>
      </c>
      <c r="B36" t="s">
        <v>1934</v>
      </c>
      <c r="C36" t="s">
        <v>1935</v>
      </c>
      <c r="D36">
        <v>166</v>
      </c>
      <c r="E36" t="s">
        <v>648</v>
      </c>
      <c r="F36">
        <v>4</v>
      </c>
      <c r="G36">
        <v>0</v>
      </c>
      <c r="H36">
        <v>91</v>
      </c>
      <c r="I36">
        <v>0.2</v>
      </c>
      <c r="J36">
        <v>1844</v>
      </c>
      <c r="K36">
        <v>0</v>
      </c>
      <c r="L36">
        <v>5</v>
      </c>
      <c r="M36" s="5">
        <v>0</v>
      </c>
      <c r="N36" s="5">
        <v>0</v>
      </c>
      <c r="O36">
        <v>6</v>
      </c>
      <c r="P36">
        <v>5</v>
      </c>
      <c r="Q36">
        <v>6</v>
      </c>
    </row>
    <row r="37" spans="1:17" x14ac:dyDescent="0.35">
      <c r="A37" s="10" t="str">
        <f t="shared" si="0"/>
        <v>Ekdal (BUR)</v>
      </c>
      <c r="B37" t="s">
        <v>1934</v>
      </c>
      <c r="C37" t="s">
        <v>1935</v>
      </c>
      <c r="D37">
        <v>167</v>
      </c>
      <c r="E37" t="s">
        <v>651</v>
      </c>
      <c r="F37">
        <v>4</v>
      </c>
      <c r="G37">
        <v>0</v>
      </c>
      <c r="H37">
        <v>91</v>
      </c>
      <c r="I37">
        <v>0.3</v>
      </c>
      <c r="J37">
        <v>1844</v>
      </c>
      <c r="K37">
        <v>0</v>
      </c>
      <c r="L37">
        <v>5</v>
      </c>
      <c r="M37" s="5">
        <v>0</v>
      </c>
      <c r="N37" s="5">
        <v>0</v>
      </c>
      <c r="O37">
        <v>6</v>
      </c>
      <c r="P37">
        <v>5</v>
      </c>
      <c r="Q37">
        <v>6</v>
      </c>
    </row>
    <row r="38" spans="1:17" x14ac:dyDescent="0.35">
      <c r="A38" s="10" t="str">
        <f t="shared" si="0"/>
        <v>McNally (BUR)</v>
      </c>
      <c r="B38" t="s">
        <v>1934</v>
      </c>
      <c r="C38" t="s">
        <v>1935</v>
      </c>
      <c r="D38">
        <v>171</v>
      </c>
      <c r="E38" t="s">
        <v>664</v>
      </c>
      <c r="F38">
        <v>4</v>
      </c>
      <c r="G38">
        <v>0</v>
      </c>
      <c r="H38">
        <v>91</v>
      </c>
      <c r="I38">
        <v>0.1</v>
      </c>
      <c r="J38">
        <v>1844</v>
      </c>
      <c r="K38">
        <v>0</v>
      </c>
      <c r="L38">
        <v>5</v>
      </c>
      <c r="M38" s="5">
        <v>0</v>
      </c>
      <c r="N38" s="5">
        <v>0</v>
      </c>
      <c r="O38">
        <v>6</v>
      </c>
      <c r="P38">
        <v>5</v>
      </c>
      <c r="Q38">
        <v>6</v>
      </c>
    </row>
    <row r="39" spans="1:17" x14ac:dyDescent="0.35">
      <c r="A39" s="10" t="str">
        <f t="shared" si="0"/>
        <v>O'Shea (BUR)</v>
      </c>
      <c r="B39" t="s">
        <v>1934</v>
      </c>
      <c r="C39" t="s">
        <v>1935</v>
      </c>
      <c r="D39">
        <v>173</v>
      </c>
      <c r="E39" t="s">
        <v>669</v>
      </c>
      <c r="F39">
        <v>4.5</v>
      </c>
      <c r="G39">
        <v>0</v>
      </c>
      <c r="H39">
        <v>91</v>
      </c>
      <c r="I39">
        <v>0.2</v>
      </c>
      <c r="J39">
        <v>1844</v>
      </c>
      <c r="K39">
        <v>0</v>
      </c>
      <c r="L39">
        <v>5</v>
      </c>
      <c r="M39" s="5">
        <v>0</v>
      </c>
      <c r="N39" s="5">
        <v>0</v>
      </c>
      <c r="O39">
        <v>6</v>
      </c>
      <c r="P39">
        <v>5</v>
      </c>
      <c r="Q39">
        <v>6</v>
      </c>
    </row>
    <row r="40" spans="1:17" x14ac:dyDescent="0.35">
      <c r="A40" s="10" t="str">
        <f t="shared" si="0"/>
        <v>Roberts (BUR)</v>
      </c>
      <c r="B40" t="s">
        <v>1934</v>
      </c>
      <c r="C40" t="s">
        <v>1935</v>
      </c>
      <c r="D40">
        <v>176</v>
      </c>
      <c r="E40" t="s">
        <v>679</v>
      </c>
      <c r="F40">
        <v>4.5</v>
      </c>
      <c r="G40">
        <v>0</v>
      </c>
      <c r="H40">
        <v>91</v>
      </c>
      <c r="I40">
        <v>0.4</v>
      </c>
      <c r="J40">
        <v>1844</v>
      </c>
      <c r="K40">
        <v>0</v>
      </c>
      <c r="L40">
        <v>5</v>
      </c>
      <c r="M40" s="5">
        <v>0</v>
      </c>
      <c r="N40" s="5">
        <v>0</v>
      </c>
      <c r="O40">
        <v>6</v>
      </c>
      <c r="P40">
        <v>5</v>
      </c>
      <c r="Q40">
        <v>6</v>
      </c>
    </row>
    <row r="41" spans="1:17" x14ac:dyDescent="0.35">
      <c r="A41" s="10" t="str">
        <f t="shared" si="0"/>
        <v>Taylor (BUR)</v>
      </c>
      <c r="B41" t="s">
        <v>1934</v>
      </c>
      <c r="C41" t="s">
        <v>1935</v>
      </c>
      <c r="D41">
        <v>178</v>
      </c>
      <c r="E41" t="s">
        <v>684</v>
      </c>
      <c r="F41">
        <v>4</v>
      </c>
      <c r="G41">
        <v>0</v>
      </c>
      <c r="H41">
        <v>91</v>
      </c>
      <c r="I41">
        <v>1.1000000000000001</v>
      </c>
      <c r="J41">
        <v>1844</v>
      </c>
      <c r="K41">
        <v>0</v>
      </c>
      <c r="L41">
        <v>5</v>
      </c>
      <c r="M41" s="5">
        <v>0</v>
      </c>
      <c r="N41" s="5">
        <v>0</v>
      </c>
      <c r="O41">
        <v>6</v>
      </c>
      <c r="P41">
        <v>5</v>
      </c>
      <c r="Q41">
        <v>6</v>
      </c>
    </row>
    <row r="42" spans="1:17" x14ac:dyDescent="0.35">
      <c r="A42" s="10" t="str">
        <f t="shared" si="0"/>
        <v>Thomas (BUR)</v>
      </c>
      <c r="B42" t="s">
        <v>1934</v>
      </c>
      <c r="C42" t="s">
        <v>1935</v>
      </c>
      <c r="D42">
        <v>179</v>
      </c>
      <c r="E42" t="s">
        <v>140</v>
      </c>
      <c r="F42">
        <v>4</v>
      </c>
      <c r="G42">
        <v>0</v>
      </c>
      <c r="H42">
        <v>91</v>
      </c>
      <c r="I42">
        <v>0.1</v>
      </c>
      <c r="J42">
        <v>1844</v>
      </c>
      <c r="K42">
        <v>0</v>
      </c>
      <c r="L42">
        <v>5</v>
      </c>
      <c r="M42" s="5">
        <v>0</v>
      </c>
      <c r="N42" s="5">
        <v>0</v>
      </c>
      <c r="O42">
        <v>6</v>
      </c>
      <c r="P42">
        <v>5</v>
      </c>
      <c r="Q42">
        <v>6</v>
      </c>
    </row>
    <row r="43" spans="1:17" x14ac:dyDescent="0.35">
      <c r="A43" s="10" t="str">
        <f t="shared" si="0"/>
        <v>Vitinho (BUR)</v>
      </c>
      <c r="B43" t="s">
        <v>1934</v>
      </c>
      <c r="C43" t="s">
        <v>1935</v>
      </c>
      <c r="D43">
        <v>182</v>
      </c>
      <c r="E43" t="s">
        <v>697</v>
      </c>
      <c r="F43">
        <v>4.5</v>
      </c>
      <c r="G43">
        <v>0</v>
      </c>
      <c r="H43">
        <v>91</v>
      </c>
      <c r="I43">
        <v>0.2</v>
      </c>
      <c r="J43">
        <v>1844</v>
      </c>
      <c r="K43">
        <v>0</v>
      </c>
      <c r="L43">
        <v>5</v>
      </c>
      <c r="M43" s="5">
        <v>0</v>
      </c>
      <c r="N43" s="5">
        <v>0</v>
      </c>
      <c r="O43">
        <v>6</v>
      </c>
      <c r="P43">
        <v>5</v>
      </c>
      <c r="Q43">
        <v>6</v>
      </c>
    </row>
    <row r="44" spans="1:17" x14ac:dyDescent="0.35">
      <c r="A44" s="10" t="str">
        <f t="shared" si="0"/>
        <v>Ampadu (CHE)</v>
      </c>
      <c r="B44" t="s">
        <v>1936</v>
      </c>
      <c r="C44" t="s">
        <v>1937</v>
      </c>
      <c r="D44">
        <v>185</v>
      </c>
      <c r="E44" t="s">
        <v>722</v>
      </c>
      <c r="F44">
        <v>4</v>
      </c>
      <c r="G44">
        <v>0</v>
      </c>
      <c r="H44">
        <v>82</v>
      </c>
      <c r="I44">
        <v>0.1</v>
      </c>
      <c r="J44">
        <v>2070</v>
      </c>
      <c r="K44">
        <v>0</v>
      </c>
      <c r="L44">
        <v>10</v>
      </c>
      <c r="M44" s="5">
        <v>0</v>
      </c>
      <c r="N44" s="5">
        <v>0</v>
      </c>
      <c r="O44">
        <v>6</v>
      </c>
      <c r="P44">
        <v>1</v>
      </c>
      <c r="Q44">
        <v>6</v>
      </c>
    </row>
    <row r="45" spans="1:17" x14ac:dyDescent="0.35">
      <c r="A45" s="10" t="str">
        <f t="shared" si="0"/>
        <v>Azpilicueta (CHE)</v>
      </c>
      <c r="B45" t="s">
        <v>1936</v>
      </c>
      <c r="C45" t="s">
        <v>1937</v>
      </c>
      <c r="D45">
        <v>189</v>
      </c>
      <c r="E45" t="s">
        <v>735</v>
      </c>
      <c r="F45">
        <v>4.5</v>
      </c>
      <c r="G45">
        <v>0</v>
      </c>
      <c r="H45">
        <v>45</v>
      </c>
      <c r="I45">
        <v>0</v>
      </c>
      <c r="J45">
        <v>1521</v>
      </c>
      <c r="K45">
        <v>1.8</v>
      </c>
      <c r="L45">
        <v>4</v>
      </c>
      <c r="M45" s="5">
        <v>0</v>
      </c>
      <c r="N45" s="5">
        <v>0</v>
      </c>
      <c r="O45">
        <v>1</v>
      </c>
      <c r="P45">
        <v>1</v>
      </c>
      <c r="Q45">
        <v>3</v>
      </c>
    </row>
    <row r="46" spans="1:17" x14ac:dyDescent="0.35">
      <c r="A46" s="10" t="str">
        <f t="shared" si="0"/>
        <v>Baba (CHE)</v>
      </c>
      <c r="B46" t="s">
        <v>1936</v>
      </c>
      <c r="C46" t="s">
        <v>1937</v>
      </c>
      <c r="D46">
        <v>190</v>
      </c>
      <c r="E46" t="s">
        <v>739</v>
      </c>
      <c r="F46">
        <v>4</v>
      </c>
      <c r="G46">
        <v>0</v>
      </c>
      <c r="H46">
        <v>45</v>
      </c>
      <c r="I46">
        <v>0</v>
      </c>
      <c r="J46">
        <v>1521</v>
      </c>
      <c r="K46">
        <v>0</v>
      </c>
      <c r="L46">
        <v>4</v>
      </c>
      <c r="M46" s="5">
        <v>0</v>
      </c>
      <c r="N46" s="5">
        <v>0</v>
      </c>
      <c r="O46">
        <v>1</v>
      </c>
      <c r="P46">
        <v>1</v>
      </c>
      <c r="Q46">
        <v>3</v>
      </c>
    </row>
    <row r="47" spans="1:17" x14ac:dyDescent="0.35">
      <c r="A47" s="10" t="str">
        <f t="shared" si="0"/>
        <v>B.Badiashile (CHE)</v>
      </c>
      <c r="B47" t="s">
        <v>1936</v>
      </c>
      <c r="C47" t="s">
        <v>1937</v>
      </c>
      <c r="D47">
        <v>191</v>
      </c>
      <c r="E47" t="s">
        <v>743</v>
      </c>
      <c r="F47">
        <v>4.5</v>
      </c>
      <c r="G47">
        <v>0</v>
      </c>
      <c r="H47">
        <v>40</v>
      </c>
      <c r="I47">
        <v>0.2</v>
      </c>
      <c r="J47">
        <v>904</v>
      </c>
      <c r="K47">
        <v>3.6</v>
      </c>
      <c r="L47">
        <v>2</v>
      </c>
      <c r="M47" s="5">
        <v>0</v>
      </c>
      <c r="N47" s="5">
        <v>0</v>
      </c>
      <c r="O47">
        <v>1</v>
      </c>
      <c r="P47">
        <v>1</v>
      </c>
      <c r="Q47">
        <v>4</v>
      </c>
    </row>
    <row r="48" spans="1:17" x14ac:dyDescent="0.35">
      <c r="A48" s="10" t="str">
        <f t="shared" si="0"/>
        <v>Chalobah (CHE)</v>
      </c>
      <c r="B48" t="s">
        <v>1936</v>
      </c>
      <c r="C48" t="s">
        <v>1937</v>
      </c>
      <c r="D48">
        <v>194</v>
      </c>
      <c r="E48" t="s">
        <v>753</v>
      </c>
      <c r="F48">
        <v>4.5</v>
      </c>
      <c r="G48">
        <v>0</v>
      </c>
      <c r="H48">
        <v>49</v>
      </c>
      <c r="I48">
        <v>0.3</v>
      </c>
      <c r="J48">
        <v>1601</v>
      </c>
      <c r="K48">
        <v>2</v>
      </c>
      <c r="L48">
        <v>1</v>
      </c>
      <c r="M48" s="5">
        <v>0</v>
      </c>
      <c r="N48" s="5">
        <v>0</v>
      </c>
      <c r="O48">
        <v>1</v>
      </c>
      <c r="P48">
        <v>1</v>
      </c>
      <c r="Q48">
        <v>5</v>
      </c>
    </row>
    <row r="49" spans="1:17" x14ac:dyDescent="0.35">
      <c r="A49" s="10" t="str">
        <f t="shared" si="0"/>
        <v>Chilwell (CHE)</v>
      </c>
      <c r="B49" t="s">
        <v>1936</v>
      </c>
      <c r="C49" t="s">
        <v>1937</v>
      </c>
      <c r="D49">
        <v>195</v>
      </c>
      <c r="E49" t="s">
        <v>755</v>
      </c>
      <c r="F49">
        <v>5.5</v>
      </c>
      <c r="G49">
        <v>0</v>
      </c>
      <c r="H49">
        <v>70</v>
      </c>
      <c r="I49">
        <v>12.1</v>
      </c>
      <c r="J49">
        <v>1402</v>
      </c>
      <c r="K49">
        <v>3</v>
      </c>
      <c r="L49">
        <v>4</v>
      </c>
      <c r="M49" s="5">
        <v>0</v>
      </c>
      <c r="N49" s="5">
        <v>0</v>
      </c>
      <c r="O49">
        <v>2</v>
      </c>
      <c r="P49">
        <v>3</v>
      </c>
      <c r="Q49">
        <v>4</v>
      </c>
    </row>
    <row r="50" spans="1:17" x14ac:dyDescent="0.35">
      <c r="A50" s="10" t="str">
        <f t="shared" si="0"/>
        <v>Colwill (CHE)</v>
      </c>
      <c r="B50" t="s">
        <v>1936</v>
      </c>
      <c r="C50" t="s">
        <v>1937</v>
      </c>
      <c r="D50">
        <v>197</v>
      </c>
      <c r="E50" t="s">
        <v>761</v>
      </c>
      <c r="F50">
        <v>4.5</v>
      </c>
      <c r="G50">
        <v>0</v>
      </c>
      <c r="H50">
        <v>46</v>
      </c>
      <c r="I50">
        <v>3</v>
      </c>
      <c r="J50">
        <v>1218</v>
      </c>
      <c r="K50">
        <v>2.7</v>
      </c>
      <c r="L50">
        <v>6</v>
      </c>
      <c r="M50" s="5">
        <v>0</v>
      </c>
      <c r="N50" s="5">
        <v>0</v>
      </c>
      <c r="O50">
        <v>2</v>
      </c>
      <c r="P50">
        <v>2</v>
      </c>
      <c r="Q50">
        <v>3</v>
      </c>
    </row>
    <row r="51" spans="1:17" x14ac:dyDescent="0.35">
      <c r="A51" s="10" t="str">
        <f t="shared" si="0"/>
        <v>Cucurella (CHE)</v>
      </c>
      <c r="B51" t="s">
        <v>1936</v>
      </c>
      <c r="C51" t="s">
        <v>1937</v>
      </c>
      <c r="D51">
        <v>198</v>
      </c>
      <c r="E51" t="s">
        <v>765</v>
      </c>
      <c r="F51">
        <v>5</v>
      </c>
      <c r="G51">
        <v>0</v>
      </c>
      <c r="H51">
        <v>65</v>
      </c>
      <c r="I51">
        <v>0.6</v>
      </c>
      <c r="J51">
        <v>1669</v>
      </c>
      <c r="K51">
        <v>2.7</v>
      </c>
      <c r="L51">
        <v>1</v>
      </c>
      <c r="M51" s="5">
        <v>0</v>
      </c>
      <c r="N51" s="5">
        <v>0</v>
      </c>
      <c r="O51">
        <v>2</v>
      </c>
      <c r="P51">
        <v>2</v>
      </c>
      <c r="Q51">
        <v>6</v>
      </c>
    </row>
    <row r="52" spans="1:17" x14ac:dyDescent="0.35">
      <c r="A52" s="10" t="str">
        <f t="shared" si="0"/>
        <v>W.Fofana (CHE)</v>
      </c>
      <c r="B52" t="s">
        <v>1936</v>
      </c>
      <c r="C52" t="s">
        <v>1937</v>
      </c>
      <c r="D52">
        <v>201</v>
      </c>
      <c r="E52" t="s">
        <v>775</v>
      </c>
      <c r="F52">
        <v>4.5</v>
      </c>
      <c r="G52">
        <v>0</v>
      </c>
      <c r="H52">
        <v>37</v>
      </c>
      <c r="I52">
        <v>0.1</v>
      </c>
      <c r="J52">
        <v>1362</v>
      </c>
      <c r="K52">
        <v>2.2000000000000002</v>
      </c>
      <c r="L52">
        <v>4</v>
      </c>
      <c r="M52" s="5">
        <v>0</v>
      </c>
      <c r="N52" s="5">
        <v>0</v>
      </c>
      <c r="O52">
        <v>1</v>
      </c>
      <c r="P52">
        <v>2</v>
      </c>
      <c r="Q52">
        <v>2</v>
      </c>
    </row>
    <row r="53" spans="1:17" x14ac:dyDescent="0.35">
      <c r="A53" s="10" t="str">
        <f t="shared" si="0"/>
        <v>Gusto (CHE)</v>
      </c>
      <c r="B53" t="s">
        <v>1936</v>
      </c>
      <c r="C53" t="s">
        <v>1937</v>
      </c>
      <c r="D53">
        <v>203</v>
      </c>
      <c r="E53" t="s">
        <v>781</v>
      </c>
      <c r="F53">
        <v>4</v>
      </c>
      <c r="G53">
        <v>0</v>
      </c>
      <c r="H53">
        <v>66</v>
      </c>
      <c r="I53">
        <v>1.6</v>
      </c>
      <c r="J53">
        <v>1608</v>
      </c>
      <c r="K53">
        <v>0</v>
      </c>
      <c r="L53">
        <v>7</v>
      </c>
      <c r="M53" s="5">
        <v>0</v>
      </c>
      <c r="N53" s="5">
        <v>0</v>
      </c>
      <c r="O53">
        <v>3</v>
      </c>
      <c r="P53">
        <v>1</v>
      </c>
      <c r="Q53">
        <v>4</v>
      </c>
    </row>
    <row r="54" spans="1:17" x14ac:dyDescent="0.35">
      <c r="A54" s="10" t="str">
        <f t="shared" si="0"/>
        <v>Hall (CHE)</v>
      </c>
      <c r="B54" t="s">
        <v>1936</v>
      </c>
      <c r="C54" t="s">
        <v>1937</v>
      </c>
      <c r="D54">
        <v>204</v>
      </c>
      <c r="E54" t="s">
        <v>783</v>
      </c>
      <c r="F54">
        <v>4.5</v>
      </c>
      <c r="G54">
        <v>0</v>
      </c>
      <c r="H54">
        <v>19</v>
      </c>
      <c r="I54">
        <v>0.2</v>
      </c>
      <c r="J54">
        <v>653</v>
      </c>
      <c r="K54">
        <v>2.1</v>
      </c>
      <c r="L54">
        <v>3</v>
      </c>
      <c r="M54" s="5">
        <v>0</v>
      </c>
      <c r="N54" s="5">
        <v>0</v>
      </c>
      <c r="O54">
        <v>3</v>
      </c>
      <c r="P54">
        <v>1</v>
      </c>
      <c r="Q54">
        <v>1</v>
      </c>
    </row>
    <row r="55" spans="1:17" x14ac:dyDescent="0.35">
      <c r="A55" s="10" t="str">
        <f t="shared" si="0"/>
        <v>James (CHE)</v>
      </c>
      <c r="B55" t="s">
        <v>1936</v>
      </c>
      <c r="C55" t="s">
        <v>1937</v>
      </c>
      <c r="D55">
        <v>206</v>
      </c>
      <c r="E55" t="s">
        <v>333</v>
      </c>
      <c r="F55">
        <v>5.5</v>
      </c>
      <c r="G55">
        <v>0</v>
      </c>
      <c r="H55">
        <v>44</v>
      </c>
      <c r="I55">
        <v>15</v>
      </c>
      <c r="J55">
        <v>1242</v>
      </c>
      <c r="K55">
        <v>2.8</v>
      </c>
      <c r="L55">
        <v>5</v>
      </c>
      <c r="M55" s="5">
        <v>0</v>
      </c>
      <c r="N55" s="5">
        <v>0</v>
      </c>
      <c r="O55">
        <v>1</v>
      </c>
      <c r="P55">
        <v>2</v>
      </c>
      <c r="Q55">
        <v>2</v>
      </c>
    </row>
    <row r="56" spans="1:17" x14ac:dyDescent="0.35">
      <c r="A56" s="10" t="str">
        <f t="shared" si="0"/>
        <v>M.Sarr (CHE)</v>
      </c>
      <c r="B56" t="s">
        <v>1936</v>
      </c>
      <c r="C56" t="s">
        <v>1937</v>
      </c>
      <c r="D56">
        <v>214</v>
      </c>
      <c r="E56" t="s">
        <v>812</v>
      </c>
      <c r="F56">
        <v>4.5</v>
      </c>
      <c r="G56">
        <v>0</v>
      </c>
      <c r="H56">
        <v>39</v>
      </c>
      <c r="I56">
        <v>0.1</v>
      </c>
      <c r="J56">
        <v>805</v>
      </c>
      <c r="K56">
        <v>0</v>
      </c>
      <c r="L56">
        <v>2</v>
      </c>
      <c r="M56" s="5">
        <v>0</v>
      </c>
      <c r="N56" s="5">
        <v>0</v>
      </c>
      <c r="O56">
        <v>1</v>
      </c>
      <c r="P56">
        <v>1</v>
      </c>
      <c r="Q56">
        <v>3</v>
      </c>
    </row>
    <row r="57" spans="1:17" x14ac:dyDescent="0.35">
      <c r="A57" s="10" t="str">
        <f t="shared" si="0"/>
        <v>T.Silva (CHE)</v>
      </c>
      <c r="B57" t="s">
        <v>1936</v>
      </c>
      <c r="C57" t="s">
        <v>1937</v>
      </c>
      <c r="D57">
        <v>217</v>
      </c>
      <c r="E57" t="s">
        <v>822</v>
      </c>
      <c r="F57">
        <v>5</v>
      </c>
      <c r="G57">
        <v>0</v>
      </c>
      <c r="H57">
        <v>80</v>
      </c>
      <c r="I57">
        <v>2</v>
      </c>
      <c r="J57">
        <v>2351</v>
      </c>
      <c r="K57">
        <v>3</v>
      </c>
      <c r="L57">
        <v>8</v>
      </c>
      <c r="M57" s="5">
        <v>0</v>
      </c>
      <c r="N57" s="5">
        <v>0</v>
      </c>
      <c r="O57">
        <v>6</v>
      </c>
      <c r="P57">
        <v>2</v>
      </c>
      <c r="Q57">
        <v>6</v>
      </c>
    </row>
    <row r="58" spans="1:17" x14ac:dyDescent="0.35">
      <c r="A58" s="10" t="str">
        <f t="shared" si="0"/>
        <v>Disasi (CHE)</v>
      </c>
      <c r="B58" t="s">
        <v>1936</v>
      </c>
      <c r="C58" t="s">
        <v>1937</v>
      </c>
      <c r="D58">
        <v>611</v>
      </c>
      <c r="E58" t="s">
        <v>835</v>
      </c>
      <c r="F58">
        <v>5</v>
      </c>
      <c r="G58">
        <v>0</v>
      </c>
      <c r="H58">
        <v>33</v>
      </c>
      <c r="I58">
        <v>0.2</v>
      </c>
      <c r="J58">
        <v>649</v>
      </c>
      <c r="K58">
        <v>0</v>
      </c>
      <c r="L58">
        <v>8</v>
      </c>
      <c r="M58" s="5">
        <v>0</v>
      </c>
      <c r="N58" s="5">
        <v>0</v>
      </c>
      <c r="O58">
        <v>6</v>
      </c>
      <c r="P58">
        <v>3</v>
      </c>
      <c r="Q58">
        <v>2</v>
      </c>
    </row>
    <row r="59" spans="1:17" x14ac:dyDescent="0.35">
      <c r="A59" s="10" t="str">
        <f t="shared" si="0"/>
        <v>Andersen (CRY)</v>
      </c>
      <c r="B59" t="s">
        <v>1938</v>
      </c>
      <c r="C59" t="s">
        <v>1939</v>
      </c>
      <c r="D59">
        <v>220</v>
      </c>
      <c r="E59" t="s">
        <v>844</v>
      </c>
      <c r="F59">
        <v>4.5</v>
      </c>
      <c r="G59">
        <v>0</v>
      </c>
      <c r="H59">
        <v>80</v>
      </c>
      <c r="I59">
        <v>0.7</v>
      </c>
      <c r="J59">
        <v>2782</v>
      </c>
      <c r="K59">
        <v>2.5</v>
      </c>
      <c r="L59">
        <v>1</v>
      </c>
      <c r="M59" s="5">
        <v>0</v>
      </c>
      <c r="N59" s="5">
        <v>0</v>
      </c>
      <c r="O59">
        <v>1</v>
      </c>
      <c r="P59">
        <v>3</v>
      </c>
      <c r="Q59">
        <v>8</v>
      </c>
    </row>
    <row r="60" spans="1:17" x14ac:dyDescent="0.35">
      <c r="A60" s="10" t="str">
        <f t="shared" si="0"/>
        <v>Clyne (CRY)</v>
      </c>
      <c r="B60" t="s">
        <v>1938</v>
      </c>
      <c r="C60" t="s">
        <v>1939</v>
      </c>
      <c r="D60">
        <v>222</v>
      </c>
      <c r="E60" t="s">
        <v>850</v>
      </c>
      <c r="F60">
        <v>4.5</v>
      </c>
      <c r="G60">
        <v>0</v>
      </c>
      <c r="H60">
        <v>44</v>
      </c>
      <c r="I60">
        <v>0.2</v>
      </c>
      <c r="J60">
        <v>1638</v>
      </c>
      <c r="K60">
        <v>2</v>
      </c>
      <c r="L60">
        <v>4</v>
      </c>
      <c r="M60" s="5">
        <v>0</v>
      </c>
      <c r="N60" s="5">
        <v>0</v>
      </c>
      <c r="O60">
        <v>4</v>
      </c>
      <c r="P60">
        <v>3</v>
      </c>
      <c r="Q60">
        <v>3</v>
      </c>
    </row>
    <row r="61" spans="1:17" x14ac:dyDescent="0.35">
      <c r="A61" s="10" t="str">
        <f t="shared" si="0"/>
        <v>Guéhi (CRY)</v>
      </c>
      <c r="B61" t="s">
        <v>1938</v>
      </c>
      <c r="C61" t="s">
        <v>1939</v>
      </c>
      <c r="D61">
        <v>228</v>
      </c>
      <c r="E61" t="s">
        <v>868</v>
      </c>
      <c r="F61">
        <v>4.5</v>
      </c>
      <c r="G61">
        <v>0</v>
      </c>
      <c r="H61">
        <v>95</v>
      </c>
      <c r="I61">
        <v>2</v>
      </c>
      <c r="J61">
        <v>3330</v>
      </c>
      <c r="K61">
        <v>2.6</v>
      </c>
      <c r="L61">
        <v>2</v>
      </c>
      <c r="M61" s="5">
        <v>0</v>
      </c>
      <c r="N61" s="5">
        <v>0</v>
      </c>
      <c r="O61">
        <v>1</v>
      </c>
      <c r="P61">
        <v>5</v>
      </c>
      <c r="Q61">
        <v>9</v>
      </c>
    </row>
    <row r="62" spans="1:17" x14ac:dyDescent="0.35">
      <c r="A62" s="10" t="str">
        <f t="shared" si="0"/>
        <v>Mitchell (CRY)</v>
      </c>
      <c r="B62" t="s">
        <v>1938</v>
      </c>
      <c r="C62" t="s">
        <v>1939</v>
      </c>
      <c r="D62">
        <v>234</v>
      </c>
      <c r="E62" t="s">
        <v>888</v>
      </c>
      <c r="F62">
        <v>4.5</v>
      </c>
      <c r="G62">
        <v>0</v>
      </c>
      <c r="H62">
        <v>93</v>
      </c>
      <c r="I62">
        <v>0.4</v>
      </c>
      <c r="J62">
        <v>2889</v>
      </c>
      <c r="K62">
        <v>2.6</v>
      </c>
      <c r="L62">
        <v>7</v>
      </c>
      <c r="M62" s="5">
        <v>0</v>
      </c>
      <c r="N62" s="5">
        <v>0</v>
      </c>
      <c r="O62">
        <v>2</v>
      </c>
      <c r="P62">
        <v>2</v>
      </c>
      <c r="Q62">
        <v>8</v>
      </c>
    </row>
    <row r="63" spans="1:17" x14ac:dyDescent="0.35">
      <c r="A63" s="10" t="str">
        <f t="shared" si="0"/>
        <v>O'Brien (CRY)</v>
      </c>
      <c r="B63" t="s">
        <v>1938</v>
      </c>
      <c r="C63" t="s">
        <v>1939</v>
      </c>
      <c r="D63">
        <v>235</v>
      </c>
      <c r="E63" t="s">
        <v>891</v>
      </c>
      <c r="F63">
        <v>4</v>
      </c>
      <c r="G63">
        <v>0</v>
      </c>
      <c r="H63">
        <v>93</v>
      </c>
      <c r="I63">
        <v>0.2</v>
      </c>
      <c r="J63">
        <v>2889</v>
      </c>
      <c r="K63">
        <v>0</v>
      </c>
      <c r="L63">
        <v>7</v>
      </c>
      <c r="M63" s="5">
        <v>0</v>
      </c>
      <c r="N63" s="5">
        <v>0</v>
      </c>
      <c r="O63">
        <v>2</v>
      </c>
      <c r="P63">
        <v>2</v>
      </c>
      <c r="Q63">
        <v>8</v>
      </c>
    </row>
    <row r="64" spans="1:17" x14ac:dyDescent="0.35">
      <c r="A64" s="10" t="str">
        <f t="shared" si="0"/>
        <v>C.Richards (CRY)</v>
      </c>
      <c r="B64" t="s">
        <v>1938</v>
      </c>
      <c r="C64" t="s">
        <v>1939</v>
      </c>
      <c r="D64">
        <v>238</v>
      </c>
      <c r="E64" t="s">
        <v>900</v>
      </c>
      <c r="F64">
        <v>4</v>
      </c>
      <c r="G64">
        <v>0</v>
      </c>
      <c r="H64">
        <v>13</v>
      </c>
      <c r="I64">
        <v>0.5</v>
      </c>
      <c r="J64">
        <v>443</v>
      </c>
      <c r="K64">
        <v>1.4</v>
      </c>
      <c r="L64">
        <v>15</v>
      </c>
      <c r="M64" s="5">
        <v>0</v>
      </c>
      <c r="N64" s="5">
        <v>0</v>
      </c>
      <c r="O64">
        <v>2</v>
      </c>
      <c r="P64">
        <v>11</v>
      </c>
      <c r="Q64">
        <v>1</v>
      </c>
    </row>
    <row r="65" spans="1:17" x14ac:dyDescent="0.35">
      <c r="A65" s="10" t="str">
        <f t="shared" si="0"/>
        <v>Tomkins (CRY)</v>
      </c>
      <c r="B65" t="s">
        <v>1938</v>
      </c>
      <c r="C65" t="s">
        <v>1939</v>
      </c>
      <c r="D65">
        <v>241</v>
      </c>
      <c r="E65" t="s">
        <v>908</v>
      </c>
      <c r="F65">
        <v>4</v>
      </c>
      <c r="G65">
        <v>0</v>
      </c>
      <c r="H65">
        <v>8</v>
      </c>
      <c r="I65">
        <v>0.9</v>
      </c>
      <c r="J65">
        <v>335</v>
      </c>
      <c r="K65">
        <v>1.3</v>
      </c>
      <c r="L65">
        <v>1</v>
      </c>
      <c r="M65" s="5">
        <v>0</v>
      </c>
      <c r="N65" s="5">
        <v>0</v>
      </c>
      <c r="O65">
        <v>1</v>
      </c>
      <c r="P65">
        <v>2</v>
      </c>
      <c r="Q65">
        <v>9</v>
      </c>
    </row>
    <row r="66" spans="1:17" x14ac:dyDescent="0.35">
      <c r="A66" s="10" t="str">
        <f t="shared" si="0"/>
        <v>Ward (CRY)</v>
      </c>
      <c r="B66" t="s">
        <v>1938</v>
      </c>
      <c r="C66" t="s">
        <v>1939</v>
      </c>
      <c r="D66">
        <v>242</v>
      </c>
      <c r="E66" t="s">
        <v>911</v>
      </c>
      <c r="F66">
        <v>4.5</v>
      </c>
      <c r="G66">
        <v>0</v>
      </c>
      <c r="H66">
        <v>78</v>
      </c>
      <c r="I66">
        <v>0.2</v>
      </c>
      <c r="J66">
        <v>2253</v>
      </c>
      <c r="K66">
        <v>2.8</v>
      </c>
      <c r="L66">
        <v>5</v>
      </c>
      <c r="M66" s="5">
        <v>0</v>
      </c>
      <c r="N66" s="5">
        <v>0</v>
      </c>
      <c r="O66">
        <v>1</v>
      </c>
      <c r="P66">
        <v>2</v>
      </c>
      <c r="Q66">
        <v>8</v>
      </c>
    </row>
    <row r="67" spans="1:17" x14ac:dyDescent="0.35">
      <c r="A67" s="10" t="str">
        <f t="shared" si="0"/>
        <v>Branthwaite (EVE)</v>
      </c>
      <c r="B67" t="s">
        <v>1940</v>
      </c>
      <c r="C67" t="s">
        <v>1941</v>
      </c>
      <c r="D67">
        <v>245</v>
      </c>
      <c r="E67" t="s">
        <v>925</v>
      </c>
      <c r="F67">
        <v>4</v>
      </c>
      <c r="G67">
        <v>0</v>
      </c>
      <c r="H67">
        <v>3</v>
      </c>
      <c r="I67">
        <v>0.5</v>
      </c>
      <c r="J67">
        <v>180</v>
      </c>
      <c r="K67">
        <v>0</v>
      </c>
      <c r="L67">
        <v>5</v>
      </c>
      <c r="M67" s="5">
        <v>0</v>
      </c>
      <c r="N67" s="5">
        <v>0</v>
      </c>
      <c r="O67">
        <v>1</v>
      </c>
      <c r="P67">
        <v>2</v>
      </c>
      <c r="Q67">
        <v>8</v>
      </c>
    </row>
    <row r="68" spans="1:17" x14ac:dyDescent="0.35">
      <c r="A68" s="10" t="str">
        <f t="shared" si="0"/>
        <v>Coleman (EVE)</v>
      </c>
      <c r="B68" t="s">
        <v>1940</v>
      </c>
      <c r="C68" t="s">
        <v>1941</v>
      </c>
      <c r="D68">
        <v>247</v>
      </c>
      <c r="E68" t="s">
        <v>930</v>
      </c>
      <c r="F68">
        <v>4.5</v>
      </c>
      <c r="G68">
        <v>0</v>
      </c>
      <c r="H68">
        <v>63</v>
      </c>
      <c r="I68">
        <v>0.2</v>
      </c>
      <c r="J68">
        <v>1654</v>
      </c>
      <c r="K68">
        <v>2.7</v>
      </c>
      <c r="L68">
        <v>5</v>
      </c>
      <c r="M68" s="5">
        <v>0</v>
      </c>
      <c r="N68" s="5">
        <v>0</v>
      </c>
      <c r="O68">
        <v>1</v>
      </c>
      <c r="P68">
        <v>1</v>
      </c>
      <c r="Q68">
        <v>5</v>
      </c>
    </row>
    <row r="69" spans="1:17" x14ac:dyDescent="0.35">
      <c r="A69" s="10" t="str">
        <f t="shared" ref="A69:A132" si="1">IF(B69="","",E69&amp;" ("&amp;B69&amp;")")</f>
        <v>Godfrey (EVE)</v>
      </c>
      <c r="B69" t="s">
        <v>1940</v>
      </c>
      <c r="C69" t="s">
        <v>1941</v>
      </c>
      <c r="D69">
        <v>252</v>
      </c>
      <c r="E69" t="s">
        <v>943</v>
      </c>
      <c r="F69">
        <v>4.5</v>
      </c>
      <c r="G69">
        <v>0</v>
      </c>
      <c r="H69">
        <v>18</v>
      </c>
      <c r="I69">
        <v>0.2</v>
      </c>
      <c r="J69">
        <v>801</v>
      </c>
      <c r="K69">
        <v>1.4</v>
      </c>
      <c r="L69">
        <v>10</v>
      </c>
      <c r="M69" s="5">
        <v>0</v>
      </c>
      <c r="N69" s="5">
        <v>0</v>
      </c>
      <c r="O69">
        <v>5</v>
      </c>
      <c r="P69">
        <v>1</v>
      </c>
      <c r="Q69">
        <v>1</v>
      </c>
    </row>
    <row r="70" spans="1:17" x14ac:dyDescent="0.35">
      <c r="A70" s="10" t="str">
        <f t="shared" si="1"/>
        <v>Holgate (EVE)</v>
      </c>
      <c r="B70" t="s">
        <v>1940</v>
      </c>
      <c r="C70" t="s">
        <v>1941</v>
      </c>
      <c r="D70">
        <v>255</v>
      </c>
      <c r="E70" t="s">
        <v>953</v>
      </c>
      <c r="F70">
        <v>4</v>
      </c>
      <c r="G70">
        <v>0</v>
      </c>
      <c r="H70">
        <v>16</v>
      </c>
      <c r="I70">
        <v>2</v>
      </c>
      <c r="J70">
        <v>506</v>
      </c>
      <c r="K70">
        <v>2</v>
      </c>
      <c r="L70">
        <v>2</v>
      </c>
      <c r="M70" s="5">
        <v>0</v>
      </c>
      <c r="N70" s="5">
        <v>0</v>
      </c>
      <c r="O70">
        <v>4</v>
      </c>
      <c r="P70">
        <v>1</v>
      </c>
      <c r="Q70">
        <v>2</v>
      </c>
    </row>
    <row r="71" spans="1:17" x14ac:dyDescent="0.35">
      <c r="A71" s="10" t="str">
        <f t="shared" si="1"/>
        <v>Keane (EVE)</v>
      </c>
      <c r="B71" t="s">
        <v>1940</v>
      </c>
      <c r="C71" t="s">
        <v>1941</v>
      </c>
      <c r="D71">
        <v>257</v>
      </c>
      <c r="E71" t="s">
        <v>463</v>
      </c>
      <c r="F71">
        <v>4.5</v>
      </c>
      <c r="G71">
        <v>0</v>
      </c>
      <c r="H71">
        <v>39</v>
      </c>
      <c r="I71">
        <v>0.3</v>
      </c>
      <c r="J71">
        <v>983</v>
      </c>
      <c r="K71">
        <v>3.2</v>
      </c>
      <c r="L71">
        <v>5</v>
      </c>
      <c r="M71" s="5">
        <v>0</v>
      </c>
      <c r="N71" s="5">
        <v>0</v>
      </c>
      <c r="O71">
        <v>1</v>
      </c>
      <c r="P71">
        <v>2</v>
      </c>
      <c r="Q71">
        <v>2</v>
      </c>
    </row>
    <row r="72" spans="1:17" x14ac:dyDescent="0.35">
      <c r="A72" s="10" t="str">
        <f t="shared" si="1"/>
        <v>Mykolenko (EVE)</v>
      </c>
      <c r="B72" t="s">
        <v>1940</v>
      </c>
      <c r="C72" t="s">
        <v>1941</v>
      </c>
      <c r="D72">
        <v>260</v>
      </c>
      <c r="E72" t="s">
        <v>967</v>
      </c>
      <c r="F72">
        <v>4.5</v>
      </c>
      <c r="G72">
        <v>0</v>
      </c>
      <c r="H72">
        <v>75</v>
      </c>
      <c r="I72">
        <v>0.3</v>
      </c>
      <c r="J72">
        <v>2653</v>
      </c>
      <c r="K72">
        <v>2.2000000000000002</v>
      </c>
      <c r="L72">
        <v>4</v>
      </c>
      <c r="M72" s="5">
        <v>0</v>
      </c>
      <c r="N72" s="5">
        <v>0</v>
      </c>
      <c r="O72">
        <v>7</v>
      </c>
      <c r="P72">
        <v>1</v>
      </c>
      <c r="Q72">
        <v>7</v>
      </c>
    </row>
    <row r="73" spans="1:17" x14ac:dyDescent="0.35">
      <c r="A73" s="10" t="str">
        <f t="shared" si="1"/>
        <v>Patterson (EVE)</v>
      </c>
      <c r="B73" t="s">
        <v>1940</v>
      </c>
      <c r="C73" t="s">
        <v>1941</v>
      </c>
      <c r="D73">
        <v>262</v>
      </c>
      <c r="E73" t="s">
        <v>972</v>
      </c>
      <c r="F73">
        <v>4.5</v>
      </c>
      <c r="G73">
        <v>0</v>
      </c>
      <c r="H73">
        <v>31</v>
      </c>
      <c r="I73">
        <v>0.3</v>
      </c>
      <c r="J73">
        <v>1274</v>
      </c>
      <c r="K73">
        <v>1.6</v>
      </c>
      <c r="L73">
        <v>2</v>
      </c>
      <c r="M73" s="5">
        <v>0</v>
      </c>
      <c r="N73" s="5">
        <v>0</v>
      </c>
      <c r="O73">
        <v>1</v>
      </c>
      <c r="P73">
        <v>3</v>
      </c>
      <c r="Q73">
        <v>2</v>
      </c>
    </row>
    <row r="74" spans="1:17" x14ac:dyDescent="0.35">
      <c r="A74" s="10" t="str">
        <f t="shared" si="1"/>
        <v>Tarkowski (EVE)</v>
      </c>
      <c r="B74" t="s">
        <v>1940</v>
      </c>
      <c r="C74" t="s">
        <v>1941</v>
      </c>
      <c r="D74">
        <v>265</v>
      </c>
      <c r="E74" t="s">
        <v>980</v>
      </c>
      <c r="F74">
        <v>4.5</v>
      </c>
      <c r="G74">
        <v>0</v>
      </c>
      <c r="H74">
        <v>106</v>
      </c>
      <c r="I74">
        <v>2.2999999999999998</v>
      </c>
      <c r="J74">
        <v>3420</v>
      </c>
      <c r="K74">
        <v>2.8</v>
      </c>
      <c r="L74">
        <v>13</v>
      </c>
      <c r="M74" s="5">
        <v>0</v>
      </c>
      <c r="N74" s="5">
        <v>0</v>
      </c>
      <c r="O74">
        <v>1</v>
      </c>
      <c r="P74">
        <v>1</v>
      </c>
      <c r="Q74">
        <v>9</v>
      </c>
    </row>
    <row r="75" spans="1:17" x14ac:dyDescent="0.35">
      <c r="A75" s="10" t="str">
        <f t="shared" si="1"/>
        <v>Young (EVE)</v>
      </c>
      <c r="B75" t="s">
        <v>1940</v>
      </c>
      <c r="C75" t="s">
        <v>1941</v>
      </c>
      <c r="D75">
        <v>588</v>
      </c>
      <c r="E75" t="s">
        <v>990</v>
      </c>
      <c r="F75">
        <v>4.5</v>
      </c>
      <c r="G75">
        <v>0</v>
      </c>
      <c r="H75">
        <v>87</v>
      </c>
      <c r="I75">
        <v>0.7</v>
      </c>
      <c r="J75">
        <v>2031</v>
      </c>
      <c r="K75">
        <v>3</v>
      </c>
      <c r="L75">
        <v>8</v>
      </c>
      <c r="M75" s="5">
        <v>0</v>
      </c>
      <c r="N75" s="5">
        <v>0</v>
      </c>
      <c r="O75">
        <v>1</v>
      </c>
      <c r="P75">
        <v>1</v>
      </c>
      <c r="Q75">
        <v>9</v>
      </c>
    </row>
    <row r="76" spans="1:17" x14ac:dyDescent="0.35">
      <c r="A76" s="10" t="str">
        <f t="shared" si="1"/>
        <v>Alexander-Arnold (LIV)</v>
      </c>
      <c r="B76" t="s">
        <v>1942</v>
      </c>
      <c r="C76" t="s">
        <v>1943</v>
      </c>
      <c r="D76">
        <v>290</v>
      </c>
      <c r="E76" t="s">
        <v>1073</v>
      </c>
      <c r="F76">
        <v>8</v>
      </c>
      <c r="G76">
        <v>0</v>
      </c>
      <c r="H76">
        <v>156</v>
      </c>
      <c r="I76">
        <v>22.6</v>
      </c>
      <c r="J76">
        <v>2922</v>
      </c>
      <c r="K76">
        <v>4.2</v>
      </c>
      <c r="L76">
        <v>21</v>
      </c>
      <c r="M76" s="5">
        <v>0</v>
      </c>
      <c r="N76" s="5">
        <v>0</v>
      </c>
      <c r="O76">
        <v>2</v>
      </c>
      <c r="P76">
        <v>11</v>
      </c>
      <c r="Q76">
        <v>10</v>
      </c>
    </row>
    <row r="77" spans="1:17" x14ac:dyDescent="0.35">
      <c r="A77" s="10" t="str">
        <f t="shared" si="1"/>
        <v>Gomez (LIV)</v>
      </c>
      <c r="B77" t="s">
        <v>1942</v>
      </c>
      <c r="C77" t="s">
        <v>1943</v>
      </c>
      <c r="D77">
        <v>298</v>
      </c>
      <c r="E77" t="s">
        <v>1098</v>
      </c>
      <c r="F77">
        <v>4.5</v>
      </c>
      <c r="G77">
        <v>0</v>
      </c>
      <c r="H77">
        <v>68</v>
      </c>
      <c r="I77">
        <v>0.3</v>
      </c>
      <c r="J77">
        <v>1461</v>
      </c>
      <c r="K77">
        <v>3.2</v>
      </c>
      <c r="L77">
        <v>8</v>
      </c>
      <c r="M77" s="5">
        <v>0</v>
      </c>
      <c r="N77" s="5">
        <v>0</v>
      </c>
      <c r="O77">
        <v>7</v>
      </c>
      <c r="P77">
        <v>3</v>
      </c>
      <c r="Q77">
        <v>8</v>
      </c>
    </row>
    <row r="78" spans="1:17" x14ac:dyDescent="0.35">
      <c r="A78" s="10" t="str">
        <f t="shared" si="1"/>
        <v>Konaté (LIV)</v>
      </c>
      <c r="B78" t="s">
        <v>1942</v>
      </c>
      <c r="C78" t="s">
        <v>1943</v>
      </c>
      <c r="D78">
        <v>302</v>
      </c>
      <c r="E78" t="s">
        <v>1110</v>
      </c>
      <c r="F78">
        <v>5</v>
      </c>
      <c r="G78">
        <v>0</v>
      </c>
      <c r="H78">
        <v>49</v>
      </c>
      <c r="I78">
        <v>1.3</v>
      </c>
      <c r="J78">
        <v>1551</v>
      </c>
      <c r="K78">
        <v>2.7</v>
      </c>
      <c r="L78">
        <v>4</v>
      </c>
      <c r="M78" s="5">
        <v>0</v>
      </c>
      <c r="N78" s="5">
        <v>0</v>
      </c>
      <c r="O78">
        <v>3</v>
      </c>
      <c r="P78">
        <v>1</v>
      </c>
      <c r="Q78">
        <v>7</v>
      </c>
    </row>
    <row r="79" spans="1:17" x14ac:dyDescent="0.35">
      <c r="A79" s="10" t="str">
        <f t="shared" si="1"/>
        <v>Matip (LIV)</v>
      </c>
      <c r="B79" t="s">
        <v>1942</v>
      </c>
      <c r="C79" t="s">
        <v>1943</v>
      </c>
      <c r="D79">
        <v>305</v>
      </c>
      <c r="E79" t="s">
        <v>1119</v>
      </c>
      <c r="F79">
        <v>5</v>
      </c>
      <c r="G79">
        <v>0</v>
      </c>
      <c r="H79">
        <v>36</v>
      </c>
      <c r="I79">
        <v>0.3</v>
      </c>
      <c r="J79">
        <v>1091</v>
      </c>
      <c r="K79">
        <v>2.6</v>
      </c>
      <c r="L79">
        <v>4</v>
      </c>
      <c r="M79" s="5">
        <v>0</v>
      </c>
      <c r="N79" s="5">
        <v>0</v>
      </c>
      <c r="O79">
        <v>1</v>
      </c>
      <c r="P79">
        <v>2</v>
      </c>
      <c r="Q79">
        <v>3</v>
      </c>
    </row>
    <row r="80" spans="1:17" x14ac:dyDescent="0.35">
      <c r="A80" s="10" t="str">
        <f t="shared" si="1"/>
        <v>Phillips (LIV)</v>
      </c>
      <c r="B80" t="s">
        <v>1942</v>
      </c>
      <c r="C80" t="s">
        <v>1943</v>
      </c>
      <c r="D80">
        <v>306</v>
      </c>
      <c r="E80" t="s">
        <v>1121</v>
      </c>
      <c r="F80">
        <v>4</v>
      </c>
      <c r="G80">
        <v>0</v>
      </c>
      <c r="H80">
        <v>3</v>
      </c>
      <c r="I80">
        <v>0.3</v>
      </c>
      <c r="J80">
        <v>65</v>
      </c>
      <c r="K80">
        <v>1.5</v>
      </c>
      <c r="L80">
        <v>4</v>
      </c>
      <c r="M80" s="5">
        <v>0</v>
      </c>
      <c r="N80" s="5">
        <v>0</v>
      </c>
      <c r="O80">
        <v>1</v>
      </c>
      <c r="P80">
        <v>2</v>
      </c>
      <c r="Q80">
        <v>3</v>
      </c>
    </row>
    <row r="81" spans="1:17" x14ac:dyDescent="0.35">
      <c r="A81" s="10" t="str">
        <f t="shared" si="1"/>
        <v>Robertson (LIV)</v>
      </c>
      <c r="B81" t="s">
        <v>1942</v>
      </c>
      <c r="C81" t="s">
        <v>1943</v>
      </c>
      <c r="D81">
        <v>307</v>
      </c>
      <c r="E81" t="s">
        <v>1124</v>
      </c>
      <c r="F81">
        <v>6.5</v>
      </c>
      <c r="G81">
        <v>0</v>
      </c>
      <c r="H81">
        <v>121</v>
      </c>
      <c r="I81">
        <v>3.8</v>
      </c>
      <c r="J81">
        <v>2579</v>
      </c>
      <c r="K81">
        <v>3.6</v>
      </c>
      <c r="L81">
        <v>10</v>
      </c>
      <c r="M81" s="5">
        <v>0</v>
      </c>
      <c r="N81" s="5">
        <v>0</v>
      </c>
      <c r="O81">
        <v>1</v>
      </c>
      <c r="P81">
        <v>8</v>
      </c>
      <c r="Q81">
        <v>9</v>
      </c>
    </row>
    <row r="82" spans="1:17" x14ac:dyDescent="0.35">
      <c r="A82" s="10" t="str">
        <f t="shared" si="1"/>
        <v>Tsimikas (LIV)</v>
      </c>
      <c r="B82" t="s">
        <v>1942</v>
      </c>
      <c r="C82" t="s">
        <v>1943</v>
      </c>
      <c r="D82">
        <v>311</v>
      </c>
      <c r="E82" t="s">
        <v>1134</v>
      </c>
      <c r="F82">
        <v>4.5</v>
      </c>
      <c r="G82">
        <v>0</v>
      </c>
      <c r="H82">
        <v>48</v>
      </c>
      <c r="I82">
        <v>0.2</v>
      </c>
      <c r="J82">
        <v>762</v>
      </c>
      <c r="K82">
        <v>2.4</v>
      </c>
      <c r="L82">
        <v>2</v>
      </c>
      <c r="M82" s="5">
        <v>0</v>
      </c>
      <c r="N82" s="5">
        <v>0</v>
      </c>
      <c r="O82">
        <v>19</v>
      </c>
      <c r="P82">
        <v>4</v>
      </c>
      <c r="Q82">
        <v>4</v>
      </c>
    </row>
    <row r="83" spans="1:17" x14ac:dyDescent="0.35">
      <c r="A83" s="10" t="str">
        <f t="shared" si="1"/>
        <v>Van den Berg (LIV)</v>
      </c>
      <c r="B83" t="s">
        <v>1942</v>
      </c>
      <c r="C83" t="s">
        <v>1943</v>
      </c>
      <c r="D83">
        <v>312</v>
      </c>
      <c r="E83" t="s">
        <v>1139</v>
      </c>
      <c r="F83">
        <v>4</v>
      </c>
      <c r="G83">
        <v>0</v>
      </c>
      <c r="H83">
        <v>48</v>
      </c>
      <c r="I83">
        <v>0.1</v>
      </c>
      <c r="J83">
        <v>762</v>
      </c>
      <c r="K83">
        <v>0</v>
      </c>
      <c r="L83">
        <v>2</v>
      </c>
      <c r="M83" s="5">
        <v>0</v>
      </c>
      <c r="N83" s="5">
        <v>0</v>
      </c>
      <c r="O83">
        <v>19</v>
      </c>
      <c r="P83">
        <v>4</v>
      </c>
      <c r="Q83">
        <v>4</v>
      </c>
    </row>
    <row r="84" spans="1:17" x14ac:dyDescent="0.35">
      <c r="A84" s="10" t="str">
        <f t="shared" si="1"/>
        <v>Virgil (LIV)</v>
      </c>
      <c r="B84" t="s">
        <v>1942</v>
      </c>
      <c r="C84" t="s">
        <v>1943</v>
      </c>
      <c r="D84">
        <v>313</v>
      </c>
      <c r="E84" t="s">
        <v>1140</v>
      </c>
      <c r="F84">
        <v>6</v>
      </c>
      <c r="G84">
        <v>0</v>
      </c>
      <c r="H84">
        <v>127</v>
      </c>
      <c r="I84">
        <v>9.4</v>
      </c>
      <c r="J84">
        <v>2835</v>
      </c>
      <c r="K84">
        <v>4</v>
      </c>
      <c r="L84">
        <v>13</v>
      </c>
      <c r="M84" s="5">
        <v>0</v>
      </c>
      <c r="N84" s="5">
        <v>0</v>
      </c>
      <c r="O84">
        <v>3</v>
      </c>
      <c r="P84">
        <v>1</v>
      </c>
      <c r="Q84">
        <v>11</v>
      </c>
    </row>
    <row r="85" spans="1:17" x14ac:dyDescent="0.35">
      <c r="A85" s="10" t="str">
        <f t="shared" si="1"/>
        <v>Akanji (MCI)</v>
      </c>
      <c r="B85" t="s">
        <v>1944</v>
      </c>
      <c r="C85" t="s">
        <v>1945</v>
      </c>
      <c r="D85">
        <v>341</v>
      </c>
      <c r="E85" t="s">
        <v>1236</v>
      </c>
      <c r="F85">
        <v>5</v>
      </c>
      <c r="G85">
        <v>0</v>
      </c>
      <c r="H85">
        <v>82</v>
      </c>
      <c r="I85">
        <v>4.3</v>
      </c>
      <c r="J85">
        <v>2284</v>
      </c>
      <c r="K85">
        <v>2.8</v>
      </c>
      <c r="L85">
        <v>5</v>
      </c>
      <c r="M85" s="5">
        <v>0</v>
      </c>
      <c r="N85" s="5">
        <v>0</v>
      </c>
      <c r="O85">
        <v>3</v>
      </c>
      <c r="P85">
        <v>1</v>
      </c>
      <c r="Q85">
        <v>7</v>
      </c>
    </row>
    <row r="86" spans="1:17" x14ac:dyDescent="0.35">
      <c r="A86" s="10" t="str">
        <f t="shared" si="1"/>
        <v>Aké (MCI)</v>
      </c>
      <c r="B86" t="s">
        <v>1944</v>
      </c>
      <c r="C86" t="s">
        <v>1945</v>
      </c>
      <c r="D86">
        <v>342</v>
      </c>
      <c r="E86" t="s">
        <v>1238</v>
      </c>
      <c r="F86">
        <v>5</v>
      </c>
      <c r="G86">
        <v>0</v>
      </c>
      <c r="H86">
        <v>92</v>
      </c>
      <c r="I86">
        <v>4.4000000000000004</v>
      </c>
      <c r="J86">
        <v>1871</v>
      </c>
      <c r="K86">
        <v>3.5</v>
      </c>
      <c r="L86">
        <v>9</v>
      </c>
      <c r="M86" s="5">
        <v>0</v>
      </c>
      <c r="N86" s="5">
        <v>0</v>
      </c>
      <c r="O86">
        <v>1</v>
      </c>
      <c r="P86">
        <v>1</v>
      </c>
      <c r="Q86">
        <v>9</v>
      </c>
    </row>
    <row r="87" spans="1:17" x14ac:dyDescent="0.35">
      <c r="A87" s="10" t="str">
        <f t="shared" si="1"/>
        <v>Cancelo (MCI)</v>
      </c>
      <c r="B87" t="s">
        <v>1944</v>
      </c>
      <c r="C87" t="s">
        <v>1945</v>
      </c>
      <c r="D87">
        <v>346</v>
      </c>
      <c r="E87" t="s">
        <v>1250</v>
      </c>
      <c r="F87">
        <v>6</v>
      </c>
      <c r="G87">
        <v>0</v>
      </c>
      <c r="H87">
        <v>73</v>
      </c>
      <c r="I87">
        <v>4.8</v>
      </c>
      <c r="J87">
        <v>1273</v>
      </c>
      <c r="K87">
        <v>4.3</v>
      </c>
      <c r="L87">
        <v>10</v>
      </c>
      <c r="M87" s="5">
        <v>0</v>
      </c>
      <c r="N87" s="5">
        <v>0</v>
      </c>
      <c r="O87">
        <v>2</v>
      </c>
      <c r="P87">
        <v>2</v>
      </c>
      <c r="Q87">
        <v>6</v>
      </c>
    </row>
    <row r="88" spans="1:17" x14ac:dyDescent="0.35">
      <c r="A88" s="10" t="str">
        <f t="shared" si="1"/>
        <v>Rúben (MCI)</v>
      </c>
      <c r="B88" t="s">
        <v>1944</v>
      </c>
      <c r="C88" t="s">
        <v>1945</v>
      </c>
      <c r="D88">
        <v>350</v>
      </c>
      <c r="E88" t="s">
        <v>1258</v>
      </c>
      <c r="F88">
        <v>5.5</v>
      </c>
      <c r="G88">
        <v>0</v>
      </c>
      <c r="H88">
        <v>80</v>
      </c>
      <c r="I88">
        <v>7.3</v>
      </c>
      <c r="J88">
        <v>1997</v>
      </c>
      <c r="K88">
        <v>3.1</v>
      </c>
      <c r="L88">
        <v>1</v>
      </c>
      <c r="M88" s="5">
        <v>0</v>
      </c>
      <c r="N88" s="5">
        <v>0</v>
      </c>
      <c r="O88">
        <v>7</v>
      </c>
      <c r="P88">
        <v>18</v>
      </c>
      <c r="Q88">
        <v>9</v>
      </c>
    </row>
    <row r="89" spans="1:17" x14ac:dyDescent="0.35">
      <c r="A89" s="10" t="str">
        <f t="shared" si="1"/>
        <v>Laporte (MCI)</v>
      </c>
      <c r="B89" t="s">
        <v>1944</v>
      </c>
      <c r="C89" t="s">
        <v>1945</v>
      </c>
      <c r="D89">
        <v>357</v>
      </c>
      <c r="E89" t="s">
        <v>1281</v>
      </c>
      <c r="F89">
        <v>5</v>
      </c>
      <c r="G89">
        <v>0</v>
      </c>
      <c r="H89">
        <v>40</v>
      </c>
      <c r="I89">
        <v>0.5</v>
      </c>
      <c r="J89">
        <v>992</v>
      </c>
      <c r="K89">
        <v>3.3</v>
      </c>
      <c r="L89">
        <v>3</v>
      </c>
      <c r="M89" s="5">
        <v>0</v>
      </c>
      <c r="N89" s="5">
        <v>0</v>
      </c>
      <c r="O89">
        <v>1</v>
      </c>
      <c r="P89">
        <v>2</v>
      </c>
      <c r="Q89">
        <v>4</v>
      </c>
    </row>
    <row r="90" spans="1:17" x14ac:dyDescent="0.35">
      <c r="A90" s="10" t="str">
        <f t="shared" si="1"/>
        <v>R.Lewis (MCI)</v>
      </c>
      <c r="B90" t="s">
        <v>1944</v>
      </c>
      <c r="C90" t="s">
        <v>1945</v>
      </c>
      <c r="D90">
        <v>358</v>
      </c>
      <c r="E90" t="s">
        <v>1283</v>
      </c>
      <c r="F90">
        <v>4.5</v>
      </c>
      <c r="G90">
        <v>0</v>
      </c>
      <c r="H90">
        <v>29</v>
      </c>
      <c r="I90">
        <v>0.3</v>
      </c>
      <c r="J90">
        <v>900</v>
      </c>
      <c r="K90">
        <v>2.1</v>
      </c>
      <c r="L90">
        <v>3</v>
      </c>
      <c r="M90" s="5">
        <v>0</v>
      </c>
      <c r="N90" s="5">
        <v>0</v>
      </c>
      <c r="O90">
        <v>1</v>
      </c>
      <c r="P90">
        <v>2</v>
      </c>
      <c r="Q90">
        <v>2</v>
      </c>
    </row>
    <row r="91" spans="1:17" x14ac:dyDescent="0.35">
      <c r="A91" s="10" t="str">
        <f t="shared" si="1"/>
        <v>Sergio Gómez (MCI)</v>
      </c>
      <c r="B91" t="s">
        <v>1944</v>
      </c>
      <c r="C91" t="s">
        <v>1945</v>
      </c>
      <c r="D91">
        <v>366</v>
      </c>
      <c r="E91" t="s">
        <v>1304</v>
      </c>
      <c r="F91">
        <v>4</v>
      </c>
      <c r="G91">
        <v>0</v>
      </c>
      <c r="H91">
        <v>21</v>
      </c>
      <c r="I91">
        <v>1.2</v>
      </c>
      <c r="J91">
        <v>340</v>
      </c>
      <c r="K91">
        <v>1.8</v>
      </c>
      <c r="L91">
        <v>1</v>
      </c>
      <c r="M91" s="5">
        <v>0</v>
      </c>
      <c r="N91" s="5">
        <v>0</v>
      </c>
      <c r="O91">
        <v>2</v>
      </c>
      <c r="P91">
        <v>1</v>
      </c>
      <c r="Q91">
        <v>1</v>
      </c>
    </row>
    <row r="92" spans="1:17" x14ac:dyDescent="0.35">
      <c r="A92" s="10" t="str">
        <f t="shared" si="1"/>
        <v>Stones (MCI)</v>
      </c>
      <c r="B92" t="s">
        <v>1944</v>
      </c>
      <c r="C92" t="s">
        <v>1945</v>
      </c>
      <c r="D92">
        <v>368</v>
      </c>
      <c r="E92" t="s">
        <v>1309</v>
      </c>
      <c r="F92">
        <v>5.5</v>
      </c>
      <c r="G92">
        <v>0</v>
      </c>
      <c r="H92">
        <v>93</v>
      </c>
      <c r="I92">
        <v>28.9</v>
      </c>
      <c r="J92">
        <v>1844</v>
      </c>
      <c r="K92">
        <v>4</v>
      </c>
      <c r="L92">
        <v>13</v>
      </c>
      <c r="M92" s="5">
        <v>0</v>
      </c>
      <c r="N92" s="5">
        <v>0</v>
      </c>
      <c r="O92">
        <v>2</v>
      </c>
      <c r="P92">
        <v>2</v>
      </c>
      <c r="Q92">
        <v>7</v>
      </c>
    </row>
    <row r="93" spans="1:17" x14ac:dyDescent="0.35">
      <c r="A93" s="10" t="str">
        <f t="shared" si="1"/>
        <v>Walker (MCI)</v>
      </c>
      <c r="B93" t="s">
        <v>1944</v>
      </c>
      <c r="C93" t="s">
        <v>1945</v>
      </c>
      <c r="D93">
        <v>369</v>
      </c>
      <c r="E93" t="s">
        <v>1312</v>
      </c>
      <c r="F93">
        <v>5</v>
      </c>
      <c r="G93">
        <v>0</v>
      </c>
      <c r="H93">
        <v>69</v>
      </c>
      <c r="I93">
        <v>2.5</v>
      </c>
      <c r="J93">
        <v>1953</v>
      </c>
      <c r="K93">
        <v>2.6</v>
      </c>
      <c r="L93">
        <v>13</v>
      </c>
      <c r="M93" s="5">
        <v>0</v>
      </c>
      <c r="N93" s="5">
        <v>0</v>
      </c>
      <c r="O93">
        <v>2</v>
      </c>
      <c r="P93">
        <v>2</v>
      </c>
      <c r="Q93">
        <v>7</v>
      </c>
    </row>
    <row r="94" spans="1:17" x14ac:dyDescent="0.35">
      <c r="A94" s="10" t="str">
        <f t="shared" si="1"/>
        <v>Gvardiol (MCI)</v>
      </c>
      <c r="B94" t="s">
        <v>1944</v>
      </c>
      <c r="C94" t="s">
        <v>1945</v>
      </c>
      <c r="D94">
        <v>616</v>
      </c>
      <c r="E94" t="s">
        <v>1315</v>
      </c>
      <c r="F94">
        <v>5</v>
      </c>
      <c r="G94">
        <v>0</v>
      </c>
      <c r="H94">
        <v>69</v>
      </c>
      <c r="I94">
        <v>1.7</v>
      </c>
      <c r="J94">
        <v>1953</v>
      </c>
      <c r="K94">
        <v>0</v>
      </c>
      <c r="L94">
        <v>13</v>
      </c>
      <c r="M94" s="5">
        <v>0</v>
      </c>
      <c r="N94" s="5">
        <v>0</v>
      </c>
      <c r="O94">
        <v>2</v>
      </c>
      <c r="P94">
        <v>2</v>
      </c>
      <c r="Q94">
        <v>7</v>
      </c>
    </row>
    <row r="95" spans="1:17" x14ac:dyDescent="0.35">
      <c r="A95" s="10" t="str">
        <f t="shared" si="1"/>
        <v>Alex Telles (MUN)</v>
      </c>
      <c r="B95" t="s">
        <v>1946</v>
      </c>
      <c r="C95" t="s">
        <v>1947</v>
      </c>
      <c r="D95">
        <v>370</v>
      </c>
      <c r="E95" t="s">
        <v>1321</v>
      </c>
      <c r="F95">
        <v>4.5</v>
      </c>
      <c r="G95">
        <v>0</v>
      </c>
      <c r="H95">
        <v>82</v>
      </c>
      <c r="I95">
        <v>0</v>
      </c>
      <c r="J95">
        <v>1644</v>
      </c>
      <c r="K95">
        <v>0</v>
      </c>
      <c r="L95">
        <v>8</v>
      </c>
      <c r="M95" s="5">
        <v>0</v>
      </c>
      <c r="N95" s="5">
        <v>0</v>
      </c>
      <c r="O95">
        <v>3</v>
      </c>
      <c r="P95">
        <v>4</v>
      </c>
      <c r="Q95">
        <v>8</v>
      </c>
    </row>
    <row r="96" spans="1:17" x14ac:dyDescent="0.35">
      <c r="A96" s="10" t="str">
        <f t="shared" si="1"/>
        <v>B.Williams (MUN)</v>
      </c>
      <c r="B96" t="s">
        <v>1946</v>
      </c>
      <c r="C96" t="s">
        <v>1947</v>
      </c>
      <c r="D96">
        <v>374</v>
      </c>
      <c r="E96" t="s">
        <v>1336</v>
      </c>
      <c r="F96">
        <v>4</v>
      </c>
      <c r="G96">
        <v>0</v>
      </c>
      <c r="H96">
        <v>176</v>
      </c>
      <c r="I96">
        <v>0.2</v>
      </c>
      <c r="J96">
        <v>3317</v>
      </c>
      <c r="K96">
        <v>0</v>
      </c>
      <c r="L96">
        <v>23</v>
      </c>
      <c r="M96" s="5">
        <v>0</v>
      </c>
      <c r="N96" s="5">
        <v>0</v>
      </c>
      <c r="O96">
        <v>8</v>
      </c>
      <c r="P96">
        <v>9</v>
      </c>
      <c r="Q96">
        <v>18</v>
      </c>
    </row>
    <row r="97" spans="1:17" x14ac:dyDescent="0.35">
      <c r="A97" s="10" t="str">
        <f t="shared" si="1"/>
        <v>Bailly (MUN)</v>
      </c>
      <c r="B97" t="s">
        <v>1946</v>
      </c>
      <c r="C97" t="s">
        <v>1947</v>
      </c>
      <c r="D97">
        <v>375</v>
      </c>
      <c r="E97" t="s">
        <v>1339</v>
      </c>
      <c r="F97">
        <v>4</v>
      </c>
      <c r="G97">
        <v>0</v>
      </c>
      <c r="H97">
        <v>176</v>
      </c>
      <c r="I97">
        <v>0.2</v>
      </c>
      <c r="J97">
        <v>3317</v>
      </c>
      <c r="K97">
        <v>0</v>
      </c>
      <c r="L97">
        <v>23</v>
      </c>
      <c r="M97" s="5">
        <v>0</v>
      </c>
      <c r="N97" s="5">
        <v>0</v>
      </c>
      <c r="O97">
        <v>8</v>
      </c>
      <c r="P97">
        <v>9</v>
      </c>
      <c r="Q97">
        <v>18</v>
      </c>
    </row>
    <row r="98" spans="1:17" x14ac:dyDescent="0.35">
      <c r="A98" s="10" t="str">
        <f t="shared" si="1"/>
        <v>Dalot (MUN)</v>
      </c>
      <c r="B98" t="s">
        <v>1946</v>
      </c>
      <c r="C98" t="s">
        <v>1947</v>
      </c>
      <c r="D98">
        <v>377</v>
      </c>
      <c r="E98" t="s">
        <v>1346</v>
      </c>
      <c r="F98">
        <v>5</v>
      </c>
      <c r="G98">
        <v>0</v>
      </c>
      <c r="H98">
        <v>102</v>
      </c>
      <c r="I98">
        <v>2.2000000000000002</v>
      </c>
      <c r="J98">
        <v>2152</v>
      </c>
      <c r="K98">
        <v>3.9</v>
      </c>
      <c r="L98">
        <v>19</v>
      </c>
      <c r="M98" s="5">
        <v>0</v>
      </c>
      <c r="N98" s="5">
        <v>0</v>
      </c>
      <c r="O98">
        <v>1</v>
      </c>
      <c r="P98">
        <v>2</v>
      </c>
      <c r="Q98">
        <v>10</v>
      </c>
    </row>
    <row r="99" spans="1:17" x14ac:dyDescent="0.35">
      <c r="A99" s="10" t="str">
        <f t="shared" si="1"/>
        <v>Fernandez (MUN)</v>
      </c>
      <c r="B99" t="s">
        <v>1946</v>
      </c>
      <c r="C99" t="s">
        <v>1947</v>
      </c>
      <c r="D99">
        <v>380</v>
      </c>
      <c r="E99" t="s">
        <v>1352</v>
      </c>
      <c r="F99">
        <v>4</v>
      </c>
      <c r="G99">
        <v>0</v>
      </c>
      <c r="H99">
        <v>103</v>
      </c>
      <c r="I99">
        <v>0.3</v>
      </c>
      <c r="J99">
        <v>2046</v>
      </c>
      <c r="K99">
        <v>0</v>
      </c>
      <c r="L99">
        <v>8</v>
      </c>
      <c r="M99" s="5">
        <v>0</v>
      </c>
      <c r="N99" s="5">
        <v>0</v>
      </c>
      <c r="O99">
        <v>1</v>
      </c>
      <c r="P99">
        <v>9</v>
      </c>
      <c r="Q99">
        <v>13</v>
      </c>
    </row>
    <row r="100" spans="1:17" x14ac:dyDescent="0.35">
      <c r="A100" s="10" t="str">
        <f t="shared" si="1"/>
        <v>Lindelof (MUN)</v>
      </c>
      <c r="B100" t="s">
        <v>1946</v>
      </c>
      <c r="C100" t="s">
        <v>1947</v>
      </c>
      <c r="D100">
        <v>386</v>
      </c>
      <c r="E100" t="s">
        <v>1368</v>
      </c>
      <c r="F100">
        <v>4.5</v>
      </c>
      <c r="G100">
        <v>0</v>
      </c>
      <c r="H100">
        <v>57</v>
      </c>
      <c r="I100">
        <v>0.2</v>
      </c>
      <c r="J100">
        <v>1359</v>
      </c>
      <c r="K100">
        <v>2.9</v>
      </c>
      <c r="L100">
        <v>3</v>
      </c>
      <c r="M100" s="5">
        <v>0</v>
      </c>
      <c r="N100" s="5">
        <v>0</v>
      </c>
      <c r="O100">
        <v>3</v>
      </c>
      <c r="P100">
        <v>2</v>
      </c>
      <c r="Q100">
        <v>6</v>
      </c>
    </row>
    <row r="101" spans="1:17" x14ac:dyDescent="0.35">
      <c r="A101" s="10" t="str">
        <f t="shared" si="1"/>
        <v>Maguire (MUN)</v>
      </c>
      <c r="B101" t="s">
        <v>1946</v>
      </c>
      <c r="C101" t="s">
        <v>1947</v>
      </c>
      <c r="D101">
        <v>387</v>
      </c>
      <c r="E101" t="s">
        <v>1370</v>
      </c>
      <c r="F101">
        <v>4.5</v>
      </c>
      <c r="G101">
        <v>0</v>
      </c>
      <c r="H101">
        <v>39</v>
      </c>
      <c r="I101">
        <v>0.2</v>
      </c>
      <c r="J101">
        <v>762</v>
      </c>
      <c r="K101">
        <v>2.4</v>
      </c>
      <c r="L101">
        <v>2</v>
      </c>
      <c r="M101" s="5">
        <v>0</v>
      </c>
      <c r="N101" s="5">
        <v>0</v>
      </c>
      <c r="O101">
        <v>3</v>
      </c>
      <c r="P101">
        <v>2</v>
      </c>
      <c r="Q101">
        <v>5</v>
      </c>
    </row>
    <row r="102" spans="1:17" x14ac:dyDescent="0.35">
      <c r="A102" s="10" t="str">
        <f t="shared" si="1"/>
        <v>Malacia (MUN)</v>
      </c>
      <c r="B102" t="s">
        <v>1946</v>
      </c>
      <c r="C102" t="s">
        <v>1947</v>
      </c>
      <c r="D102">
        <v>389</v>
      </c>
      <c r="E102" t="s">
        <v>1376</v>
      </c>
      <c r="F102">
        <v>4.5</v>
      </c>
      <c r="G102">
        <v>0</v>
      </c>
      <c r="H102">
        <v>62</v>
      </c>
      <c r="I102">
        <v>0.2</v>
      </c>
      <c r="J102">
        <v>1391</v>
      </c>
      <c r="K102">
        <v>2.8</v>
      </c>
      <c r="L102">
        <v>8</v>
      </c>
      <c r="M102" s="5">
        <v>0</v>
      </c>
      <c r="N102" s="5">
        <v>0</v>
      </c>
      <c r="O102">
        <v>3</v>
      </c>
      <c r="P102">
        <v>2</v>
      </c>
      <c r="Q102">
        <v>7</v>
      </c>
    </row>
    <row r="103" spans="1:17" x14ac:dyDescent="0.35">
      <c r="A103" s="10" t="str">
        <f t="shared" si="1"/>
        <v>Martinez (MUN)</v>
      </c>
      <c r="B103" t="s">
        <v>1946</v>
      </c>
      <c r="C103" t="s">
        <v>1947</v>
      </c>
      <c r="D103">
        <v>391</v>
      </c>
      <c r="E103" t="s">
        <v>263</v>
      </c>
      <c r="F103">
        <v>5</v>
      </c>
      <c r="G103">
        <v>0</v>
      </c>
      <c r="H103">
        <v>81</v>
      </c>
      <c r="I103">
        <v>6.8</v>
      </c>
      <c r="J103">
        <v>2113</v>
      </c>
      <c r="K103">
        <v>3</v>
      </c>
      <c r="L103">
        <v>6</v>
      </c>
      <c r="M103" s="5">
        <v>0</v>
      </c>
      <c r="N103" s="5">
        <v>0</v>
      </c>
      <c r="O103">
        <v>1</v>
      </c>
      <c r="P103">
        <v>3</v>
      </c>
      <c r="Q103">
        <v>9</v>
      </c>
    </row>
    <row r="104" spans="1:17" x14ac:dyDescent="0.35">
      <c r="A104" s="10" t="str">
        <f t="shared" si="1"/>
        <v>Mengi (MUN)</v>
      </c>
      <c r="B104" t="s">
        <v>1946</v>
      </c>
      <c r="C104" t="s">
        <v>1947</v>
      </c>
      <c r="D104">
        <v>393</v>
      </c>
      <c r="E104" t="s">
        <v>1386</v>
      </c>
      <c r="F104">
        <v>4</v>
      </c>
      <c r="G104">
        <v>0</v>
      </c>
      <c r="H104">
        <v>36</v>
      </c>
      <c r="I104">
        <v>0.1</v>
      </c>
      <c r="J104">
        <v>1149</v>
      </c>
      <c r="K104">
        <v>0</v>
      </c>
      <c r="L104">
        <v>2</v>
      </c>
      <c r="M104" s="5">
        <v>0</v>
      </c>
      <c r="N104" s="5">
        <v>0</v>
      </c>
      <c r="O104">
        <v>1</v>
      </c>
      <c r="P104">
        <v>3</v>
      </c>
      <c r="Q104">
        <v>4</v>
      </c>
    </row>
    <row r="105" spans="1:17" x14ac:dyDescent="0.35">
      <c r="A105" s="10" t="str">
        <f t="shared" si="1"/>
        <v>R.Varane (MUN)</v>
      </c>
      <c r="B105" t="s">
        <v>1946</v>
      </c>
      <c r="C105" t="s">
        <v>1947</v>
      </c>
      <c r="D105">
        <v>395</v>
      </c>
      <c r="E105" t="s">
        <v>1393</v>
      </c>
      <c r="F105">
        <v>5</v>
      </c>
      <c r="G105">
        <v>0</v>
      </c>
      <c r="H105">
        <v>77</v>
      </c>
      <c r="I105">
        <v>1.8</v>
      </c>
      <c r="J105">
        <v>1912</v>
      </c>
      <c r="K105">
        <v>3.2</v>
      </c>
      <c r="L105">
        <v>2</v>
      </c>
      <c r="M105" s="5">
        <v>0</v>
      </c>
      <c r="N105" s="5">
        <v>0</v>
      </c>
      <c r="O105">
        <v>1</v>
      </c>
      <c r="P105">
        <v>3</v>
      </c>
      <c r="Q105">
        <v>10</v>
      </c>
    </row>
    <row r="106" spans="1:17" x14ac:dyDescent="0.35">
      <c r="A106" s="10" t="str">
        <f t="shared" si="1"/>
        <v>Shaw (MUN)</v>
      </c>
      <c r="B106" t="s">
        <v>1946</v>
      </c>
      <c r="C106" t="s">
        <v>1947</v>
      </c>
      <c r="D106">
        <v>398</v>
      </c>
      <c r="E106" t="s">
        <v>1400</v>
      </c>
      <c r="F106">
        <v>5.5</v>
      </c>
      <c r="G106">
        <v>0</v>
      </c>
      <c r="H106">
        <v>124</v>
      </c>
      <c r="I106">
        <v>27.4</v>
      </c>
      <c r="J106">
        <v>2552</v>
      </c>
      <c r="K106">
        <v>4</v>
      </c>
      <c r="L106">
        <v>20</v>
      </c>
      <c r="M106" s="5">
        <v>0</v>
      </c>
      <c r="N106" s="5">
        <v>0</v>
      </c>
      <c r="O106">
        <v>1</v>
      </c>
      <c r="P106">
        <v>4</v>
      </c>
      <c r="Q106">
        <v>12</v>
      </c>
    </row>
    <row r="107" spans="1:17" x14ac:dyDescent="0.35">
      <c r="A107" s="10" t="str">
        <f t="shared" si="1"/>
        <v>Wan-Bissaka (MUN)</v>
      </c>
      <c r="B107" t="s">
        <v>1946</v>
      </c>
      <c r="C107" t="s">
        <v>1947</v>
      </c>
      <c r="D107">
        <v>401</v>
      </c>
      <c r="E107" t="s">
        <v>1409</v>
      </c>
      <c r="F107">
        <v>4.5</v>
      </c>
      <c r="G107">
        <v>0</v>
      </c>
      <c r="H107">
        <v>67</v>
      </c>
      <c r="I107">
        <v>1.7</v>
      </c>
      <c r="J107">
        <v>1432</v>
      </c>
      <c r="K107">
        <v>3.5</v>
      </c>
      <c r="L107">
        <v>3</v>
      </c>
      <c r="M107" s="5">
        <v>0</v>
      </c>
      <c r="N107" s="5">
        <v>0</v>
      </c>
      <c r="O107">
        <v>1</v>
      </c>
      <c r="P107">
        <v>4</v>
      </c>
      <c r="Q107">
        <v>8</v>
      </c>
    </row>
    <row r="108" spans="1:17" x14ac:dyDescent="0.35">
      <c r="A108" s="10" t="str">
        <f t="shared" si="1"/>
        <v>Ashby (NEW)</v>
      </c>
      <c r="B108" t="s">
        <v>1948</v>
      </c>
      <c r="C108" t="s">
        <v>1949</v>
      </c>
      <c r="D108">
        <v>404</v>
      </c>
      <c r="E108" t="s">
        <v>1422</v>
      </c>
      <c r="F108">
        <v>4</v>
      </c>
      <c r="G108">
        <v>0</v>
      </c>
      <c r="H108">
        <v>30</v>
      </c>
      <c r="I108">
        <v>0.1</v>
      </c>
      <c r="J108">
        <v>395</v>
      </c>
      <c r="K108">
        <v>0</v>
      </c>
      <c r="L108">
        <v>2</v>
      </c>
      <c r="M108" s="5">
        <v>0</v>
      </c>
      <c r="N108" s="5">
        <v>0</v>
      </c>
      <c r="O108">
        <v>11</v>
      </c>
      <c r="P108">
        <v>1</v>
      </c>
      <c r="Q108">
        <v>1</v>
      </c>
    </row>
    <row r="109" spans="1:17" x14ac:dyDescent="0.35">
      <c r="A109" s="10" t="str">
        <f t="shared" si="1"/>
        <v>Botman (NEW)</v>
      </c>
      <c r="B109" t="s">
        <v>1948</v>
      </c>
      <c r="C109" t="s">
        <v>1949</v>
      </c>
      <c r="D109">
        <v>405</v>
      </c>
      <c r="E109" t="s">
        <v>1425</v>
      </c>
      <c r="F109">
        <v>4.5</v>
      </c>
      <c r="G109">
        <v>0</v>
      </c>
      <c r="H109">
        <v>129</v>
      </c>
      <c r="I109">
        <v>21.6</v>
      </c>
      <c r="J109">
        <v>3127</v>
      </c>
      <c r="K109">
        <v>3.6</v>
      </c>
      <c r="L109">
        <v>8</v>
      </c>
      <c r="M109" s="5">
        <v>0</v>
      </c>
      <c r="N109" s="5">
        <v>0</v>
      </c>
      <c r="O109">
        <v>11</v>
      </c>
      <c r="P109">
        <v>2</v>
      </c>
      <c r="Q109">
        <v>13</v>
      </c>
    </row>
    <row r="110" spans="1:17" x14ac:dyDescent="0.35">
      <c r="A110" s="10" t="str">
        <f t="shared" si="1"/>
        <v>Burn (NEW)</v>
      </c>
      <c r="B110" t="s">
        <v>1948</v>
      </c>
      <c r="C110" t="s">
        <v>1949</v>
      </c>
      <c r="D110">
        <v>407</v>
      </c>
      <c r="E110" t="s">
        <v>1430</v>
      </c>
      <c r="F110">
        <v>4.5</v>
      </c>
      <c r="G110">
        <v>0</v>
      </c>
      <c r="H110">
        <v>129</v>
      </c>
      <c r="I110">
        <v>3.5</v>
      </c>
      <c r="J110">
        <v>3109</v>
      </c>
      <c r="K110">
        <v>3.4</v>
      </c>
      <c r="L110">
        <v>6</v>
      </c>
      <c r="M110" s="5">
        <v>0</v>
      </c>
      <c r="N110" s="5">
        <v>0</v>
      </c>
      <c r="O110">
        <v>1</v>
      </c>
      <c r="P110">
        <v>5</v>
      </c>
      <c r="Q110">
        <v>14</v>
      </c>
    </row>
    <row r="111" spans="1:17" x14ac:dyDescent="0.35">
      <c r="A111" s="10" t="str">
        <f t="shared" si="1"/>
        <v>Krafth (NEW)</v>
      </c>
      <c r="B111" t="s">
        <v>1948</v>
      </c>
      <c r="C111" t="s">
        <v>1949</v>
      </c>
      <c r="D111">
        <v>417</v>
      </c>
      <c r="E111" t="s">
        <v>1458</v>
      </c>
      <c r="F111">
        <v>4.5</v>
      </c>
      <c r="G111">
        <v>0</v>
      </c>
      <c r="H111">
        <v>1</v>
      </c>
      <c r="I111">
        <v>0.1</v>
      </c>
      <c r="J111">
        <v>1</v>
      </c>
      <c r="K111">
        <v>1</v>
      </c>
      <c r="L111">
        <v>10</v>
      </c>
      <c r="M111" s="5">
        <v>0</v>
      </c>
      <c r="N111" s="5">
        <v>0</v>
      </c>
      <c r="O111">
        <v>6</v>
      </c>
      <c r="P111">
        <v>5</v>
      </c>
      <c r="Q111">
        <v>11</v>
      </c>
    </row>
    <row r="112" spans="1:17" x14ac:dyDescent="0.35">
      <c r="A112" s="10" t="str">
        <f t="shared" si="1"/>
        <v>Lascelles (NEW)</v>
      </c>
      <c r="B112" t="s">
        <v>1948</v>
      </c>
      <c r="C112" t="s">
        <v>1949</v>
      </c>
      <c r="D112">
        <v>419</v>
      </c>
      <c r="E112" t="s">
        <v>1464</v>
      </c>
      <c r="F112">
        <v>4</v>
      </c>
      <c r="G112">
        <v>0</v>
      </c>
      <c r="H112">
        <v>3</v>
      </c>
      <c r="I112">
        <v>0.4</v>
      </c>
      <c r="J112">
        <v>214</v>
      </c>
      <c r="K112">
        <v>0.7</v>
      </c>
      <c r="L112">
        <v>10</v>
      </c>
      <c r="M112" s="5">
        <v>0</v>
      </c>
      <c r="N112" s="5">
        <v>0</v>
      </c>
      <c r="O112">
        <v>6</v>
      </c>
      <c r="P112">
        <v>5</v>
      </c>
      <c r="Q112">
        <v>11</v>
      </c>
    </row>
    <row r="113" spans="1:17" x14ac:dyDescent="0.35">
      <c r="A113" s="10" t="str">
        <f t="shared" si="1"/>
        <v>J.Lewis (NEW)</v>
      </c>
      <c r="B113" t="s">
        <v>1948</v>
      </c>
      <c r="C113" t="s">
        <v>1949</v>
      </c>
      <c r="D113">
        <v>420</v>
      </c>
      <c r="E113" t="s">
        <v>1467</v>
      </c>
      <c r="F113">
        <v>4</v>
      </c>
      <c r="G113">
        <v>0</v>
      </c>
      <c r="H113">
        <v>2</v>
      </c>
      <c r="I113">
        <v>0.1</v>
      </c>
      <c r="J113">
        <v>9</v>
      </c>
      <c r="K113">
        <v>1</v>
      </c>
      <c r="L113">
        <v>10</v>
      </c>
      <c r="M113" s="5">
        <v>0</v>
      </c>
      <c r="N113" s="5">
        <v>0</v>
      </c>
      <c r="O113">
        <v>6</v>
      </c>
      <c r="P113">
        <v>5</v>
      </c>
      <c r="Q113">
        <v>11</v>
      </c>
    </row>
    <row r="114" spans="1:17" x14ac:dyDescent="0.35">
      <c r="A114" s="10" t="str">
        <f t="shared" si="1"/>
        <v>Manquillo (NEW)</v>
      </c>
      <c r="B114" t="s">
        <v>1948</v>
      </c>
      <c r="C114" t="s">
        <v>1949</v>
      </c>
      <c r="D114">
        <v>422</v>
      </c>
      <c r="E114" t="s">
        <v>1475</v>
      </c>
      <c r="F114">
        <v>4</v>
      </c>
      <c r="G114">
        <v>0</v>
      </c>
      <c r="H114">
        <v>4</v>
      </c>
      <c r="I114">
        <v>0.2</v>
      </c>
      <c r="J114">
        <v>34</v>
      </c>
      <c r="K114">
        <v>1</v>
      </c>
      <c r="L114">
        <v>2</v>
      </c>
      <c r="M114" s="5">
        <v>0</v>
      </c>
      <c r="N114" s="5">
        <v>0</v>
      </c>
      <c r="O114">
        <v>1</v>
      </c>
      <c r="P114">
        <v>5</v>
      </c>
      <c r="Q114">
        <v>13</v>
      </c>
    </row>
    <row r="115" spans="1:17" x14ac:dyDescent="0.35">
      <c r="A115" s="10" t="str">
        <f t="shared" si="1"/>
        <v>Schär (NEW)</v>
      </c>
      <c r="B115" t="s">
        <v>1948</v>
      </c>
      <c r="C115" t="s">
        <v>1949</v>
      </c>
      <c r="D115">
        <v>427</v>
      </c>
      <c r="E115" t="s">
        <v>1488</v>
      </c>
      <c r="F115">
        <v>5</v>
      </c>
      <c r="G115">
        <v>0</v>
      </c>
      <c r="H115">
        <v>139</v>
      </c>
      <c r="I115">
        <v>3.7</v>
      </c>
      <c r="J115">
        <v>3207</v>
      </c>
      <c r="K115">
        <v>3.9</v>
      </c>
      <c r="L115">
        <v>6</v>
      </c>
      <c r="M115" s="5">
        <v>0</v>
      </c>
      <c r="N115" s="5">
        <v>0</v>
      </c>
      <c r="O115">
        <v>1</v>
      </c>
      <c r="P115">
        <v>3</v>
      </c>
      <c r="Q115">
        <v>15</v>
      </c>
    </row>
    <row r="116" spans="1:17" x14ac:dyDescent="0.35">
      <c r="A116" s="10" t="str">
        <f t="shared" si="1"/>
        <v>Targett (NEW)</v>
      </c>
      <c r="B116" t="s">
        <v>1948</v>
      </c>
      <c r="C116" t="s">
        <v>1949</v>
      </c>
      <c r="D116">
        <v>428</v>
      </c>
      <c r="E116" t="s">
        <v>1490</v>
      </c>
      <c r="F116">
        <v>4.5</v>
      </c>
      <c r="G116">
        <v>0</v>
      </c>
      <c r="H116">
        <v>35</v>
      </c>
      <c r="I116">
        <v>0.2</v>
      </c>
      <c r="J116">
        <v>600</v>
      </c>
      <c r="K116">
        <v>2.1</v>
      </c>
      <c r="L116">
        <v>2</v>
      </c>
      <c r="M116" s="5">
        <v>0</v>
      </c>
      <c r="N116" s="5">
        <v>0</v>
      </c>
      <c r="O116">
        <v>1</v>
      </c>
      <c r="P116">
        <v>3</v>
      </c>
      <c r="Q116">
        <v>3</v>
      </c>
    </row>
    <row r="117" spans="1:17" x14ac:dyDescent="0.35">
      <c r="A117" s="10" t="str">
        <f t="shared" si="1"/>
        <v>Trippier (NEW)</v>
      </c>
      <c r="B117" t="s">
        <v>1948</v>
      </c>
      <c r="C117" t="s">
        <v>1949</v>
      </c>
      <c r="D117">
        <v>430</v>
      </c>
      <c r="E117" t="s">
        <v>1495</v>
      </c>
      <c r="F117">
        <v>6.5</v>
      </c>
      <c r="G117">
        <v>0</v>
      </c>
      <c r="H117">
        <v>198</v>
      </c>
      <c r="I117">
        <v>34.799999999999997</v>
      </c>
      <c r="J117">
        <v>3342</v>
      </c>
      <c r="K117">
        <v>5.2</v>
      </c>
      <c r="L117">
        <v>39</v>
      </c>
      <c r="M117" s="5">
        <v>0</v>
      </c>
      <c r="N117" s="5">
        <v>0</v>
      </c>
      <c r="O117">
        <v>1</v>
      </c>
      <c r="P117">
        <v>9</v>
      </c>
      <c r="Q117">
        <v>16</v>
      </c>
    </row>
    <row r="118" spans="1:17" x14ac:dyDescent="0.35">
      <c r="A118" s="10" t="str">
        <f t="shared" si="1"/>
        <v>Watts (NEW)</v>
      </c>
      <c r="B118" t="s">
        <v>1948</v>
      </c>
      <c r="C118" t="s">
        <v>1949</v>
      </c>
      <c r="D118">
        <v>431</v>
      </c>
      <c r="E118" t="s">
        <v>1499</v>
      </c>
      <c r="F118">
        <v>4</v>
      </c>
      <c r="G118">
        <v>0</v>
      </c>
      <c r="H118">
        <v>198</v>
      </c>
      <c r="I118">
        <v>0.4</v>
      </c>
      <c r="J118">
        <v>3342</v>
      </c>
      <c r="K118">
        <v>0</v>
      </c>
      <c r="L118">
        <v>39</v>
      </c>
      <c r="M118" s="5">
        <v>0</v>
      </c>
      <c r="N118" s="5">
        <v>0</v>
      </c>
      <c r="O118">
        <v>1</v>
      </c>
      <c r="P118">
        <v>9</v>
      </c>
      <c r="Q118">
        <v>16</v>
      </c>
    </row>
    <row r="119" spans="1:17" x14ac:dyDescent="0.35">
      <c r="A119" s="10" t="str">
        <f t="shared" si="1"/>
        <v>Dummett (NEW)</v>
      </c>
      <c r="B119" t="s">
        <v>1948</v>
      </c>
      <c r="C119" t="s">
        <v>1949</v>
      </c>
      <c r="D119">
        <v>581</v>
      </c>
      <c r="E119" t="s">
        <v>1508</v>
      </c>
      <c r="F119">
        <v>4</v>
      </c>
      <c r="G119">
        <v>0</v>
      </c>
      <c r="H119">
        <v>157</v>
      </c>
      <c r="I119">
        <v>0.2</v>
      </c>
      <c r="J119">
        <v>1870</v>
      </c>
      <c r="K119">
        <v>0</v>
      </c>
      <c r="L119">
        <v>20</v>
      </c>
      <c r="M119" s="5">
        <v>0</v>
      </c>
      <c r="N119" s="5">
        <v>0</v>
      </c>
      <c r="O119">
        <v>18</v>
      </c>
      <c r="P119">
        <v>6</v>
      </c>
      <c r="Q119">
        <v>10</v>
      </c>
    </row>
    <row r="120" spans="1:17" x14ac:dyDescent="0.35">
      <c r="A120" s="10" t="str">
        <f t="shared" si="1"/>
        <v>Davies (TOT)</v>
      </c>
      <c r="B120" t="s">
        <v>1950</v>
      </c>
      <c r="C120" t="s">
        <v>1951</v>
      </c>
      <c r="D120">
        <v>495</v>
      </c>
      <c r="E120" t="s">
        <v>1646</v>
      </c>
      <c r="F120">
        <v>4.5</v>
      </c>
      <c r="G120">
        <v>0</v>
      </c>
      <c r="H120">
        <v>99</v>
      </c>
      <c r="I120">
        <v>0.8</v>
      </c>
      <c r="J120">
        <v>2284</v>
      </c>
      <c r="K120">
        <v>3.2</v>
      </c>
      <c r="L120">
        <v>3</v>
      </c>
      <c r="M120" s="5">
        <v>0</v>
      </c>
      <c r="N120" s="5">
        <v>0</v>
      </c>
      <c r="O120">
        <v>2</v>
      </c>
      <c r="P120">
        <v>3</v>
      </c>
      <c r="Q120">
        <v>9</v>
      </c>
    </row>
    <row r="121" spans="1:17" x14ac:dyDescent="0.35">
      <c r="A121" s="10" t="str">
        <f t="shared" si="1"/>
        <v>Dier (TOT)</v>
      </c>
      <c r="B121" t="s">
        <v>1950</v>
      </c>
      <c r="C121" t="s">
        <v>1951</v>
      </c>
      <c r="D121">
        <v>496</v>
      </c>
      <c r="E121" t="s">
        <v>1700</v>
      </c>
      <c r="F121">
        <v>4.5</v>
      </c>
      <c r="G121">
        <v>0</v>
      </c>
      <c r="H121">
        <v>96</v>
      </c>
      <c r="I121">
        <v>1.1000000000000001</v>
      </c>
      <c r="J121">
        <v>2816</v>
      </c>
      <c r="K121">
        <v>2.9</v>
      </c>
      <c r="L121">
        <v>5</v>
      </c>
      <c r="M121" s="5">
        <v>0</v>
      </c>
      <c r="N121" s="5">
        <v>0</v>
      </c>
      <c r="O121">
        <v>2</v>
      </c>
      <c r="P121">
        <v>1</v>
      </c>
      <c r="Q121">
        <v>9</v>
      </c>
    </row>
    <row r="122" spans="1:17" x14ac:dyDescent="0.35">
      <c r="A122" s="10" t="str">
        <f t="shared" si="1"/>
        <v>E.Royal (TOT)</v>
      </c>
      <c r="B122" t="s">
        <v>1950</v>
      </c>
      <c r="C122" t="s">
        <v>1951</v>
      </c>
      <c r="D122">
        <v>497</v>
      </c>
      <c r="E122" t="s">
        <v>1704</v>
      </c>
      <c r="F122">
        <v>4.5</v>
      </c>
      <c r="G122">
        <v>0</v>
      </c>
      <c r="H122">
        <v>86</v>
      </c>
      <c r="I122">
        <v>0.6</v>
      </c>
      <c r="J122">
        <v>1729</v>
      </c>
      <c r="K122">
        <v>3.3</v>
      </c>
      <c r="L122">
        <v>9</v>
      </c>
      <c r="M122" s="5">
        <v>0</v>
      </c>
      <c r="N122" s="5">
        <v>0</v>
      </c>
      <c r="O122">
        <v>2</v>
      </c>
      <c r="P122">
        <v>2</v>
      </c>
      <c r="Q122">
        <v>7</v>
      </c>
    </row>
    <row r="123" spans="1:17" x14ac:dyDescent="0.35">
      <c r="A123" s="10" t="str">
        <f t="shared" si="1"/>
        <v>Pedro Porro (TOT)</v>
      </c>
      <c r="B123" t="s">
        <v>1950</v>
      </c>
      <c r="C123" t="s">
        <v>1951</v>
      </c>
      <c r="D123">
        <v>506</v>
      </c>
      <c r="E123" t="s">
        <v>1730</v>
      </c>
      <c r="F123">
        <v>5</v>
      </c>
      <c r="G123">
        <v>0</v>
      </c>
      <c r="H123">
        <v>59</v>
      </c>
      <c r="I123">
        <v>3</v>
      </c>
      <c r="J123">
        <v>1132</v>
      </c>
      <c r="K123">
        <v>3.9</v>
      </c>
      <c r="L123">
        <v>5</v>
      </c>
      <c r="M123" s="5">
        <v>0</v>
      </c>
      <c r="N123" s="5">
        <v>0</v>
      </c>
      <c r="O123">
        <v>3</v>
      </c>
      <c r="P123">
        <v>3</v>
      </c>
      <c r="Q123">
        <v>2</v>
      </c>
    </row>
    <row r="124" spans="1:17" x14ac:dyDescent="0.35">
      <c r="A124" s="10" t="str">
        <f t="shared" si="1"/>
        <v>Perišić (TOT)</v>
      </c>
      <c r="B124" t="s">
        <v>1950</v>
      </c>
      <c r="C124" t="s">
        <v>1951</v>
      </c>
      <c r="D124">
        <v>507</v>
      </c>
      <c r="E124" t="s">
        <v>1732</v>
      </c>
      <c r="F124">
        <v>5</v>
      </c>
      <c r="G124">
        <v>0</v>
      </c>
      <c r="H124">
        <v>94</v>
      </c>
      <c r="I124">
        <v>2.6</v>
      </c>
      <c r="J124">
        <v>2099</v>
      </c>
      <c r="K124">
        <v>2.8</v>
      </c>
      <c r="L124">
        <v>6</v>
      </c>
      <c r="M124" s="5">
        <v>0</v>
      </c>
      <c r="N124" s="5">
        <v>0</v>
      </c>
      <c r="O124">
        <v>1</v>
      </c>
      <c r="P124">
        <v>8</v>
      </c>
      <c r="Q124">
        <v>6</v>
      </c>
    </row>
    <row r="125" spans="1:17" x14ac:dyDescent="0.35">
      <c r="A125" s="10" t="str">
        <f t="shared" si="1"/>
        <v>Reguilón (TOT)</v>
      </c>
      <c r="B125" t="s">
        <v>1950</v>
      </c>
      <c r="C125" t="s">
        <v>1951</v>
      </c>
      <c r="D125">
        <v>508</v>
      </c>
      <c r="E125" t="s">
        <v>1734</v>
      </c>
      <c r="F125">
        <v>4.5</v>
      </c>
      <c r="G125">
        <v>0</v>
      </c>
      <c r="H125">
        <v>94</v>
      </c>
      <c r="I125">
        <v>0.2</v>
      </c>
      <c r="J125">
        <v>2099</v>
      </c>
      <c r="K125">
        <v>0</v>
      </c>
      <c r="L125">
        <v>6</v>
      </c>
      <c r="M125" s="5">
        <v>0</v>
      </c>
      <c r="N125" s="5">
        <v>0</v>
      </c>
      <c r="O125">
        <v>1</v>
      </c>
      <c r="P125">
        <v>8</v>
      </c>
      <c r="Q125">
        <v>6</v>
      </c>
    </row>
    <row r="126" spans="1:17" x14ac:dyDescent="0.35">
      <c r="A126" s="10" t="str">
        <f t="shared" si="1"/>
        <v>Rodon (TOT)</v>
      </c>
      <c r="B126" t="s">
        <v>1950</v>
      </c>
      <c r="C126" t="s">
        <v>1951</v>
      </c>
      <c r="D126">
        <v>510</v>
      </c>
      <c r="E126" t="s">
        <v>1739</v>
      </c>
      <c r="F126">
        <v>4</v>
      </c>
      <c r="G126">
        <v>0</v>
      </c>
      <c r="H126">
        <v>54</v>
      </c>
      <c r="I126">
        <v>0.4</v>
      </c>
      <c r="J126">
        <v>995</v>
      </c>
      <c r="K126">
        <v>0</v>
      </c>
      <c r="L126">
        <v>2</v>
      </c>
      <c r="M126" s="5">
        <v>0</v>
      </c>
      <c r="N126" s="5">
        <v>0</v>
      </c>
      <c r="O126">
        <v>1</v>
      </c>
      <c r="P126">
        <v>5</v>
      </c>
      <c r="Q126">
        <v>3</v>
      </c>
    </row>
    <row r="127" spans="1:17" x14ac:dyDescent="0.35">
      <c r="A127" s="10" t="str">
        <f t="shared" si="1"/>
        <v>Romero (TOT)</v>
      </c>
      <c r="B127" t="s">
        <v>1950</v>
      </c>
      <c r="C127" t="s">
        <v>1951</v>
      </c>
      <c r="D127">
        <v>511</v>
      </c>
      <c r="E127" t="s">
        <v>1742</v>
      </c>
      <c r="F127">
        <v>4.5</v>
      </c>
      <c r="G127">
        <v>0</v>
      </c>
      <c r="H127">
        <v>66</v>
      </c>
      <c r="I127">
        <v>1</v>
      </c>
      <c r="J127">
        <v>2363</v>
      </c>
      <c r="K127">
        <v>2.4</v>
      </c>
      <c r="L127">
        <v>3</v>
      </c>
      <c r="M127" s="5">
        <v>0</v>
      </c>
      <c r="N127" s="5">
        <v>0</v>
      </c>
      <c r="O127">
        <v>1</v>
      </c>
      <c r="P127">
        <v>2</v>
      </c>
      <c r="Q127">
        <v>8</v>
      </c>
    </row>
    <row r="128" spans="1:17" x14ac:dyDescent="0.35">
      <c r="A128" s="10" t="str">
        <f t="shared" si="1"/>
        <v>Sánchez (TOT)</v>
      </c>
      <c r="B128" t="s">
        <v>1950</v>
      </c>
      <c r="C128" t="s">
        <v>1951</v>
      </c>
      <c r="D128">
        <v>512</v>
      </c>
      <c r="E128" t="s">
        <v>718</v>
      </c>
      <c r="F128">
        <v>4.5</v>
      </c>
      <c r="G128">
        <v>0</v>
      </c>
      <c r="H128">
        <v>28</v>
      </c>
      <c r="I128">
        <v>0.2</v>
      </c>
      <c r="J128">
        <v>848</v>
      </c>
      <c r="K128">
        <v>1.6</v>
      </c>
      <c r="L128">
        <v>1</v>
      </c>
      <c r="M128" s="5">
        <v>0</v>
      </c>
      <c r="N128" s="5">
        <v>0</v>
      </c>
      <c r="O128">
        <v>1</v>
      </c>
      <c r="P128">
        <v>2</v>
      </c>
      <c r="Q128">
        <v>2</v>
      </c>
    </row>
    <row r="129" spans="1:17" x14ac:dyDescent="0.35">
      <c r="A129" s="10" t="str">
        <f t="shared" si="1"/>
        <v>Sessegnon (TOT)</v>
      </c>
      <c r="B129" t="s">
        <v>1950</v>
      </c>
      <c r="C129" t="s">
        <v>1951</v>
      </c>
      <c r="D129">
        <v>514</v>
      </c>
      <c r="E129" t="s">
        <v>1748</v>
      </c>
      <c r="F129">
        <v>4.5</v>
      </c>
      <c r="G129">
        <v>0</v>
      </c>
      <c r="H129">
        <v>35</v>
      </c>
      <c r="I129">
        <v>0</v>
      </c>
      <c r="J129">
        <v>805</v>
      </c>
      <c r="K129">
        <v>2.1</v>
      </c>
      <c r="L129">
        <v>1</v>
      </c>
      <c r="M129" s="5">
        <v>0</v>
      </c>
      <c r="N129" s="5">
        <v>0</v>
      </c>
      <c r="O129">
        <v>2</v>
      </c>
      <c r="P129">
        <v>1</v>
      </c>
      <c r="Q129">
        <v>1</v>
      </c>
    </row>
    <row r="130" spans="1:17" x14ac:dyDescent="0.35">
      <c r="A130" s="10" t="str">
        <f t="shared" si="1"/>
        <v>Spence (TOT)</v>
      </c>
      <c r="B130" t="s">
        <v>1950</v>
      </c>
      <c r="C130" t="s">
        <v>1951</v>
      </c>
      <c r="D130">
        <v>517</v>
      </c>
      <c r="E130" t="s">
        <v>1756</v>
      </c>
      <c r="F130">
        <v>4</v>
      </c>
      <c r="G130">
        <v>0</v>
      </c>
      <c r="H130">
        <v>4</v>
      </c>
      <c r="I130">
        <v>0.7</v>
      </c>
      <c r="J130">
        <v>5</v>
      </c>
      <c r="K130">
        <v>1</v>
      </c>
      <c r="L130">
        <v>8</v>
      </c>
      <c r="M130" s="5">
        <v>0</v>
      </c>
      <c r="N130" s="5">
        <v>0</v>
      </c>
      <c r="O130">
        <v>10</v>
      </c>
      <c r="P130">
        <v>6</v>
      </c>
      <c r="Q130">
        <v>9</v>
      </c>
    </row>
    <row r="131" spans="1:17" x14ac:dyDescent="0.35">
      <c r="A131" s="10" t="str">
        <f t="shared" si="1"/>
        <v>Tanganga (TOT)</v>
      </c>
      <c r="B131" t="s">
        <v>1950</v>
      </c>
      <c r="C131" t="s">
        <v>1951</v>
      </c>
      <c r="D131">
        <v>518</v>
      </c>
      <c r="E131" t="s">
        <v>1759</v>
      </c>
      <c r="F131">
        <v>4</v>
      </c>
      <c r="G131">
        <v>0</v>
      </c>
      <c r="H131">
        <v>4</v>
      </c>
      <c r="I131">
        <v>0.8</v>
      </c>
      <c r="J131">
        <v>145</v>
      </c>
      <c r="K131">
        <v>1</v>
      </c>
      <c r="L131">
        <v>8</v>
      </c>
      <c r="M131" s="5">
        <v>0</v>
      </c>
      <c r="N131" s="5">
        <v>0</v>
      </c>
      <c r="O131">
        <v>10</v>
      </c>
      <c r="P131">
        <v>6</v>
      </c>
      <c r="Q131">
        <v>9</v>
      </c>
    </row>
    <row r="132" spans="1:17" x14ac:dyDescent="0.35">
      <c r="A132" s="10" t="str">
        <f t="shared" si="1"/>
        <v>Udogie (TOT)</v>
      </c>
      <c r="B132" t="s">
        <v>1950</v>
      </c>
      <c r="C132" t="s">
        <v>1951</v>
      </c>
      <c r="D132">
        <v>519</v>
      </c>
      <c r="E132" t="s">
        <v>1762</v>
      </c>
      <c r="F132">
        <v>4.5</v>
      </c>
      <c r="G132">
        <v>0</v>
      </c>
      <c r="H132">
        <v>4</v>
      </c>
      <c r="I132">
        <v>1.3</v>
      </c>
      <c r="J132">
        <v>145</v>
      </c>
      <c r="K132">
        <v>0</v>
      </c>
      <c r="L132">
        <v>8</v>
      </c>
      <c r="M132" s="5">
        <v>0</v>
      </c>
      <c r="N132" s="5">
        <v>0</v>
      </c>
      <c r="O132">
        <v>10</v>
      </c>
      <c r="P132">
        <v>6</v>
      </c>
      <c r="Q132">
        <v>9</v>
      </c>
    </row>
    <row r="133" spans="1:17" x14ac:dyDescent="0.35">
      <c r="A133" s="10" t="str">
        <f t="shared" ref="A133:A196" si="2">IF(B133="","",E133&amp;" ("&amp;B133&amp;")")</f>
        <v>N.Aguerd (WHU)</v>
      </c>
      <c r="B133" t="s">
        <v>1952</v>
      </c>
      <c r="C133" t="s">
        <v>1953</v>
      </c>
      <c r="D133">
        <v>522</v>
      </c>
      <c r="E133" t="s">
        <v>1774</v>
      </c>
      <c r="F133">
        <v>4.5</v>
      </c>
      <c r="G133">
        <v>0</v>
      </c>
      <c r="H133">
        <v>58</v>
      </c>
      <c r="I133">
        <v>0.6</v>
      </c>
      <c r="J133">
        <v>1594</v>
      </c>
      <c r="K133">
        <v>3.2</v>
      </c>
      <c r="L133">
        <v>5</v>
      </c>
      <c r="M133" s="5">
        <v>0</v>
      </c>
      <c r="N133" s="5">
        <v>0</v>
      </c>
      <c r="O133">
        <v>2</v>
      </c>
      <c r="P133">
        <v>6</v>
      </c>
      <c r="Q133">
        <v>5</v>
      </c>
    </row>
    <row r="134" spans="1:17" x14ac:dyDescent="0.35">
      <c r="A134" s="10" t="str">
        <f t="shared" si="2"/>
        <v>Coufal (WHU)</v>
      </c>
      <c r="B134" t="s">
        <v>1952</v>
      </c>
      <c r="C134" t="s">
        <v>1953</v>
      </c>
      <c r="D134">
        <v>528</v>
      </c>
      <c r="E134" t="s">
        <v>1792</v>
      </c>
      <c r="F134">
        <v>4.5</v>
      </c>
      <c r="G134">
        <v>0</v>
      </c>
      <c r="H134">
        <v>58</v>
      </c>
      <c r="I134">
        <v>0.3</v>
      </c>
      <c r="J134">
        <v>2135</v>
      </c>
      <c r="K134">
        <v>2.1</v>
      </c>
      <c r="L134">
        <v>2</v>
      </c>
      <c r="M134" s="5">
        <v>0</v>
      </c>
      <c r="N134" s="5">
        <v>0</v>
      </c>
      <c r="O134">
        <v>6</v>
      </c>
      <c r="P134">
        <v>2</v>
      </c>
      <c r="Q134">
        <v>4</v>
      </c>
    </row>
    <row r="135" spans="1:17" x14ac:dyDescent="0.35">
      <c r="A135" s="10" t="str">
        <f t="shared" si="2"/>
        <v>Cresswell (WHU)</v>
      </c>
      <c r="B135" t="s">
        <v>1952</v>
      </c>
      <c r="C135" t="s">
        <v>1953</v>
      </c>
      <c r="D135">
        <v>530</v>
      </c>
      <c r="E135" t="s">
        <v>1796</v>
      </c>
      <c r="F135">
        <v>4.5</v>
      </c>
      <c r="G135">
        <v>0</v>
      </c>
      <c r="H135">
        <v>74</v>
      </c>
      <c r="I135">
        <v>1</v>
      </c>
      <c r="J135">
        <v>2235</v>
      </c>
      <c r="K135">
        <v>2.6</v>
      </c>
      <c r="L135">
        <v>8</v>
      </c>
      <c r="M135" s="5">
        <v>0</v>
      </c>
      <c r="N135" s="5">
        <v>0</v>
      </c>
      <c r="O135">
        <v>6</v>
      </c>
      <c r="P135">
        <v>1</v>
      </c>
      <c r="Q135">
        <v>6</v>
      </c>
    </row>
    <row r="136" spans="1:17" x14ac:dyDescent="0.35">
      <c r="A136" s="10" t="str">
        <f t="shared" si="2"/>
        <v>Emerson (WHU)</v>
      </c>
      <c r="B136" t="s">
        <v>1952</v>
      </c>
      <c r="C136" t="s">
        <v>1953</v>
      </c>
      <c r="D136">
        <v>532</v>
      </c>
      <c r="E136" t="s">
        <v>1701</v>
      </c>
      <c r="F136">
        <v>4.5</v>
      </c>
      <c r="G136">
        <v>0</v>
      </c>
      <c r="H136">
        <v>39</v>
      </c>
      <c r="I136">
        <v>0.4</v>
      </c>
      <c r="J136">
        <v>1317</v>
      </c>
      <c r="K136">
        <v>1.8</v>
      </c>
      <c r="L136">
        <v>2</v>
      </c>
      <c r="M136" s="5">
        <v>0</v>
      </c>
      <c r="N136" s="5">
        <v>0</v>
      </c>
      <c r="O136">
        <v>1</v>
      </c>
      <c r="P136">
        <v>1</v>
      </c>
      <c r="Q136">
        <v>2</v>
      </c>
    </row>
    <row r="137" spans="1:17" x14ac:dyDescent="0.35">
      <c r="A137" s="10" t="str">
        <f t="shared" si="2"/>
        <v>Johnson (WHU)</v>
      </c>
      <c r="B137" t="s">
        <v>1952</v>
      </c>
      <c r="C137" t="s">
        <v>1953</v>
      </c>
      <c r="D137">
        <v>536</v>
      </c>
      <c r="E137" t="s">
        <v>1560</v>
      </c>
      <c r="F137">
        <v>4.5</v>
      </c>
      <c r="G137">
        <v>0</v>
      </c>
      <c r="H137">
        <v>29</v>
      </c>
      <c r="I137">
        <v>0.1</v>
      </c>
      <c r="J137">
        <v>860</v>
      </c>
      <c r="K137">
        <v>1.7</v>
      </c>
      <c r="L137">
        <v>1</v>
      </c>
      <c r="M137" s="5">
        <v>0</v>
      </c>
      <c r="N137" s="5">
        <v>0</v>
      </c>
      <c r="O137">
        <v>8</v>
      </c>
      <c r="P137">
        <v>2</v>
      </c>
      <c r="Q137">
        <v>2</v>
      </c>
    </row>
    <row r="138" spans="1:17" x14ac:dyDescent="0.35">
      <c r="A138" s="10" t="str">
        <f t="shared" si="2"/>
        <v>Kehrer (WHU)</v>
      </c>
      <c r="B138" t="s">
        <v>1952</v>
      </c>
      <c r="C138" t="s">
        <v>1953</v>
      </c>
      <c r="D138">
        <v>537</v>
      </c>
      <c r="E138" t="s">
        <v>1814</v>
      </c>
      <c r="F138">
        <v>4.5</v>
      </c>
      <c r="G138">
        <v>0</v>
      </c>
      <c r="H138">
        <v>67</v>
      </c>
      <c r="I138">
        <v>0.2</v>
      </c>
      <c r="J138">
        <v>2229</v>
      </c>
      <c r="K138">
        <v>2.5</v>
      </c>
      <c r="L138">
        <v>4</v>
      </c>
      <c r="M138" s="5">
        <v>0</v>
      </c>
      <c r="N138" s="5">
        <v>0</v>
      </c>
      <c r="O138">
        <v>8</v>
      </c>
      <c r="P138">
        <v>3</v>
      </c>
      <c r="Q138">
        <v>5</v>
      </c>
    </row>
    <row r="139" spans="1:17" x14ac:dyDescent="0.35">
      <c r="A139" s="10" t="str">
        <f t="shared" si="2"/>
        <v>Zouma (WHU)</v>
      </c>
      <c r="B139" t="s">
        <v>1952</v>
      </c>
      <c r="C139" t="s">
        <v>1953</v>
      </c>
      <c r="D139">
        <v>544</v>
      </c>
      <c r="E139" t="s">
        <v>1832</v>
      </c>
      <c r="F139">
        <v>4.5</v>
      </c>
      <c r="G139">
        <v>0</v>
      </c>
      <c r="H139">
        <v>88</v>
      </c>
      <c r="I139">
        <v>0.9</v>
      </c>
      <c r="J139">
        <v>1988</v>
      </c>
      <c r="K139">
        <v>3.5</v>
      </c>
      <c r="L139">
        <v>8</v>
      </c>
      <c r="M139" s="5">
        <v>0</v>
      </c>
      <c r="N139" s="5">
        <v>0</v>
      </c>
      <c r="O139">
        <v>2</v>
      </c>
      <c r="P139">
        <v>1</v>
      </c>
      <c r="Q139">
        <v>7</v>
      </c>
    </row>
    <row r="140" spans="1:17" x14ac:dyDescent="0.35">
      <c r="A140" s="10" t="str">
        <f t="shared" si="2"/>
        <v>Ogbonna (WHU)</v>
      </c>
      <c r="B140" t="s">
        <v>1952</v>
      </c>
      <c r="C140" t="s">
        <v>1953</v>
      </c>
      <c r="D140">
        <v>577</v>
      </c>
      <c r="E140" t="s">
        <v>1835</v>
      </c>
      <c r="F140">
        <v>4.5</v>
      </c>
      <c r="G140">
        <v>0</v>
      </c>
      <c r="H140">
        <v>44</v>
      </c>
      <c r="I140">
        <v>0.1</v>
      </c>
      <c r="J140">
        <v>1234</v>
      </c>
      <c r="K140">
        <v>2.8</v>
      </c>
      <c r="L140">
        <v>4</v>
      </c>
      <c r="M140" s="5">
        <v>0</v>
      </c>
      <c r="N140" s="5">
        <v>0</v>
      </c>
      <c r="O140">
        <v>2</v>
      </c>
      <c r="P140">
        <v>1</v>
      </c>
      <c r="Q140">
        <v>4</v>
      </c>
    </row>
    <row r="141" spans="1:17" x14ac:dyDescent="0.35">
      <c r="A141" s="10" t="str">
        <f t="shared" si="2"/>
        <v>Aït-Nouri (WOL)</v>
      </c>
      <c r="B141" t="s">
        <v>1954</v>
      </c>
      <c r="C141" t="s">
        <v>1955</v>
      </c>
      <c r="D141">
        <v>545</v>
      </c>
      <c r="E141" t="s">
        <v>1838</v>
      </c>
      <c r="F141">
        <v>4.5</v>
      </c>
      <c r="G141">
        <v>0</v>
      </c>
      <c r="H141">
        <v>41</v>
      </c>
      <c r="I141">
        <v>0.3</v>
      </c>
      <c r="J141">
        <v>1067</v>
      </c>
      <c r="K141">
        <v>2</v>
      </c>
      <c r="L141">
        <v>4</v>
      </c>
      <c r="M141" s="5">
        <v>0</v>
      </c>
      <c r="N141" s="5">
        <v>0</v>
      </c>
      <c r="O141">
        <v>1</v>
      </c>
      <c r="P141">
        <v>1</v>
      </c>
      <c r="Q141">
        <v>4</v>
      </c>
    </row>
    <row r="142" spans="1:17" x14ac:dyDescent="0.35">
      <c r="A142" s="10" t="str">
        <f t="shared" si="2"/>
        <v>Bolla (WOL)</v>
      </c>
      <c r="B142" t="s">
        <v>1954</v>
      </c>
      <c r="C142" t="s">
        <v>1955</v>
      </c>
      <c r="D142">
        <v>547</v>
      </c>
      <c r="E142" t="s">
        <v>1843</v>
      </c>
      <c r="F142">
        <v>4</v>
      </c>
      <c r="G142">
        <v>0</v>
      </c>
      <c r="H142">
        <v>6</v>
      </c>
      <c r="I142">
        <v>0.8</v>
      </c>
      <c r="J142">
        <v>180</v>
      </c>
      <c r="K142">
        <v>0</v>
      </c>
      <c r="L142">
        <v>4</v>
      </c>
      <c r="M142" s="5">
        <v>0</v>
      </c>
      <c r="N142" s="5">
        <v>0</v>
      </c>
      <c r="O142">
        <v>1</v>
      </c>
      <c r="P142">
        <v>1</v>
      </c>
      <c r="Q142">
        <v>4</v>
      </c>
    </row>
    <row r="143" spans="1:17" x14ac:dyDescent="0.35">
      <c r="A143" s="10" t="str">
        <f t="shared" si="2"/>
        <v>Bueno (WOL)</v>
      </c>
      <c r="B143" t="s">
        <v>1954</v>
      </c>
      <c r="C143" t="s">
        <v>1955</v>
      </c>
      <c r="D143">
        <v>548</v>
      </c>
      <c r="E143" t="s">
        <v>1846</v>
      </c>
      <c r="F143">
        <v>4.5</v>
      </c>
      <c r="G143">
        <v>0</v>
      </c>
      <c r="H143">
        <v>41</v>
      </c>
      <c r="I143">
        <v>0.2</v>
      </c>
      <c r="J143">
        <v>1307</v>
      </c>
      <c r="K143">
        <v>2</v>
      </c>
      <c r="L143">
        <v>3</v>
      </c>
      <c r="M143" s="5">
        <v>0</v>
      </c>
      <c r="N143" s="5">
        <v>0</v>
      </c>
      <c r="O143">
        <v>1</v>
      </c>
      <c r="P143">
        <v>1</v>
      </c>
      <c r="Q143">
        <v>3</v>
      </c>
    </row>
    <row r="144" spans="1:17" x14ac:dyDescent="0.35">
      <c r="A144" s="10" t="str">
        <f t="shared" si="2"/>
        <v>Dawson (WOL)</v>
      </c>
      <c r="B144" t="s">
        <v>1954</v>
      </c>
      <c r="C144" t="s">
        <v>1955</v>
      </c>
      <c r="D144">
        <v>551</v>
      </c>
      <c r="E144" t="s">
        <v>1856</v>
      </c>
      <c r="F144">
        <v>4.5</v>
      </c>
      <c r="G144">
        <v>0</v>
      </c>
      <c r="H144">
        <v>75</v>
      </c>
      <c r="I144">
        <v>0.3</v>
      </c>
      <c r="J144">
        <v>2134</v>
      </c>
      <c r="K144">
        <v>3</v>
      </c>
      <c r="L144">
        <v>7</v>
      </c>
      <c r="M144" s="5">
        <v>0</v>
      </c>
      <c r="N144" s="5">
        <v>0</v>
      </c>
      <c r="O144">
        <v>1</v>
      </c>
      <c r="P144">
        <v>1</v>
      </c>
      <c r="Q144">
        <v>7</v>
      </c>
    </row>
    <row r="145" spans="1:17" x14ac:dyDescent="0.35">
      <c r="A145" s="10" t="str">
        <f t="shared" si="2"/>
        <v>Hoever (WOL)</v>
      </c>
      <c r="B145" t="s">
        <v>1954</v>
      </c>
      <c r="C145" t="s">
        <v>1955</v>
      </c>
      <c r="D145">
        <v>556</v>
      </c>
      <c r="E145" t="s">
        <v>1868</v>
      </c>
      <c r="F145">
        <v>4</v>
      </c>
      <c r="G145">
        <v>0</v>
      </c>
      <c r="H145">
        <v>5</v>
      </c>
      <c r="I145">
        <v>0.3</v>
      </c>
      <c r="J145">
        <v>172</v>
      </c>
      <c r="K145">
        <v>0</v>
      </c>
      <c r="L145">
        <v>1</v>
      </c>
      <c r="M145" s="5">
        <v>0</v>
      </c>
      <c r="N145" s="5">
        <v>0</v>
      </c>
      <c r="O145">
        <v>1</v>
      </c>
      <c r="P145">
        <v>1</v>
      </c>
      <c r="Q145">
        <v>2</v>
      </c>
    </row>
    <row r="146" spans="1:17" x14ac:dyDescent="0.35">
      <c r="A146" s="10" t="str">
        <f t="shared" si="2"/>
        <v>J.Otto (WOL)</v>
      </c>
      <c r="B146" t="s">
        <v>1954</v>
      </c>
      <c r="C146" t="s">
        <v>1955</v>
      </c>
      <c r="D146">
        <v>560</v>
      </c>
      <c r="E146" t="s">
        <v>1878</v>
      </c>
      <c r="F146">
        <v>4.5</v>
      </c>
      <c r="G146">
        <v>0</v>
      </c>
      <c r="H146">
        <v>45</v>
      </c>
      <c r="I146">
        <v>0.1</v>
      </c>
      <c r="J146">
        <v>1257</v>
      </c>
      <c r="K146">
        <v>2.5</v>
      </c>
      <c r="L146">
        <v>2</v>
      </c>
      <c r="M146" s="5">
        <v>0</v>
      </c>
      <c r="N146" s="5">
        <v>0</v>
      </c>
      <c r="O146">
        <v>1</v>
      </c>
      <c r="P146">
        <v>2</v>
      </c>
      <c r="Q146">
        <v>5</v>
      </c>
    </row>
    <row r="147" spans="1:17" x14ac:dyDescent="0.35">
      <c r="A147" s="10" t="str">
        <f t="shared" si="2"/>
        <v>Kilman (WOL)</v>
      </c>
      <c r="B147" t="s">
        <v>1954</v>
      </c>
      <c r="C147" t="s">
        <v>1955</v>
      </c>
      <c r="D147">
        <v>563</v>
      </c>
      <c r="E147" t="s">
        <v>1887</v>
      </c>
      <c r="F147">
        <v>4.5</v>
      </c>
      <c r="G147">
        <v>0</v>
      </c>
      <c r="H147">
        <v>109</v>
      </c>
      <c r="I147">
        <v>1</v>
      </c>
      <c r="J147">
        <v>3307</v>
      </c>
      <c r="K147">
        <v>2.9</v>
      </c>
      <c r="L147">
        <v>12</v>
      </c>
      <c r="M147" s="5">
        <v>0</v>
      </c>
      <c r="N147" s="5">
        <v>0</v>
      </c>
      <c r="O147">
        <v>1</v>
      </c>
      <c r="P147">
        <v>1</v>
      </c>
      <c r="Q147">
        <v>11</v>
      </c>
    </row>
    <row r="148" spans="1:17" x14ac:dyDescent="0.35">
      <c r="A148" s="10" t="str">
        <f t="shared" si="2"/>
        <v>N.Semedo (WOL)</v>
      </c>
      <c r="B148" t="s">
        <v>1954</v>
      </c>
      <c r="C148" t="s">
        <v>1955</v>
      </c>
      <c r="D148">
        <v>572</v>
      </c>
      <c r="E148" t="s">
        <v>1915</v>
      </c>
      <c r="F148">
        <v>4.5</v>
      </c>
      <c r="G148">
        <v>0</v>
      </c>
      <c r="H148">
        <v>75</v>
      </c>
      <c r="I148">
        <v>0.3</v>
      </c>
      <c r="J148">
        <v>2633</v>
      </c>
      <c r="K148">
        <v>2.1</v>
      </c>
      <c r="L148">
        <v>5</v>
      </c>
      <c r="M148" s="5">
        <v>0</v>
      </c>
      <c r="N148" s="5">
        <v>0</v>
      </c>
      <c r="O148">
        <v>1</v>
      </c>
      <c r="P148">
        <v>1</v>
      </c>
      <c r="Q148">
        <v>8</v>
      </c>
    </row>
    <row r="149" spans="1:17" x14ac:dyDescent="0.35">
      <c r="A149" s="10" t="str">
        <f t="shared" si="2"/>
        <v>Toti (WOL)</v>
      </c>
      <c r="B149" t="s">
        <v>1954</v>
      </c>
      <c r="C149" t="s">
        <v>1955</v>
      </c>
      <c r="D149">
        <v>573</v>
      </c>
      <c r="E149" t="s">
        <v>1919</v>
      </c>
      <c r="F149">
        <v>4.5</v>
      </c>
      <c r="G149">
        <v>0</v>
      </c>
      <c r="H149">
        <v>43</v>
      </c>
      <c r="I149">
        <v>0.1</v>
      </c>
      <c r="J149">
        <v>978</v>
      </c>
      <c r="K149">
        <v>2.5</v>
      </c>
      <c r="L149">
        <v>4</v>
      </c>
      <c r="M149" s="5">
        <v>0</v>
      </c>
      <c r="N149" s="5">
        <v>0</v>
      </c>
      <c r="O149">
        <v>1</v>
      </c>
      <c r="P149">
        <v>1</v>
      </c>
      <c r="Q149">
        <v>4</v>
      </c>
    </row>
    <row r="150" spans="1:17" x14ac:dyDescent="0.35">
      <c r="A150" s="10" t="str">
        <f t="shared" si="2"/>
        <v>Doherty (WOL)</v>
      </c>
      <c r="B150" t="s">
        <v>1954</v>
      </c>
      <c r="C150" t="s">
        <v>1955</v>
      </c>
      <c r="D150">
        <v>598</v>
      </c>
      <c r="E150" t="s">
        <v>1926</v>
      </c>
      <c r="F150">
        <v>4.5</v>
      </c>
      <c r="G150">
        <v>0</v>
      </c>
      <c r="H150">
        <v>35</v>
      </c>
      <c r="I150">
        <v>0.4</v>
      </c>
      <c r="J150">
        <v>663</v>
      </c>
      <c r="K150">
        <v>2.9</v>
      </c>
      <c r="L150">
        <v>2</v>
      </c>
      <c r="M150" s="5">
        <v>0</v>
      </c>
      <c r="N150" s="5">
        <v>0</v>
      </c>
      <c r="O150">
        <v>1</v>
      </c>
      <c r="P150">
        <v>1</v>
      </c>
      <c r="Q150">
        <v>3</v>
      </c>
    </row>
    <row r="151" spans="1:17" x14ac:dyDescent="0.35">
      <c r="A151" s="10" t="str">
        <f t="shared" si="2"/>
        <v>Fredericks (BOU)</v>
      </c>
      <c r="B151" t="s">
        <v>1968</v>
      </c>
      <c r="C151" t="s">
        <v>1969</v>
      </c>
      <c r="D151">
        <v>68</v>
      </c>
      <c r="E151" t="s">
        <v>332</v>
      </c>
      <c r="F151">
        <v>4.5</v>
      </c>
      <c r="G151">
        <v>0</v>
      </c>
      <c r="H151">
        <v>12</v>
      </c>
      <c r="I151">
        <v>0.1</v>
      </c>
      <c r="J151">
        <v>527</v>
      </c>
      <c r="K151">
        <v>1</v>
      </c>
      <c r="L151">
        <v>1</v>
      </c>
      <c r="M151" s="5">
        <v>0</v>
      </c>
      <c r="N151" s="5">
        <v>0</v>
      </c>
      <c r="O151">
        <v>1</v>
      </c>
      <c r="P151">
        <v>2</v>
      </c>
      <c r="Q151">
        <v>3</v>
      </c>
    </row>
    <row r="152" spans="1:17" x14ac:dyDescent="0.35">
      <c r="A152" s="10" t="str">
        <f t="shared" si="2"/>
        <v>Hill (BOU)</v>
      </c>
      <c r="B152" t="s">
        <v>1968</v>
      </c>
      <c r="C152" t="s">
        <v>1969</v>
      </c>
      <c r="D152">
        <v>69</v>
      </c>
      <c r="E152" t="s">
        <v>335</v>
      </c>
      <c r="F152">
        <v>4</v>
      </c>
      <c r="G152">
        <v>0</v>
      </c>
      <c r="H152">
        <v>12</v>
      </c>
      <c r="I152">
        <v>0.3</v>
      </c>
      <c r="J152">
        <v>527</v>
      </c>
      <c r="K152">
        <v>0</v>
      </c>
      <c r="L152">
        <v>1</v>
      </c>
      <c r="M152" s="5">
        <v>0</v>
      </c>
      <c r="N152" s="5">
        <v>0</v>
      </c>
      <c r="O152">
        <v>1</v>
      </c>
      <c r="P152">
        <v>2</v>
      </c>
      <c r="Q152">
        <v>3</v>
      </c>
    </row>
    <row r="153" spans="1:17" x14ac:dyDescent="0.35">
      <c r="A153" s="10" t="str">
        <f t="shared" si="2"/>
        <v>Kelly (BOU)</v>
      </c>
      <c r="B153" t="s">
        <v>1968</v>
      </c>
      <c r="C153" t="s">
        <v>1969</v>
      </c>
      <c r="D153">
        <v>70</v>
      </c>
      <c r="E153" t="s">
        <v>339</v>
      </c>
      <c r="F153">
        <v>4.5</v>
      </c>
      <c r="G153">
        <v>0</v>
      </c>
      <c r="H153">
        <v>60</v>
      </c>
      <c r="I153">
        <v>0</v>
      </c>
      <c r="J153">
        <v>2040</v>
      </c>
      <c r="K153">
        <v>2.6</v>
      </c>
      <c r="L153">
        <v>5</v>
      </c>
      <c r="M153" s="5">
        <v>0</v>
      </c>
      <c r="N153" s="5">
        <v>0</v>
      </c>
      <c r="O153">
        <v>1</v>
      </c>
      <c r="P153">
        <v>2</v>
      </c>
      <c r="Q153">
        <v>5</v>
      </c>
    </row>
    <row r="154" spans="1:17" x14ac:dyDescent="0.35">
      <c r="A154" s="10" t="str">
        <f t="shared" si="2"/>
        <v>Mepham (BOU)</v>
      </c>
      <c r="B154" t="s">
        <v>1968</v>
      </c>
      <c r="C154" t="s">
        <v>1969</v>
      </c>
      <c r="D154">
        <v>75</v>
      </c>
      <c r="E154" t="s">
        <v>353</v>
      </c>
      <c r="F154">
        <v>4.5</v>
      </c>
      <c r="G154">
        <v>0</v>
      </c>
      <c r="H154">
        <v>43</v>
      </c>
      <c r="I154">
        <v>0.1</v>
      </c>
      <c r="J154">
        <v>2197</v>
      </c>
      <c r="K154">
        <v>1.7</v>
      </c>
      <c r="L154">
        <v>6</v>
      </c>
      <c r="M154" s="5">
        <v>0</v>
      </c>
      <c r="N154" s="5">
        <v>0</v>
      </c>
      <c r="O154">
        <v>1</v>
      </c>
      <c r="P154">
        <v>2</v>
      </c>
      <c r="Q154">
        <v>5</v>
      </c>
    </row>
    <row r="155" spans="1:17" x14ac:dyDescent="0.35">
      <c r="A155" s="10" t="str">
        <f t="shared" si="2"/>
        <v>Senesi (BOU)</v>
      </c>
      <c r="B155" t="s">
        <v>1968</v>
      </c>
      <c r="C155" t="s">
        <v>1969</v>
      </c>
      <c r="D155">
        <v>83</v>
      </c>
      <c r="E155" t="s">
        <v>381</v>
      </c>
      <c r="F155">
        <v>4.5</v>
      </c>
      <c r="G155">
        <v>0</v>
      </c>
      <c r="H155">
        <v>69</v>
      </c>
      <c r="I155">
        <v>0.2</v>
      </c>
      <c r="J155">
        <v>2489</v>
      </c>
      <c r="K155">
        <v>2.2000000000000002</v>
      </c>
      <c r="L155">
        <v>5</v>
      </c>
      <c r="M155" s="5">
        <v>0</v>
      </c>
      <c r="N155" s="5">
        <v>0</v>
      </c>
      <c r="O155">
        <v>2</v>
      </c>
      <c r="P155">
        <v>1</v>
      </c>
      <c r="Q155">
        <v>5</v>
      </c>
    </row>
    <row r="156" spans="1:17" x14ac:dyDescent="0.35">
      <c r="A156" s="10" t="str">
        <f t="shared" si="2"/>
        <v>Smith (BOU)</v>
      </c>
      <c r="B156" t="s">
        <v>1968</v>
      </c>
      <c r="C156" t="s">
        <v>1969</v>
      </c>
      <c r="D156">
        <v>84</v>
      </c>
      <c r="E156" t="s">
        <v>385</v>
      </c>
      <c r="F156">
        <v>4.5</v>
      </c>
      <c r="G156">
        <v>0</v>
      </c>
      <c r="H156">
        <v>74</v>
      </c>
      <c r="I156">
        <v>0.1</v>
      </c>
      <c r="J156">
        <v>2940</v>
      </c>
      <c r="K156">
        <v>2</v>
      </c>
      <c r="L156">
        <v>5</v>
      </c>
      <c r="M156" s="5">
        <v>0</v>
      </c>
      <c r="N156" s="5">
        <v>0</v>
      </c>
      <c r="O156">
        <v>2</v>
      </c>
      <c r="P156">
        <v>1</v>
      </c>
      <c r="Q156">
        <v>7</v>
      </c>
    </row>
    <row r="157" spans="1:17" x14ac:dyDescent="0.35">
      <c r="A157" s="10" t="str">
        <f t="shared" si="2"/>
        <v>Zabarnyi (BOU)</v>
      </c>
      <c r="B157" t="s">
        <v>1968</v>
      </c>
      <c r="C157" t="s">
        <v>1969</v>
      </c>
      <c r="D157">
        <v>89</v>
      </c>
      <c r="E157" t="s">
        <v>402</v>
      </c>
      <c r="F157">
        <v>4.5</v>
      </c>
      <c r="G157">
        <v>0</v>
      </c>
      <c r="H157">
        <v>7</v>
      </c>
      <c r="I157">
        <v>0.1</v>
      </c>
      <c r="J157">
        <v>297</v>
      </c>
      <c r="K157">
        <v>1.4</v>
      </c>
      <c r="L157">
        <v>1</v>
      </c>
      <c r="M157" s="5">
        <v>0</v>
      </c>
      <c r="N157" s="5">
        <v>0</v>
      </c>
      <c r="O157">
        <v>5</v>
      </c>
      <c r="P157">
        <v>4</v>
      </c>
      <c r="Q157">
        <v>2</v>
      </c>
    </row>
    <row r="158" spans="1:17" x14ac:dyDescent="0.35">
      <c r="A158" s="10" t="str">
        <f t="shared" si="2"/>
        <v>Kerkez (BOU)</v>
      </c>
      <c r="B158" t="s">
        <v>1968</v>
      </c>
      <c r="C158" t="s">
        <v>1969</v>
      </c>
      <c r="D158">
        <v>595</v>
      </c>
      <c r="E158" t="s">
        <v>405</v>
      </c>
      <c r="F158">
        <v>4.5</v>
      </c>
      <c r="G158">
        <v>0</v>
      </c>
      <c r="H158">
        <v>7</v>
      </c>
      <c r="I158">
        <v>0.2</v>
      </c>
      <c r="J158">
        <v>297</v>
      </c>
      <c r="K158">
        <v>0</v>
      </c>
      <c r="L158">
        <v>1</v>
      </c>
      <c r="M158" s="5">
        <v>0</v>
      </c>
      <c r="N158" s="5">
        <v>0</v>
      </c>
      <c r="O158">
        <v>5</v>
      </c>
      <c r="P158">
        <v>4</v>
      </c>
      <c r="Q158">
        <v>2</v>
      </c>
    </row>
    <row r="159" spans="1:17" x14ac:dyDescent="0.35">
      <c r="A159" s="10" t="str">
        <f t="shared" si="2"/>
        <v>Dunk (BRI)</v>
      </c>
      <c r="B159" t="s">
        <v>1970</v>
      </c>
      <c r="C159" t="s">
        <v>1933</v>
      </c>
      <c r="D159">
        <v>129</v>
      </c>
      <c r="E159" t="s">
        <v>533</v>
      </c>
      <c r="F159">
        <v>5</v>
      </c>
      <c r="G159">
        <v>0</v>
      </c>
      <c r="H159">
        <v>112</v>
      </c>
      <c r="I159">
        <v>4.2</v>
      </c>
      <c r="J159">
        <v>3240</v>
      </c>
      <c r="K159">
        <v>3.1</v>
      </c>
      <c r="L159">
        <v>7</v>
      </c>
      <c r="M159" s="5">
        <v>0</v>
      </c>
      <c r="N159" s="5">
        <v>0</v>
      </c>
      <c r="O159">
        <v>1</v>
      </c>
      <c r="P159">
        <v>1</v>
      </c>
      <c r="Q159">
        <v>12</v>
      </c>
    </row>
    <row r="160" spans="1:17" x14ac:dyDescent="0.35">
      <c r="A160" s="10" t="str">
        <f t="shared" si="2"/>
        <v>Estupiñan (BRI)</v>
      </c>
      <c r="B160" t="s">
        <v>1970</v>
      </c>
      <c r="C160" t="s">
        <v>1933</v>
      </c>
      <c r="D160">
        <v>131</v>
      </c>
      <c r="E160" t="s">
        <v>540</v>
      </c>
      <c r="F160">
        <v>5</v>
      </c>
      <c r="G160">
        <v>0</v>
      </c>
      <c r="H160">
        <v>128</v>
      </c>
      <c r="I160">
        <v>51.8</v>
      </c>
      <c r="J160">
        <v>2674</v>
      </c>
      <c r="K160">
        <v>3.7</v>
      </c>
      <c r="L160">
        <v>15</v>
      </c>
      <c r="M160" s="5">
        <v>0</v>
      </c>
      <c r="N160" s="5">
        <v>0</v>
      </c>
      <c r="O160">
        <v>1</v>
      </c>
      <c r="P160">
        <v>7</v>
      </c>
      <c r="Q160">
        <v>10</v>
      </c>
    </row>
    <row r="161" spans="1:17" x14ac:dyDescent="0.35">
      <c r="A161" s="10" t="str">
        <f t="shared" si="2"/>
        <v>Karbownik (BRI)</v>
      </c>
      <c r="B161" t="s">
        <v>1970</v>
      </c>
      <c r="C161" t="s">
        <v>1933</v>
      </c>
      <c r="D161">
        <v>136</v>
      </c>
      <c r="E161" t="s">
        <v>556</v>
      </c>
      <c r="F161">
        <v>4</v>
      </c>
      <c r="G161">
        <v>0</v>
      </c>
      <c r="H161">
        <v>159</v>
      </c>
      <c r="I161">
        <v>0.2</v>
      </c>
      <c r="J161">
        <v>3240</v>
      </c>
      <c r="K161">
        <v>0</v>
      </c>
      <c r="L161">
        <v>14</v>
      </c>
      <c r="M161" s="5">
        <v>0</v>
      </c>
      <c r="N161" s="5">
        <v>0</v>
      </c>
      <c r="O161">
        <v>9</v>
      </c>
      <c r="P161">
        <v>8</v>
      </c>
      <c r="Q161">
        <v>11</v>
      </c>
    </row>
    <row r="162" spans="1:17" x14ac:dyDescent="0.35">
      <c r="A162" s="10" t="str">
        <f t="shared" si="2"/>
        <v>Lamptey (BRI)</v>
      </c>
      <c r="B162" t="s">
        <v>1970</v>
      </c>
      <c r="C162" t="s">
        <v>1933</v>
      </c>
      <c r="D162">
        <v>139</v>
      </c>
      <c r="E162" t="s">
        <v>565</v>
      </c>
      <c r="F162">
        <v>4</v>
      </c>
      <c r="G162">
        <v>0</v>
      </c>
      <c r="H162">
        <v>23</v>
      </c>
      <c r="I162">
        <v>8.4</v>
      </c>
      <c r="J162">
        <v>439</v>
      </c>
      <c r="K162">
        <v>1.1000000000000001</v>
      </c>
      <c r="L162">
        <v>4</v>
      </c>
      <c r="M162" s="5">
        <v>0</v>
      </c>
      <c r="N162" s="5">
        <v>0</v>
      </c>
      <c r="O162">
        <v>2</v>
      </c>
      <c r="P162">
        <v>1</v>
      </c>
      <c r="Q162">
        <v>1</v>
      </c>
    </row>
    <row r="163" spans="1:17" x14ac:dyDescent="0.35">
      <c r="A163" s="10" t="str">
        <f t="shared" si="2"/>
        <v>Van Hecke (BRI)</v>
      </c>
      <c r="B163" t="s">
        <v>1970</v>
      </c>
      <c r="C163" t="s">
        <v>1933</v>
      </c>
      <c r="D163">
        <v>150</v>
      </c>
      <c r="E163" t="s">
        <v>598</v>
      </c>
      <c r="F163">
        <v>4</v>
      </c>
      <c r="G163">
        <v>0</v>
      </c>
      <c r="H163">
        <v>6</v>
      </c>
      <c r="I163">
        <v>1</v>
      </c>
      <c r="J163">
        <v>291</v>
      </c>
      <c r="K163">
        <v>0.8</v>
      </c>
      <c r="L163">
        <v>4</v>
      </c>
      <c r="M163" s="5">
        <v>0</v>
      </c>
      <c r="N163" s="5">
        <v>0</v>
      </c>
      <c r="O163">
        <v>5</v>
      </c>
      <c r="P163">
        <v>2</v>
      </c>
      <c r="Q163">
        <v>2</v>
      </c>
    </row>
    <row r="164" spans="1:17" x14ac:dyDescent="0.35">
      <c r="A164" s="10" t="str">
        <f t="shared" si="2"/>
        <v>Veltman (BRI)</v>
      </c>
      <c r="B164" t="s">
        <v>1970</v>
      </c>
      <c r="C164" t="s">
        <v>1933</v>
      </c>
      <c r="D164">
        <v>151</v>
      </c>
      <c r="E164" t="s">
        <v>601</v>
      </c>
      <c r="F164">
        <v>4.5</v>
      </c>
      <c r="G164">
        <v>0</v>
      </c>
      <c r="H164">
        <v>95</v>
      </c>
      <c r="I164">
        <v>1.3</v>
      </c>
      <c r="J164">
        <v>2183</v>
      </c>
      <c r="K164">
        <v>3.1</v>
      </c>
      <c r="L164">
        <v>6</v>
      </c>
      <c r="M164" s="5">
        <v>0</v>
      </c>
      <c r="N164" s="5">
        <v>0</v>
      </c>
      <c r="O164">
        <v>1</v>
      </c>
      <c r="P164">
        <v>1</v>
      </c>
      <c r="Q164">
        <v>10</v>
      </c>
    </row>
    <row r="165" spans="1:17" x14ac:dyDescent="0.35">
      <c r="A165" s="10" t="str">
        <f t="shared" si="2"/>
        <v>Webster (BRI)</v>
      </c>
      <c r="B165" t="s">
        <v>1970</v>
      </c>
      <c r="C165" t="s">
        <v>1933</v>
      </c>
      <c r="D165">
        <v>153</v>
      </c>
      <c r="E165" t="s">
        <v>606</v>
      </c>
      <c r="F165">
        <v>4.5</v>
      </c>
      <c r="G165">
        <v>0</v>
      </c>
      <c r="H165">
        <v>75</v>
      </c>
      <c r="I165">
        <v>0.5</v>
      </c>
      <c r="J165">
        <v>1983</v>
      </c>
      <c r="K165">
        <v>2.8</v>
      </c>
      <c r="L165">
        <v>3</v>
      </c>
      <c r="M165" s="5">
        <v>0</v>
      </c>
      <c r="N165" s="5">
        <v>0</v>
      </c>
      <c r="O165">
        <v>1</v>
      </c>
      <c r="P165">
        <v>1</v>
      </c>
      <c r="Q165">
        <v>9</v>
      </c>
    </row>
    <row r="166" spans="1:17" x14ac:dyDescent="0.35">
      <c r="A166" s="10" t="str">
        <f t="shared" si="2"/>
        <v>Igor (BRI)</v>
      </c>
      <c r="B166" t="s">
        <v>1970</v>
      </c>
      <c r="C166" t="s">
        <v>1933</v>
      </c>
      <c r="D166">
        <v>606</v>
      </c>
      <c r="E166" t="s">
        <v>616</v>
      </c>
      <c r="F166">
        <v>4.5</v>
      </c>
      <c r="G166">
        <v>0</v>
      </c>
      <c r="H166">
        <v>91</v>
      </c>
      <c r="I166">
        <v>0.1</v>
      </c>
      <c r="J166">
        <v>1844</v>
      </c>
      <c r="K166">
        <v>0</v>
      </c>
      <c r="L166">
        <v>5</v>
      </c>
      <c r="M166" s="5">
        <v>0</v>
      </c>
      <c r="N166" s="5">
        <v>0</v>
      </c>
      <c r="O166">
        <v>6</v>
      </c>
      <c r="P166">
        <v>5</v>
      </c>
      <c r="Q166">
        <v>6</v>
      </c>
    </row>
    <row r="167" spans="1:17" x14ac:dyDescent="0.35">
      <c r="A167" s="10" t="str">
        <f t="shared" si="2"/>
        <v>Diop (FUL)</v>
      </c>
      <c r="B167" t="s">
        <v>1971</v>
      </c>
      <c r="C167" t="s">
        <v>1972</v>
      </c>
      <c r="D167">
        <v>271</v>
      </c>
      <c r="E167" t="s">
        <v>1007</v>
      </c>
      <c r="F167">
        <v>4.5</v>
      </c>
      <c r="G167">
        <v>0</v>
      </c>
      <c r="H167">
        <v>79</v>
      </c>
      <c r="I167">
        <v>0.2</v>
      </c>
      <c r="J167">
        <v>2008</v>
      </c>
      <c r="K167">
        <v>3.2</v>
      </c>
      <c r="L167">
        <v>8</v>
      </c>
      <c r="M167" s="5">
        <v>0</v>
      </c>
      <c r="N167" s="5">
        <v>0</v>
      </c>
      <c r="O167">
        <v>1</v>
      </c>
      <c r="P167">
        <v>1</v>
      </c>
      <c r="Q167">
        <v>7</v>
      </c>
    </row>
    <row r="168" spans="1:17" x14ac:dyDescent="0.35">
      <c r="A168" s="10" t="str">
        <f t="shared" si="2"/>
        <v>Kongolo (FUL)</v>
      </c>
      <c r="B168" t="s">
        <v>1971</v>
      </c>
      <c r="C168" t="s">
        <v>1972</v>
      </c>
      <c r="D168">
        <v>274</v>
      </c>
      <c r="E168" t="s">
        <v>1015</v>
      </c>
      <c r="F168">
        <v>4</v>
      </c>
      <c r="G168">
        <v>0</v>
      </c>
      <c r="H168">
        <v>1</v>
      </c>
      <c r="I168">
        <v>0.2</v>
      </c>
      <c r="J168">
        <v>1</v>
      </c>
      <c r="K168">
        <v>0</v>
      </c>
      <c r="L168">
        <v>8</v>
      </c>
      <c r="M168" s="5">
        <v>0</v>
      </c>
      <c r="N168" s="5">
        <v>0</v>
      </c>
      <c r="O168">
        <v>1</v>
      </c>
      <c r="P168">
        <v>1</v>
      </c>
      <c r="Q168">
        <v>7</v>
      </c>
    </row>
    <row r="169" spans="1:17" x14ac:dyDescent="0.35">
      <c r="A169" s="10" t="str">
        <f t="shared" si="2"/>
        <v>Mbabu (FUL)</v>
      </c>
      <c r="B169" t="s">
        <v>1971</v>
      </c>
      <c r="C169" t="s">
        <v>1972</v>
      </c>
      <c r="D169">
        <v>277</v>
      </c>
      <c r="E169" t="s">
        <v>1023</v>
      </c>
      <c r="F169">
        <v>4</v>
      </c>
      <c r="G169">
        <v>0</v>
      </c>
      <c r="H169">
        <v>7</v>
      </c>
      <c r="I169">
        <v>0.6</v>
      </c>
      <c r="J169">
        <v>141</v>
      </c>
      <c r="K169">
        <v>1.2</v>
      </c>
      <c r="L169">
        <v>17</v>
      </c>
      <c r="M169" s="5">
        <v>0</v>
      </c>
      <c r="N169" s="5">
        <v>0</v>
      </c>
      <c r="O169">
        <v>1</v>
      </c>
      <c r="P169">
        <v>1</v>
      </c>
      <c r="Q169">
        <v>8</v>
      </c>
    </row>
    <row r="170" spans="1:17" x14ac:dyDescent="0.35">
      <c r="A170" s="10" t="str">
        <f t="shared" si="2"/>
        <v>Ream (FUL)</v>
      </c>
      <c r="B170" t="s">
        <v>1971</v>
      </c>
      <c r="C170" t="s">
        <v>1972</v>
      </c>
      <c r="D170">
        <v>281</v>
      </c>
      <c r="E170" t="s">
        <v>1036</v>
      </c>
      <c r="F170">
        <v>4.5</v>
      </c>
      <c r="G170">
        <v>0</v>
      </c>
      <c r="H170">
        <v>98</v>
      </c>
      <c r="I170">
        <v>0.5</v>
      </c>
      <c r="J170">
        <v>2898</v>
      </c>
      <c r="K170">
        <v>3</v>
      </c>
      <c r="L170">
        <v>12</v>
      </c>
      <c r="M170" s="5">
        <v>0</v>
      </c>
      <c r="N170" s="5">
        <v>0</v>
      </c>
      <c r="O170">
        <v>1</v>
      </c>
      <c r="P170">
        <v>2</v>
      </c>
      <c r="Q170">
        <v>8</v>
      </c>
    </row>
    <row r="171" spans="1:17" x14ac:dyDescent="0.35">
      <c r="A171" s="10" t="str">
        <f t="shared" si="2"/>
        <v>Robinson (FUL)</v>
      </c>
      <c r="B171" t="s">
        <v>1971</v>
      </c>
      <c r="C171" t="s">
        <v>1972</v>
      </c>
      <c r="D171">
        <v>283</v>
      </c>
      <c r="E171" t="s">
        <v>1042</v>
      </c>
      <c r="F171">
        <v>4.5</v>
      </c>
      <c r="G171">
        <v>0</v>
      </c>
      <c r="H171">
        <v>93</v>
      </c>
      <c r="I171">
        <v>0.7</v>
      </c>
      <c r="J171">
        <v>3088</v>
      </c>
      <c r="K171">
        <v>2.7</v>
      </c>
      <c r="L171">
        <v>5</v>
      </c>
      <c r="M171" s="5">
        <v>0</v>
      </c>
      <c r="N171" s="5">
        <v>0</v>
      </c>
      <c r="O171">
        <v>3</v>
      </c>
      <c r="P171">
        <v>2</v>
      </c>
      <c r="Q171">
        <v>9</v>
      </c>
    </row>
    <row r="172" spans="1:17" x14ac:dyDescent="0.35">
      <c r="A172" s="10" t="str">
        <f t="shared" si="2"/>
        <v>Tete (FUL)</v>
      </c>
      <c r="B172" t="s">
        <v>1971</v>
      </c>
      <c r="C172" t="s">
        <v>1972</v>
      </c>
      <c r="D172">
        <v>285</v>
      </c>
      <c r="E172" t="s">
        <v>1048</v>
      </c>
      <c r="F172">
        <v>4.5</v>
      </c>
      <c r="G172">
        <v>0</v>
      </c>
      <c r="H172">
        <v>90</v>
      </c>
      <c r="I172">
        <v>0.7</v>
      </c>
      <c r="J172">
        <v>2569</v>
      </c>
      <c r="K172">
        <v>2.9</v>
      </c>
      <c r="L172">
        <v>1</v>
      </c>
      <c r="M172" s="5">
        <v>0</v>
      </c>
      <c r="N172" s="5">
        <v>0</v>
      </c>
      <c r="O172">
        <v>1</v>
      </c>
      <c r="P172">
        <v>5</v>
      </c>
      <c r="Q172">
        <v>7</v>
      </c>
    </row>
    <row r="173" spans="1:17" x14ac:dyDescent="0.35">
      <c r="A173" s="10" t="str">
        <f t="shared" si="2"/>
        <v>Tosin (FUL)</v>
      </c>
      <c r="B173" t="s">
        <v>1971</v>
      </c>
      <c r="C173" t="s">
        <v>1972</v>
      </c>
      <c r="D173">
        <v>286</v>
      </c>
      <c r="E173" t="s">
        <v>1049</v>
      </c>
      <c r="F173">
        <v>4.5</v>
      </c>
      <c r="G173">
        <v>0</v>
      </c>
      <c r="H173">
        <v>49</v>
      </c>
      <c r="I173">
        <v>0.1</v>
      </c>
      <c r="J173">
        <v>2084</v>
      </c>
      <c r="K173">
        <v>2</v>
      </c>
      <c r="L173">
        <v>1</v>
      </c>
      <c r="M173" s="5">
        <v>0</v>
      </c>
      <c r="N173" s="5">
        <v>0</v>
      </c>
      <c r="O173">
        <v>1</v>
      </c>
      <c r="P173">
        <v>5</v>
      </c>
      <c r="Q173">
        <v>3</v>
      </c>
    </row>
    <row r="174" spans="1:17" x14ac:dyDescent="0.35">
      <c r="A174" s="10" t="str">
        <f t="shared" si="2"/>
        <v>Bassey (FUL)</v>
      </c>
      <c r="B174" t="s">
        <v>1971</v>
      </c>
      <c r="C174" t="s">
        <v>1972</v>
      </c>
      <c r="D174">
        <v>610</v>
      </c>
      <c r="E174" t="s">
        <v>1067</v>
      </c>
      <c r="F174">
        <v>4.5</v>
      </c>
      <c r="G174">
        <v>0</v>
      </c>
      <c r="H174">
        <v>116</v>
      </c>
      <c r="I174">
        <v>0.3</v>
      </c>
      <c r="J174">
        <v>2127</v>
      </c>
      <c r="K174">
        <v>0</v>
      </c>
      <c r="L174">
        <v>11</v>
      </c>
      <c r="M174" s="5">
        <v>0</v>
      </c>
      <c r="N174" s="5">
        <v>0</v>
      </c>
      <c r="O174">
        <v>5</v>
      </c>
      <c r="P174">
        <v>7</v>
      </c>
      <c r="Q174">
        <v>9</v>
      </c>
    </row>
    <row r="175" spans="1:17" x14ac:dyDescent="0.35">
      <c r="A175" s="10" t="str">
        <f t="shared" si="2"/>
        <v>Andersen (LUT)</v>
      </c>
      <c r="B175" t="s">
        <v>1973</v>
      </c>
      <c r="C175" t="s">
        <v>1974</v>
      </c>
      <c r="D175">
        <v>315</v>
      </c>
      <c r="E175" t="s">
        <v>844</v>
      </c>
      <c r="F175">
        <v>4</v>
      </c>
      <c r="G175">
        <v>0</v>
      </c>
      <c r="H175">
        <v>127</v>
      </c>
      <c r="I175">
        <v>0.9</v>
      </c>
      <c r="J175">
        <v>2835</v>
      </c>
      <c r="K175">
        <v>0</v>
      </c>
      <c r="L175">
        <v>13</v>
      </c>
      <c r="M175" s="5">
        <v>0</v>
      </c>
      <c r="N175" s="5">
        <v>0</v>
      </c>
      <c r="O175">
        <v>3</v>
      </c>
      <c r="P175">
        <v>1</v>
      </c>
      <c r="Q175">
        <v>11</v>
      </c>
    </row>
    <row r="176" spans="1:17" x14ac:dyDescent="0.35">
      <c r="A176" s="10" t="str">
        <f t="shared" si="2"/>
        <v>Bell (LUT)</v>
      </c>
      <c r="B176" t="s">
        <v>1973</v>
      </c>
      <c r="C176" t="s">
        <v>1974</v>
      </c>
      <c r="D176">
        <v>316</v>
      </c>
      <c r="E176" t="s">
        <v>1153</v>
      </c>
      <c r="F176">
        <v>4</v>
      </c>
      <c r="G176">
        <v>0</v>
      </c>
      <c r="H176">
        <v>127</v>
      </c>
      <c r="I176">
        <v>13.8</v>
      </c>
      <c r="J176">
        <v>2835</v>
      </c>
      <c r="K176">
        <v>0</v>
      </c>
      <c r="L176">
        <v>13</v>
      </c>
      <c r="M176" s="5">
        <v>0</v>
      </c>
      <c r="N176" s="5">
        <v>0</v>
      </c>
      <c r="O176">
        <v>3</v>
      </c>
      <c r="P176">
        <v>1</v>
      </c>
      <c r="Q176">
        <v>11</v>
      </c>
    </row>
    <row r="177" spans="1:17" x14ac:dyDescent="0.35">
      <c r="A177" s="10" t="str">
        <f t="shared" si="2"/>
        <v>Burke (LUT)</v>
      </c>
      <c r="B177" t="s">
        <v>1973</v>
      </c>
      <c r="C177" t="s">
        <v>1974</v>
      </c>
      <c r="D177">
        <v>318</v>
      </c>
      <c r="E177" t="s">
        <v>1157</v>
      </c>
      <c r="F177">
        <v>4</v>
      </c>
      <c r="G177">
        <v>0</v>
      </c>
      <c r="H177">
        <v>127</v>
      </c>
      <c r="I177">
        <v>0.1</v>
      </c>
      <c r="J177">
        <v>2835</v>
      </c>
      <c r="K177">
        <v>0</v>
      </c>
      <c r="L177">
        <v>13</v>
      </c>
      <c r="M177" s="5">
        <v>0</v>
      </c>
      <c r="N177" s="5">
        <v>0</v>
      </c>
      <c r="O177">
        <v>3</v>
      </c>
      <c r="P177">
        <v>1</v>
      </c>
      <c r="Q177">
        <v>11</v>
      </c>
    </row>
    <row r="178" spans="1:17" x14ac:dyDescent="0.35">
      <c r="A178" s="10" t="str">
        <f t="shared" si="2"/>
        <v>Doughty (LUT)</v>
      </c>
      <c r="B178" t="s">
        <v>1973</v>
      </c>
      <c r="C178" t="s">
        <v>1974</v>
      </c>
      <c r="D178">
        <v>321</v>
      </c>
      <c r="E178" t="s">
        <v>1165</v>
      </c>
      <c r="F178">
        <v>4.5</v>
      </c>
      <c r="G178">
        <v>0</v>
      </c>
      <c r="H178">
        <v>127</v>
      </c>
      <c r="I178">
        <v>0.3</v>
      </c>
      <c r="J178">
        <v>2835</v>
      </c>
      <c r="K178">
        <v>0</v>
      </c>
      <c r="L178">
        <v>13</v>
      </c>
      <c r="M178" s="5">
        <v>0</v>
      </c>
      <c r="N178" s="5">
        <v>0</v>
      </c>
      <c r="O178">
        <v>3</v>
      </c>
      <c r="P178">
        <v>1</v>
      </c>
      <c r="Q178">
        <v>11</v>
      </c>
    </row>
    <row r="179" spans="1:17" x14ac:dyDescent="0.35">
      <c r="A179" s="10" t="str">
        <f t="shared" si="2"/>
        <v>Osho (LUT)</v>
      </c>
      <c r="B179" t="s">
        <v>1973</v>
      </c>
      <c r="C179" t="s">
        <v>1974</v>
      </c>
      <c r="D179">
        <v>330</v>
      </c>
      <c r="E179" t="s">
        <v>1191</v>
      </c>
      <c r="F179">
        <v>4.5</v>
      </c>
      <c r="G179">
        <v>0</v>
      </c>
      <c r="H179">
        <v>127</v>
      </c>
      <c r="I179">
        <v>0.1</v>
      </c>
      <c r="J179">
        <v>2835</v>
      </c>
      <c r="K179">
        <v>0</v>
      </c>
      <c r="L179">
        <v>13</v>
      </c>
      <c r="M179" s="5">
        <v>0</v>
      </c>
      <c r="N179" s="5">
        <v>0</v>
      </c>
      <c r="O179">
        <v>3</v>
      </c>
      <c r="P179">
        <v>1</v>
      </c>
      <c r="Q179">
        <v>11</v>
      </c>
    </row>
    <row r="180" spans="1:17" x14ac:dyDescent="0.35">
      <c r="A180" s="10" t="str">
        <f t="shared" si="2"/>
        <v>Potts (LUT)</v>
      </c>
      <c r="B180" t="s">
        <v>1973</v>
      </c>
      <c r="C180" t="s">
        <v>1974</v>
      </c>
      <c r="D180">
        <v>333</v>
      </c>
      <c r="E180" t="s">
        <v>1200</v>
      </c>
      <c r="F180">
        <v>4</v>
      </c>
      <c r="G180">
        <v>0</v>
      </c>
      <c r="H180">
        <v>127</v>
      </c>
      <c r="I180">
        <v>0.3</v>
      </c>
      <c r="J180">
        <v>2835</v>
      </c>
      <c r="K180">
        <v>0</v>
      </c>
      <c r="L180">
        <v>13</v>
      </c>
      <c r="M180" s="5">
        <v>0</v>
      </c>
      <c r="N180" s="5">
        <v>0</v>
      </c>
      <c r="O180">
        <v>3</v>
      </c>
      <c r="P180">
        <v>1</v>
      </c>
      <c r="Q180">
        <v>11</v>
      </c>
    </row>
    <row r="181" spans="1:17" x14ac:dyDescent="0.35">
      <c r="A181" s="10" t="str">
        <f t="shared" si="2"/>
        <v>Giles (LUT)</v>
      </c>
      <c r="B181" t="s">
        <v>1973</v>
      </c>
      <c r="C181" t="s">
        <v>1974</v>
      </c>
      <c r="D181">
        <v>553</v>
      </c>
      <c r="E181" t="s">
        <v>1221</v>
      </c>
      <c r="F181">
        <v>4.5</v>
      </c>
      <c r="G181">
        <v>0</v>
      </c>
      <c r="H181">
        <v>127</v>
      </c>
      <c r="I181">
        <v>0.2</v>
      </c>
      <c r="J181">
        <v>2835</v>
      </c>
      <c r="K181">
        <v>0</v>
      </c>
      <c r="L181">
        <v>13</v>
      </c>
      <c r="M181" s="5">
        <v>0</v>
      </c>
      <c r="N181" s="5">
        <v>0</v>
      </c>
      <c r="O181">
        <v>3</v>
      </c>
      <c r="P181">
        <v>1</v>
      </c>
      <c r="Q181">
        <v>11</v>
      </c>
    </row>
    <row r="182" spans="1:17" x14ac:dyDescent="0.35">
      <c r="A182" s="10" t="str">
        <f t="shared" si="2"/>
        <v>Lockyer (LUT)</v>
      </c>
      <c r="B182" t="s">
        <v>1973</v>
      </c>
      <c r="C182" t="s">
        <v>1974</v>
      </c>
      <c r="D182">
        <v>575</v>
      </c>
      <c r="E182" t="s">
        <v>1223</v>
      </c>
      <c r="F182">
        <v>4.5</v>
      </c>
      <c r="G182">
        <v>0</v>
      </c>
      <c r="H182">
        <v>127</v>
      </c>
      <c r="I182">
        <v>0.3</v>
      </c>
      <c r="J182">
        <v>2835</v>
      </c>
      <c r="K182">
        <v>0</v>
      </c>
      <c r="L182">
        <v>13</v>
      </c>
      <c r="M182" s="5">
        <v>0</v>
      </c>
      <c r="N182" s="5">
        <v>0</v>
      </c>
      <c r="O182">
        <v>3</v>
      </c>
      <c r="P182">
        <v>1</v>
      </c>
      <c r="Q182">
        <v>11</v>
      </c>
    </row>
    <row r="183" spans="1:17" x14ac:dyDescent="0.35">
      <c r="A183" s="10" t="str">
        <f t="shared" si="2"/>
        <v>Kaboré (LUT)</v>
      </c>
      <c r="B183" t="s">
        <v>1973</v>
      </c>
      <c r="C183" t="s">
        <v>1974</v>
      </c>
      <c r="D183">
        <v>602</v>
      </c>
      <c r="E183" t="s">
        <v>1231</v>
      </c>
      <c r="F183">
        <v>4</v>
      </c>
      <c r="G183">
        <v>0</v>
      </c>
      <c r="H183">
        <v>127</v>
      </c>
      <c r="I183">
        <v>5.0999999999999996</v>
      </c>
      <c r="J183">
        <v>2835</v>
      </c>
      <c r="K183">
        <v>0</v>
      </c>
      <c r="L183">
        <v>13</v>
      </c>
      <c r="M183" s="5">
        <v>0</v>
      </c>
      <c r="N183" s="5">
        <v>0</v>
      </c>
      <c r="O183">
        <v>3</v>
      </c>
      <c r="P183">
        <v>1</v>
      </c>
      <c r="Q183">
        <v>11</v>
      </c>
    </row>
    <row r="184" spans="1:17" x14ac:dyDescent="0.35">
      <c r="A184" s="10" t="str">
        <f t="shared" si="2"/>
        <v>Aurier (NFO)</v>
      </c>
      <c r="B184" t="s">
        <v>1975</v>
      </c>
      <c r="C184" t="s">
        <v>1976</v>
      </c>
      <c r="D184">
        <v>436</v>
      </c>
      <c r="E184" t="s">
        <v>1520</v>
      </c>
      <c r="F184">
        <v>4.5</v>
      </c>
      <c r="G184">
        <v>0</v>
      </c>
      <c r="H184">
        <v>70</v>
      </c>
      <c r="I184">
        <v>0.4</v>
      </c>
      <c r="J184">
        <v>1943</v>
      </c>
      <c r="K184">
        <v>2.9</v>
      </c>
      <c r="L184">
        <v>8</v>
      </c>
      <c r="M184" s="5">
        <v>0</v>
      </c>
      <c r="N184" s="5">
        <v>0</v>
      </c>
      <c r="O184">
        <v>1</v>
      </c>
      <c r="P184">
        <v>1</v>
      </c>
      <c r="Q184">
        <v>6</v>
      </c>
    </row>
    <row r="185" spans="1:17" x14ac:dyDescent="0.35">
      <c r="A185" s="10" t="str">
        <f t="shared" si="2"/>
        <v>Biancone (NFO)</v>
      </c>
      <c r="B185" t="s">
        <v>1975</v>
      </c>
      <c r="C185" t="s">
        <v>1976</v>
      </c>
      <c r="D185">
        <v>438</v>
      </c>
      <c r="E185" t="s">
        <v>1526</v>
      </c>
      <c r="F185">
        <v>4</v>
      </c>
      <c r="G185">
        <v>0</v>
      </c>
      <c r="H185">
        <v>2</v>
      </c>
      <c r="I185">
        <v>0.2</v>
      </c>
      <c r="J185">
        <v>15</v>
      </c>
      <c r="K185">
        <v>1</v>
      </c>
      <c r="L185">
        <v>16</v>
      </c>
      <c r="M185" s="5">
        <v>0</v>
      </c>
      <c r="N185" s="5">
        <v>0</v>
      </c>
      <c r="O185">
        <v>10</v>
      </c>
      <c r="P185">
        <v>1</v>
      </c>
      <c r="Q185">
        <v>5</v>
      </c>
    </row>
    <row r="186" spans="1:17" x14ac:dyDescent="0.35">
      <c r="A186" s="10" t="str">
        <f t="shared" si="2"/>
        <v>Boly (NFO)</v>
      </c>
      <c r="B186" t="s">
        <v>1975</v>
      </c>
      <c r="C186" t="s">
        <v>1976</v>
      </c>
      <c r="D186">
        <v>439</v>
      </c>
      <c r="E186" t="s">
        <v>1529</v>
      </c>
      <c r="F186">
        <v>4.5</v>
      </c>
      <c r="G186">
        <v>0</v>
      </c>
      <c r="H186">
        <v>37</v>
      </c>
      <c r="I186">
        <v>0.1</v>
      </c>
      <c r="J186">
        <v>684</v>
      </c>
      <c r="K186">
        <v>3.4</v>
      </c>
      <c r="L186">
        <v>7</v>
      </c>
      <c r="M186" s="5">
        <v>0</v>
      </c>
      <c r="N186" s="5">
        <v>0</v>
      </c>
      <c r="O186">
        <v>10</v>
      </c>
      <c r="P186">
        <v>1</v>
      </c>
      <c r="Q186">
        <v>3</v>
      </c>
    </row>
    <row r="187" spans="1:17" x14ac:dyDescent="0.35">
      <c r="A187" s="10" t="str">
        <f t="shared" si="2"/>
        <v>Cook (NFO)</v>
      </c>
      <c r="B187" t="s">
        <v>1975</v>
      </c>
      <c r="C187" t="s">
        <v>1976</v>
      </c>
      <c r="D187">
        <v>441</v>
      </c>
      <c r="E187" t="s">
        <v>324</v>
      </c>
      <c r="F187">
        <v>4.5</v>
      </c>
      <c r="G187">
        <v>0</v>
      </c>
      <c r="H187">
        <v>20</v>
      </c>
      <c r="I187">
        <v>0.1</v>
      </c>
      <c r="J187">
        <v>956</v>
      </c>
      <c r="K187">
        <v>1.7</v>
      </c>
      <c r="L187">
        <v>7</v>
      </c>
      <c r="M187" s="5">
        <v>0</v>
      </c>
      <c r="N187" s="5">
        <v>0</v>
      </c>
      <c r="O187">
        <v>10</v>
      </c>
      <c r="P187">
        <v>1</v>
      </c>
      <c r="Q187">
        <v>2</v>
      </c>
    </row>
    <row r="188" spans="1:17" x14ac:dyDescent="0.35">
      <c r="A188" s="10" t="str">
        <f t="shared" si="2"/>
        <v>Dräger (NFO)</v>
      </c>
      <c r="B188" t="s">
        <v>1975</v>
      </c>
      <c r="C188" t="s">
        <v>1976</v>
      </c>
      <c r="D188">
        <v>444</v>
      </c>
      <c r="E188" t="s">
        <v>1542</v>
      </c>
      <c r="F188">
        <v>4</v>
      </c>
      <c r="G188">
        <v>0</v>
      </c>
      <c r="H188">
        <v>39</v>
      </c>
      <c r="I188">
        <v>0.2</v>
      </c>
      <c r="J188">
        <v>709</v>
      </c>
      <c r="K188">
        <v>0</v>
      </c>
      <c r="L188">
        <v>3</v>
      </c>
      <c r="M188" s="5">
        <v>0</v>
      </c>
      <c r="N188" s="5">
        <v>0</v>
      </c>
      <c r="O188">
        <v>2</v>
      </c>
      <c r="P188">
        <v>2</v>
      </c>
      <c r="Q188">
        <v>1</v>
      </c>
    </row>
    <row r="189" spans="1:17" x14ac:dyDescent="0.35">
      <c r="A189" s="10" t="str">
        <f t="shared" si="2"/>
        <v>Felipe (NFO)</v>
      </c>
      <c r="B189" t="s">
        <v>1975</v>
      </c>
      <c r="C189" t="s">
        <v>1976</v>
      </c>
      <c r="D189">
        <v>445</v>
      </c>
      <c r="E189" t="s">
        <v>1546</v>
      </c>
      <c r="F189">
        <v>4.5</v>
      </c>
      <c r="G189">
        <v>0</v>
      </c>
      <c r="H189">
        <v>25</v>
      </c>
      <c r="I189">
        <v>0.1</v>
      </c>
      <c r="J189">
        <v>1417</v>
      </c>
      <c r="K189">
        <v>1.6</v>
      </c>
      <c r="L189">
        <v>3</v>
      </c>
      <c r="M189" s="5">
        <v>0</v>
      </c>
      <c r="N189" s="5">
        <v>0</v>
      </c>
      <c r="O189">
        <v>2</v>
      </c>
      <c r="P189">
        <v>1</v>
      </c>
      <c r="Q189">
        <v>1</v>
      </c>
    </row>
    <row r="190" spans="1:17" x14ac:dyDescent="0.35">
      <c r="A190" s="10" t="str">
        <f t="shared" si="2"/>
        <v>Laryea (NFO)</v>
      </c>
      <c r="B190" t="s">
        <v>1975</v>
      </c>
      <c r="C190" t="s">
        <v>1976</v>
      </c>
      <c r="D190">
        <v>452</v>
      </c>
      <c r="E190" t="s">
        <v>1567</v>
      </c>
      <c r="F190">
        <v>4.5</v>
      </c>
      <c r="G190">
        <v>0</v>
      </c>
      <c r="H190">
        <v>35</v>
      </c>
      <c r="I190">
        <v>0</v>
      </c>
      <c r="J190">
        <v>871</v>
      </c>
      <c r="K190">
        <v>0</v>
      </c>
      <c r="L190">
        <v>2</v>
      </c>
      <c r="M190" s="5">
        <v>0</v>
      </c>
      <c r="N190" s="5">
        <v>0</v>
      </c>
      <c r="O190">
        <v>1</v>
      </c>
      <c r="P190">
        <v>5</v>
      </c>
      <c r="Q190">
        <v>2</v>
      </c>
    </row>
    <row r="191" spans="1:17" x14ac:dyDescent="0.35">
      <c r="A191" s="10" t="str">
        <f t="shared" si="2"/>
        <v>Mbe Soh (NFO)</v>
      </c>
      <c r="B191" t="s">
        <v>1975</v>
      </c>
      <c r="C191" t="s">
        <v>1976</v>
      </c>
      <c r="D191">
        <v>454</v>
      </c>
      <c r="E191" t="s">
        <v>1573</v>
      </c>
      <c r="F191">
        <v>4</v>
      </c>
      <c r="G191">
        <v>0</v>
      </c>
      <c r="H191">
        <v>50</v>
      </c>
      <c r="I191">
        <v>0.1</v>
      </c>
      <c r="J191">
        <v>1543</v>
      </c>
      <c r="K191">
        <v>0</v>
      </c>
      <c r="L191">
        <v>2</v>
      </c>
      <c r="M191" s="5">
        <v>0</v>
      </c>
      <c r="N191" s="5">
        <v>0</v>
      </c>
      <c r="O191">
        <v>1</v>
      </c>
      <c r="P191">
        <v>1</v>
      </c>
      <c r="Q191">
        <v>5</v>
      </c>
    </row>
    <row r="192" spans="1:17" x14ac:dyDescent="0.35">
      <c r="A192" s="10" t="str">
        <f t="shared" si="2"/>
        <v>McKenna (NFO)</v>
      </c>
      <c r="B192" t="s">
        <v>1975</v>
      </c>
      <c r="C192" t="s">
        <v>1976</v>
      </c>
      <c r="D192">
        <v>455</v>
      </c>
      <c r="E192" t="s">
        <v>1575</v>
      </c>
      <c r="F192">
        <v>4.5</v>
      </c>
      <c r="G192">
        <v>0</v>
      </c>
      <c r="H192">
        <v>40</v>
      </c>
      <c r="I192">
        <v>0.1</v>
      </c>
      <c r="J192">
        <v>1570</v>
      </c>
      <c r="K192">
        <v>2</v>
      </c>
      <c r="L192">
        <v>2</v>
      </c>
      <c r="M192" s="5">
        <v>0</v>
      </c>
      <c r="N192" s="5">
        <v>0</v>
      </c>
      <c r="O192">
        <v>1</v>
      </c>
      <c r="P192">
        <v>1</v>
      </c>
      <c r="Q192">
        <v>5</v>
      </c>
    </row>
    <row r="193" spans="1:17" x14ac:dyDescent="0.35">
      <c r="A193" s="10" t="str">
        <f t="shared" si="2"/>
        <v>Niakhaté (NFO)</v>
      </c>
      <c r="B193" t="s">
        <v>1975</v>
      </c>
      <c r="C193" t="s">
        <v>1976</v>
      </c>
      <c r="D193">
        <v>457</v>
      </c>
      <c r="E193" t="s">
        <v>1580</v>
      </c>
      <c r="F193">
        <v>4.5</v>
      </c>
      <c r="G193">
        <v>0</v>
      </c>
      <c r="H193">
        <v>25</v>
      </c>
      <c r="I193">
        <v>0.1</v>
      </c>
      <c r="J193">
        <v>1163</v>
      </c>
      <c r="K193">
        <v>1.8</v>
      </c>
      <c r="L193">
        <v>2</v>
      </c>
      <c r="M193" s="5">
        <v>0</v>
      </c>
      <c r="N193" s="5">
        <v>0</v>
      </c>
      <c r="O193">
        <v>1</v>
      </c>
      <c r="P193">
        <v>1</v>
      </c>
      <c r="Q193">
        <v>2</v>
      </c>
    </row>
    <row r="194" spans="1:17" x14ac:dyDescent="0.35">
      <c r="A194" s="10" t="str">
        <f t="shared" si="2"/>
        <v>Panzo (NFO)</v>
      </c>
      <c r="B194" t="s">
        <v>1975</v>
      </c>
      <c r="C194" t="s">
        <v>1976</v>
      </c>
      <c r="D194">
        <v>460</v>
      </c>
      <c r="E194" t="s">
        <v>1589</v>
      </c>
      <c r="F194">
        <v>4</v>
      </c>
      <c r="G194">
        <v>0</v>
      </c>
      <c r="H194">
        <v>22</v>
      </c>
      <c r="I194">
        <v>0.2</v>
      </c>
      <c r="J194">
        <v>578</v>
      </c>
      <c r="K194">
        <v>0</v>
      </c>
      <c r="L194">
        <v>2</v>
      </c>
      <c r="M194" s="5">
        <v>0</v>
      </c>
      <c r="N194" s="5">
        <v>0</v>
      </c>
      <c r="O194">
        <v>1</v>
      </c>
      <c r="P194">
        <v>1</v>
      </c>
      <c r="Q194">
        <v>1</v>
      </c>
    </row>
    <row r="195" spans="1:17" x14ac:dyDescent="0.35">
      <c r="A195" s="10" t="str">
        <f t="shared" si="2"/>
        <v>O.Richards (NFO)</v>
      </c>
      <c r="B195" t="s">
        <v>1975</v>
      </c>
      <c r="C195" t="s">
        <v>1976</v>
      </c>
      <c r="D195">
        <v>461</v>
      </c>
      <c r="E195" t="s">
        <v>1592</v>
      </c>
      <c r="F195">
        <v>4.5</v>
      </c>
      <c r="G195">
        <v>0</v>
      </c>
      <c r="H195">
        <v>22</v>
      </c>
      <c r="I195">
        <v>0.1</v>
      </c>
      <c r="J195">
        <v>578</v>
      </c>
      <c r="K195">
        <v>0</v>
      </c>
      <c r="L195">
        <v>2</v>
      </c>
      <c r="M195" s="5">
        <v>0</v>
      </c>
      <c r="N195" s="5">
        <v>0</v>
      </c>
      <c r="O195">
        <v>1</v>
      </c>
      <c r="P195">
        <v>1</v>
      </c>
      <c r="Q195">
        <v>1</v>
      </c>
    </row>
    <row r="196" spans="1:17" x14ac:dyDescent="0.35">
      <c r="A196" s="10" t="str">
        <f t="shared" si="2"/>
        <v>Toffolo (NFO)</v>
      </c>
      <c r="B196" t="s">
        <v>1975</v>
      </c>
      <c r="C196" t="s">
        <v>1976</v>
      </c>
      <c r="D196">
        <v>465</v>
      </c>
      <c r="E196" t="s">
        <v>1604</v>
      </c>
      <c r="F196">
        <v>4.5</v>
      </c>
      <c r="G196">
        <v>0</v>
      </c>
      <c r="H196">
        <v>30</v>
      </c>
      <c r="I196">
        <v>0.1</v>
      </c>
      <c r="J196">
        <v>933</v>
      </c>
      <c r="K196">
        <v>1.6</v>
      </c>
      <c r="L196">
        <v>1</v>
      </c>
      <c r="M196" s="5">
        <v>0</v>
      </c>
      <c r="N196" s="5">
        <v>0</v>
      </c>
      <c r="O196">
        <v>1</v>
      </c>
      <c r="P196">
        <v>1</v>
      </c>
      <c r="Q196">
        <v>2</v>
      </c>
    </row>
    <row r="197" spans="1:17" x14ac:dyDescent="0.35">
      <c r="A197" s="10" t="str">
        <f t="shared" ref="A197:A260" si="3">IF(B197="","",E197&amp;" ("&amp;B197&amp;")")</f>
        <v>Williams (NFO)</v>
      </c>
      <c r="B197" t="s">
        <v>1975</v>
      </c>
      <c r="C197" t="s">
        <v>1976</v>
      </c>
      <c r="D197">
        <v>467</v>
      </c>
      <c r="E197" t="s">
        <v>1335</v>
      </c>
      <c r="F197">
        <v>4.5</v>
      </c>
      <c r="G197">
        <v>0</v>
      </c>
      <c r="H197">
        <v>54</v>
      </c>
      <c r="I197">
        <v>0.3</v>
      </c>
      <c r="J197">
        <v>1872</v>
      </c>
      <c r="K197">
        <v>1.7</v>
      </c>
      <c r="L197">
        <v>1</v>
      </c>
      <c r="M197" s="5">
        <v>0</v>
      </c>
      <c r="N197" s="5">
        <v>0</v>
      </c>
      <c r="O197">
        <v>1</v>
      </c>
      <c r="P197">
        <v>1</v>
      </c>
      <c r="Q197">
        <v>4</v>
      </c>
    </row>
    <row r="198" spans="1:17" x14ac:dyDescent="0.35">
      <c r="A198" s="10" t="str">
        <f t="shared" si="3"/>
        <v>Worrall (NFO)</v>
      </c>
      <c r="B198" t="s">
        <v>1975</v>
      </c>
      <c r="C198" t="s">
        <v>1976</v>
      </c>
      <c r="D198">
        <v>469</v>
      </c>
      <c r="E198" t="s">
        <v>1613</v>
      </c>
      <c r="F198">
        <v>4.5</v>
      </c>
      <c r="G198">
        <v>0</v>
      </c>
      <c r="H198">
        <v>61</v>
      </c>
      <c r="I198">
        <v>0.1</v>
      </c>
      <c r="J198">
        <v>2215</v>
      </c>
      <c r="K198">
        <v>2</v>
      </c>
      <c r="L198">
        <v>2</v>
      </c>
      <c r="M198" s="5">
        <v>0</v>
      </c>
      <c r="N198" s="5">
        <v>0</v>
      </c>
      <c r="O198">
        <v>1</v>
      </c>
      <c r="P198">
        <v>1</v>
      </c>
      <c r="Q198">
        <v>5</v>
      </c>
    </row>
    <row r="199" spans="1:17" x14ac:dyDescent="0.35">
      <c r="A199" s="10" t="str">
        <f t="shared" si="3"/>
        <v>Aina (NFO)</v>
      </c>
      <c r="B199" t="s">
        <v>1975</v>
      </c>
      <c r="C199" t="s">
        <v>1976</v>
      </c>
      <c r="D199">
        <v>604</v>
      </c>
      <c r="E199" t="s">
        <v>1618</v>
      </c>
      <c r="F199">
        <v>4.5</v>
      </c>
      <c r="G199">
        <v>0</v>
      </c>
      <c r="H199">
        <v>53</v>
      </c>
      <c r="I199">
        <v>0.1</v>
      </c>
      <c r="J199">
        <v>1833</v>
      </c>
      <c r="K199">
        <v>0</v>
      </c>
      <c r="L199">
        <v>2</v>
      </c>
      <c r="M199" s="5">
        <v>0</v>
      </c>
      <c r="N199" s="5">
        <v>0</v>
      </c>
      <c r="O199">
        <v>1</v>
      </c>
      <c r="P199">
        <v>3</v>
      </c>
      <c r="Q199">
        <v>5</v>
      </c>
    </row>
    <row r="200" spans="1:17" x14ac:dyDescent="0.35">
      <c r="A200" s="10" t="str">
        <f t="shared" si="3"/>
        <v>Trusty (SHU)</v>
      </c>
      <c r="B200" t="s">
        <v>1977</v>
      </c>
      <c r="C200" t="s">
        <v>1978</v>
      </c>
      <c r="D200">
        <v>27</v>
      </c>
      <c r="E200" t="s">
        <v>1621</v>
      </c>
      <c r="F200">
        <v>4</v>
      </c>
      <c r="G200">
        <v>0</v>
      </c>
      <c r="H200">
        <v>53</v>
      </c>
      <c r="I200">
        <v>0.8</v>
      </c>
      <c r="J200">
        <v>1833</v>
      </c>
      <c r="K200">
        <v>0</v>
      </c>
      <c r="L200">
        <v>2</v>
      </c>
      <c r="M200" s="5">
        <v>0</v>
      </c>
      <c r="N200" s="5">
        <v>0</v>
      </c>
      <c r="O200">
        <v>1</v>
      </c>
      <c r="P200">
        <v>3</v>
      </c>
      <c r="Q200">
        <v>5</v>
      </c>
    </row>
    <row r="201" spans="1:17" x14ac:dyDescent="0.35">
      <c r="A201" s="10" t="str">
        <f t="shared" si="3"/>
        <v>Ahmedhodžić (SHU)</v>
      </c>
      <c r="B201" t="s">
        <v>1977</v>
      </c>
      <c r="C201" t="s">
        <v>1978</v>
      </c>
      <c r="D201">
        <v>471</v>
      </c>
      <c r="E201" t="s">
        <v>1624</v>
      </c>
      <c r="F201">
        <v>4.5</v>
      </c>
      <c r="G201">
        <v>0</v>
      </c>
      <c r="H201">
        <v>53</v>
      </c>
      <c r="I201">
        <v>0.6</v>
      </c>
      <c r="J201">
        <v>1833</v>
      </c>
      <c r="K201">
        <v>0</v>
      </c>
      <c r="L201">
        <v>2</v>
      </c>
      <c r="M201" s="5">
        <v>0</v>
      </c>
      <c r="N201" s="5">
        <v>0</v>
      </c>
      <c r="O201">
        <v>1</v>
      </c>
      <c r="P201">
        <v>3</v>
      </c>
      <c r="Q201">
        <v>5</v>
      </c>
    </row>
    <row r="202" spans="1:17" x14ac:dyDescent="0.35">
      <c r="A202" s="10" t="str">
        <f t="shared" si="3"/>
        <v>Baldock (SHU)</v>
      </c>
      <c r="B202" t="s">
        <v>1977</v>
      </c>
      <c r="C202" t="s">
        <v>1978</v>
      </c>
      <c r="D202">
        <v>473</v>
      </c>
      <c r="E202" t="s">
        <v>1629</v>
      </c>
      <c r="F202">
        <v>4</v>
      </c>
      <c r="G202">
        <v>0</v>
      </c>
      <c r="H202">
        <v>53</v>
      </c>
      <c r="I202">
        <v>10.5</v>
      </c>
      <c r="J202">
        <v>1833</v>
      </c>
      <c r="K202">
        <v>0</v>
      </c>
      <c r="L202">
        <v>2</v>
      </c>
      <c r="M202" s="5">
        <v>0</v>
      </c>
      <c r="N202" s="5">
        <v>0</v>
      </c>
      <c r="O202">
        <v>1</v>
      </c>
      <c r="P202">
        <v>3</v>
      </c>
      <c r="Q202">
        <v>5</v>
      </c>
    </row>
    <row r="203" spans="1:17" x14ac:dyDescent="0.35">
      <c r="A203" s="10" t="str">
        <f t="shared" si="3"/>
        <v>Basham (SHU)</v>
      </c>
      <c r="B203" t="s">
        <v>1977</v>
      </c>
      <c r="C203" t="s">
        <v>1978</v>
      </c>
      <c r="D203">
        <v>474</v>
      </c>
      <c r="E203" t="s">
        <v>1631</v>
      </c>
      <c r="F203">
        <v>4</v>
      </c>
      <c r="G203">
        <v>0</v>
      </c>
      <c r="H203">
        <v>53</v>
      </c>
      <c r="I203">
        <v>0.5</v>
      </c>
      <c r="J203">
        <v>1833</v>
      </c>
      <c r="K203">
        <v>0</v>
      </c>
      <c r="L203">
        <v>2</v>
      </c>
      <c r="M203" s="5">
        <v>0</v>
      </c>
      <c r="N203" s="5">
        <v>0</v>
      </c>
      <c r="O203">
        <v>1</v>
      </c>
      <c r="P203">
        <v>3</v>
      </c>
      <c r="Q203">
        <v>5</v>
      </c>
    </row>
    <row r="204" spans="1:17" x14ac:dyDescent="0.35">
      <c r="A204" s="10" t="str">
        <f t="shared" si="3"/>
        <v>Bogle (SHU)</v>
      </c>
      <c r="B204" t="s">
        <v>1977</v>
      </c>
      <c r="C204" t="s">
        <v>1978</v>
      </c>
      <c r="D204">
        <v>476</v>
      </c>
      <c r="E204" t="s">
        <v>1637</v>
      </c>
      <c r="F204">
        <v>4.5</v>
      </c>
      <c r="G204">
        <v>0</v>
      </c>
      <c r="H204">
        <v>53</v>
      </c>
      <c r="I204">
        <v>0.1</v>
      </c>
      <c r="J204">
        <v>1833</v>
      </c>
      <c r="K204">
        <v>0</v>
      </c>
      <c r="L204">
        <v>2</v>
      </c>
      <c r="M204" s="5">
        <v>0</v>
      </c>
      <c r="N204" s="5">
        <v>0</v>
      </c>
      <c r="O204">
        <v>1</v>
      </c>
      <c r="P204">
        <v>3</v>
      </c>
      <c r="Q204">
        <v>5</v>
      </c>
    </row>
    <row r="205" spans="1:17" x14ac:dyDescent="0.35">
      <c r="A205" s="10" t="str">
        <f t="shared" si="3"/>
        <v>Egan (SHU)</v>
      </c>
      <c r="B205" t="s">
        <v>1977</v>
      </c>
      <c r="C205" t="s">
        <v>1978</v>
      </c>
      <c r="D205">
        <v>480</v>
      </c>
      <c r="E205" t="s">
        <v>1648</v>
      </c>
      <c r="F205">
        <v>4.5</v>
      </c>
      <c r="G205">
        <v>0</v>
      </c>
      <c r="H205">
        <v>53</v>
      </c>
      <c r="I205">
        <v>0.2</v>
      </c>
      <c r="J205">
        <v>1833</v>
      </c>
      <c r="K205">
        <v>0</v>
      </c>
      <c r="L205">
        <v>2</v>
      </c>
      <c r="M205" s="5">
        <v>0</v>
      </c>
      <c r="N205" s="5">
        <v>0</v>
      </c>
      <c r="O205">
        <v>1</v>
      </c>
      <c r="P205">
        <v>3</v>
      </c>
      <c r="Q205">
        <v>5</v>
      </c>
    </row>
    <row r="206" spans="1:17" x14ac:dyDescent="0.35">
      <c r="A206" s="10" t="str">
        <f t="shared" si="3"/>
        <v>Lowe (SHU)</v>
      </c>
      <c r="B206" t="s">
        <v>1977</v>
      </c>
      <c r="C206" t="s">
        <v>1978</v>
      </c>
      <c r="D206">
        <v>484</v>
      </c>
      <c r="E206" t="s">
        <v>348</v>
      </c>
      <c r="F206">
        <v>4.5</v>
      </c>
      <c r="G206">
        <v>0</v>
      </c>
      <c r="H206">
        <v>53</v>
      </c>
      <c r="I206">
        <v>0.1</v>
      </c>
      <c r="J206">
        <v>1833</v>
      </c>
      <c r="K206">
        <v>0</v>
      </c>
      <c r="L206">
        <v>2</v>
      </c>
      <c r="M206" s="5">
        <v>0</v>
      </c>
      <c r="N206" s="5">
        <v>0</v>
      </c>
      <c r="O206">
        <v>1</v>
      </c>
      <c r="P206">
        <v>3</v>
      </c>
      <c r="Q206">
        <v>5</v>
      </c>
    </row>
    <row r="207" spans="1:17" x14ac:dyDescent="0.35">
      <c r="A207" s="10" t="str">
        <f t="shared" si="3"/>
        <v>Norrington-Davies (SHU)</v>
      </c>
      <c r="B207" t="s">
        <v>1977</v>
      </c>
      <c r="C207" t="s">
        <v>1978</v>
      </c>
      <c r="D207">
        <v>487</v>
      </c>
      <c r="E207" t="s">
        <v>1669</v>
      </c>
      <c r="F207">
        <v>4</v>
      </c>
      <c r="G207">
        <v>0</v>
      </c>
      <c r="H207">
        <v>53</v>
      </c>
      <c r="I207">
        <v>0.2</v>
      </c>
      <c r="J207">
        <v>1833</v>
      </c>
      <c r="K207">
        <v>0</v>
      </c>
      <c r="L207">
        <v>2</v>
      </c>
      <c r="M207" s="5">
        <v>0</v>
      </c>
      <c r="N207" s="5">
        <v>0</v>
      </c>
      <c r="O207">
        <v>1</v>
      </c>
      <c r="P207">
        <v>3</v>
      </c>
      <c r="Q207">
        <v>5</v>
      </c>
    </row>
    <row r="208" spans="1:17" x14ac:dyDescent="0.35">
      <c r="A208" s="10" t="str">
        <f t="shared" si="3"/>
        <v>Robinson (SHU)</v>
      </c>
      <c r="B208" t="s">
        <v>1977</v>
      </c>
      <c r="C208" t="s">
        <v>1978</v>
      </c>
      <c r="D208">
        <v>576</v>
      </c>
      <c r="E208" t="s">
        <v>1042</v>
      </c>
      <c r="F208">
        <v>4.5</v>
      </c>
      <c r="G208">
        <v>0</v>
      </c>
      <c r="H208">
        <v>53</v>
      </c>
      <c r="I208">
        <v>0.1</v>
      </c>
      <c r="J208">
        <v>1833</v>
      </c>
      <c r="K208">
        <v>0</v>
      </c>
      <c r="L208">
        <v>2</v>
      </c>
      <c r="M208" s="5">
        <v>0</v>
      </c>
      <c r="N208" s="5">
        <v>0</v>
      </c>
      <c r="O208">
        <v>1</v>
      </c>
      <c r="P208">
        <v>3</v>
      </c>
      <c r="Q208">
        <v>5</v>
      </c>
    </row>
    <row r="209" spans="1:17" x14ac:dyDescent="0.35">
      <c r="A209" s="10" t="str">
        <f t="shared" si="3"/>
        <v>Larouci (SHU)</v>
      </c>
      <c r="B209" t="s">
        <v>1977</v>
      </c>
      <c r="C209" t="s">
        <v>1978</v>
      </c>
      <c r="D209">
        <v>592</v>
      </c>
      <c r="E209" t="s">
        <v>1683</v>
      </c>
      <c r="F209">
        <v>4.5</v>
      </c>
      <c r="G209">
        <v>0</v>
      </c>
      <c r="H209">
        <v>53</v>
      </c>
      <c r="I209">
        <v>0.1</v>
      </c>
      <c r="J209">
        <v>1833</v>
      </c>
      <c r="K209">
        <v>0</v>
      </c>
      <c r="L209">
        <v>2</v>
      </c>
      <c r="M209" s="5">
        <v>0</v>
      </c>
      <c r="N209" s="5">
        <v>0</v>
      </c>
      <c r="O209">
        <v>1</v>
      </c>
      <c r="P209">
        <v>3</v>
      </c>
      <c r="Q209">
        <v>5</v>
      </c>
    </row>
    <row r="210" spans="1:17" x14ac:dyDescent="0.35">
      <c r="A210" s="10" t="str">
        <f t="shared" si="3"/>
        <v xml:space="preserve"> (Grand Total)</v>
      </c>
      <c r="B210" t="s">
        <v>1966</v>
      </c>
    </row>
    <row r="211" spans="1:17" x14ac:dyDescent="0.35">
      <c r="A211" s="10" t="str">
        <f t="shared" si="3"/>
        <v/>
      </c>
    </row>
    <row r="212" spans="1:17" x14ac:dyDescent="0.35">
      <c r="A212" s="10" t="str">
        <f t="shared" si="3"/>
        <v/>
      </c>
    </row>
    <row r="213" spans="1:17" x14ac:dyDescent="0.35">
      <c r="A213" s="10" t="str">
        <f t="shared" si="3"/>
        <v/>
      </c>
    </row>
    <row r="214" spans="1:17" x14ac:dyDescent="0.35">
      <c r="A214" s="10" t="str">
        <f t="shared" si="3"/>
        <v/>
      </c>
    </row>
    <row r="215" spans="1:17" x14ac:dyDescent="0.35">
      <c r="A215" s="10" t="str">
        <f t="shared" si="3"/>
        <v/>
      </c>
    </row>
    <row r="216" spans="1:17" x14ac:dyDescent="0.35">
      <c r="A216" s="10" t="str">
        <f t="shared" si="3"/>
        <v/>
      </c>
    </row>
    <row r="217" spans="1:17" x14ac:dyDescent="0.35">
      <c r="A217" s="10" t="str">
        <f t="shared" si="3"/>
        <v/>
      </c>
    </row>
    <row r="218" spans="1:17" x14ac:dyDescent="0.35">
      <c r="A218" s="10" t="str">
        <f t="shared" si="3"/>
        <v/>
      </c>
    </row>
    <row r="219" spans="1:17" x14ac:dyDescent="0.35">
      <c r="A219" s="10" t="str">
        <f t="shared" si="3"/>
        <v/>
      </c>
    </row>
    <row r="220" spans="1:17" x14ac:dyDescent="0.35">
      <c r="A220" s="10" t="str">
        <f t="shared" si="3"/>
        <v/>
      </c>
    </row>
    <row r="221" spans="1:17" x14ac:dyDescent="0.35">
      <c r="A221" s="10" t="str">
        <f t="shared" si="3"/>
        <v/>
      </c>
    </row>
    <row r="222" spans="1:17" x14ac:dyDescent="0.35">
      <c r="A222" s="10" t="str">
        <f t="shared" si="3"/>
        <v/>
      </c>
    </row>
    <row r="223" spans="1:17" x14ac:dyDescent="0.35">
      <c r="A223" s="10" t="str">
        <f t="shared" si="3"/>
        <v/>
      </c>
    </row>
    <row r="224" spans="1:17" x14ac:dyDescent="0.35">
      <c r="A224" s="10" t="str">
        <f t="shared" si="3"/>
        <v/>
      </c>
    </row>
    <row r="225" spans="1:1" x14ac:dyDescent="0.35">
      <c r="A225" s="10" t="str">
        <f t="shared" si="3"/>
        <v/>
      </c>
    </row>
    <row r="226" spans="1:1" x14ac:dyDescent="0.35">
      <c r="A226" s="10" t="str">
        <f t="shared" si="3"/>
        <v/>
      </c>
    </row>
    <row r="227" spans="1:1" x14ac:dyDescent="0.35">
      <c r="A227" s="10" t="str">
        <f t="shared" si="3"/>
        <v/>
      </c>
    </row>
    <row r="228" spans="1:1" x14ac:dyDescent="0.35">
      <c r="A228" s="10" t="str">
        <f t="shared" si="3"/>
        <v/>
      </c>
    </row>
    <row r="229" spans="1:1" x14ac:dyDescent="0.35">
      <c r="A229" s="10" t="str">
        <f t="shared" si="3"/>
        <v/>
      </c>
    </row>
    <row r="230" spans="1:1" x14ac:dyDescent="0.35">
      <c r="A230" s="10" t="str">
        <f t="shared" si="3"/>
        <v/>
      </c>
    </row>
    <row r="231" spans="1:1" x14ac:dyDescent="0.35">
      <c r="A231" s="10" t="str">
        <f t="shared" si="3"/>
        <v/>
      </c>
    </row>
    <row r="232" spans="1:1" x14ac:dyDescent="0.35">
      <c r="A232" s="10" t="str">
        <f t="shared" si="3"/>
        <v/>
      </c>
    </row>
    <row r="233" spans="1:1" x14ac:dyDescent="0.35">
      <c r="A233" s="10" t="str">
        <f t="shared" si="3"/>
        <v/>
      </c>
    </row>
    <row r="234" spans="1:1" x14ac:dyDescent="0.35">
      <c r="A234" s="10" t="str">
        <f t="shared" si="3"/>
        <v/>
      </c>
    </row>
    <row r="235" spans="1:1" x14ac:dyDescent="0.35">
      <c r="A235" s="10" t="str">
        <f t="shared" si="3"/>
        <v/>
      </c>
    </row>
    <row r="236" spans="1:1" x14ac:dyDescent="0.35">
      <c r="A236" s="10" t="str">
        <f t="shared" si="3"/>
        <v/>
      </c>
    </row>
    <row r="237" spans="1:1" x14ac:dyDescent="0.35">
      <c r="A237" s="10" t="str">
        <f t="shared" si="3"/>
        <v/>
      </c>
    </row>
    <row r="238" spans="1:1" x14ac:dyDescent="0.35">
      <c r="A238" s="10" t="str">
        <f t="shared" si="3"/>
        <v/>
      </c>
    </row>
    <row r="239" spans="1:1" x14ac:dyDescent="0.35">
      <c r="A239" s="10" t="str">
        <f t="shared" si="3"/>
        <v/>
      </c>
    </row>
    <row r="240" spans="1:1" x14ac:dyDescent="0.35">
      <c r="A240" s="10" t="str">
        <f t="shared" si="3"/>
        <v/>
      </c>
    </row>
    <row r="241" spans="1:1" x14ac:dyDescent="0.35">
      <c r="A241" s="10" t="str">
        <f t="shared" si="3"/>
        <v/>
      </c>
    </row>
    <row r="242" spans="1:1" x14ac:dyDescent="0.35">
      <c r="A242" s="10" t="str">
        <f t="shared" si="3"/>
        <v/>
      </c>
    </row>
    <row r="243" spans="1:1" x14ac:dyDescent="0.35">
      <c r="A243" s="10" t="str">
        <f t="shared" si="3"/>
        <v/>
      </c>
    </row>
    <row r="244" spans="1:1" x14ac:dyDescent="0.35">
      <c r="A244" s="10" t="str">
        <f t="shared" si="3"/>
        <v/>
      </c>
    </row>
    <row r="245" spans="1:1" x14ac:dyDescent="0.35">
      <c r="A245" s="10" t="str">
        <f t="shared" si="3"/>
        <v/>
      </c>
    </row>
    <row r="246" spans="1:1" x14ac:dyDescent="0.35">
      <c r="A246" s="10" t="str">
        <f t="shared" si="3"/>
        <v/>
      </c>
    </row>
    <row r="247" spans="1:1" x14ac:dyDescent="0.35">
      <c r="A247" s="10" t="str">
        <f t="shared" si="3"/>
        <v/>
      </c>
    </row>
    <row r="248" spans="1:1" x14ac:dyDescent="0.35">
      <c r="A248" s="10" t="str">
        <f t="shared" si="3"/>
        <v/>
      </c>
    </row>
    <row r="249" spans="1:1" x14ac:dyDescent="0.35">
      <c r="A249" s="10" t="str">
        <f t="shared" si="3"/>
        <v/>
      </c>
    </row>
    <row r="250" spans="1:1" x14ac:dyDescent="0.35">
      <c r="A250" s="10" t="str">
        <f t="shared" si="3"/>
        <v/>
      </c>
    </row>
    <row r="251" spans="1:1" x14ac:dyDescent="0.35">
      <c r="A251" s="10" t="str">
        <f t="shared" si="3"/>
        <v/>
      </c>
    </row>
    <row r="252" spans="1:1" x14ac:dyDescent="0.35">
      <c r="A252" s="10" t="str">
        <f t="shared" si="3"/>
        <v/>
      </c>
    </row>
    <row r="253" spans="1:1" x14ac:dyDescent="0.35">
      <c r="A253" s="10" t="str">
        <f t="shared" si="3"/>
        <v/>
      </c>
    </row>
    <row r="254" spans="1:1" x14ac:dyDescent="0.35">
      <c r="A254" s="10" t="str">
        <f t="shared" si="3"/>
        <v/>
      </c>
    </row>
    <row r="255" spans="1:1" x14ac:dyDescent="0.35">
      <c r="A255" s="10" t="str">
        <f t="shared" si="3"/>
        <v/>
      </c>
    </row>
    <row r="256" spans="1:1" x14ac:dyDescent="0.35">
      <c r="A256" s="10" t="str">
        <f t="shared" si="3"/>
        <v/>
      </c>
    </row>
    <row r="257" spans="1:1" x14ac:dyDescent="0.35">
      <c r="A257" s="10" t="str">
        <f t="shared" si="3"/>
        <v/>
      </c>
    </row>
    <row r="258" spans="1:1" x14ac:dyDescent="0.35">
      <c r="A258" s="10" t="str">
        <f t="shared" si="3"/>
        <v/>
      </c>
    </row>
    <row r="259" spans="1:1" x14ac:dyDescent="0.35">
      <c r="A259" s="10" t="str">
        <f t="shared" si="3"/>
        <v/>
      </c>
    </row>
    <row r="260" spans="1:1" x14ac:dyDescent="0.35">
      <c r="A260" s="10" t="str">
        <f t="shared" si="3"/>
        <v/>
      </c>
    </row>
    <row r="261" spans="1:1" x14ac:dyDescent="0.35">
      <c r="A261" s="10" t="str">
        <f t="shared" ref="A261:A324" si="4">IF(B261="","",E261&amp;" ("&amp;B261&amp;")")</f>
        <v/>
      </c>
    </row>
    <row r="262" spans="1:1" x14ac:dyDescent="0.35">
      <c r="A262" s="10" t="str">
        <f t="shared" si="4"/>
        <v/>
      </c>
    </row>
    <row r="263" spans="1:1" x14ac:dyDescent="0.35">
      <c r="A263" s="10" t="str">
        <f t="shared" si="4"/>
        <v/>
      </c>
    </row>
    <row r="264" spans="1:1" x14ac:dyDescent="0.35">
      <c r="A264" s="10" t="str">
        <f t="shared" si="4"/>
        <v/>
      </c>
    </row>
    <row r="265" spans="1:1" x14ac:dyDescent="0.35">
      <c r="A265" s="10" t="str">
        <f t="shared" si="4"/>
        <v/>
      </c>
    </row>
    <row r="266" spans="1:1" x14ac:dyDescent="0.35">
      <c r="A266" s="10" t="str">
        <f t="shared" si="4"/>
        <v/>
      </c>
    </row>
    <row r="267" spans="1:1" x14ac:dyDescent="0.35">
      <c r="A267" s="10" t="str">
        <f t="shared" si="4"/>
        <v/>
      </c>
    </row>
    <row r="268" spans="1:1" x14ac:dyDescent="0.35">
      <c r="A268" s="10" t="str">
        <f t="shared" si="4"/>
        <v/>
      </c>
    </row>
    <row r="269" spans="1:1" x14ac:dyDescent="0.35">
      <c r="A269" s="10" t="str">
        <f t="shared" si="4"/>
        <v/>
      </c>
    </row>
    <row r="270" spans="1:1" x14ac:dyDescent="0.35">
      <c r="A270" s="10" t="str">
        <f t="shared" si="4"/>
        <v/>
      </c>
    </row>
    <row r="271" spans="1:1" x14ac:dyDescent="0.35">
      <c r="A271" s="10" t="str">
        <f t="shared" si="4"/>
        <v/>
      </c>
    </row>
    <row r="272" spans="1:1" x14ac:dyDescent="0.35">
      <c r="A272" s="10" t="str">
        <f t="shared" si="4"/>
        <v/>
      </c>
    </row>
    <row r="273" spans="1:1" x14ac:dyDescent="0.35">
      <c r="A273" s="10" t="str">
        <f t="shared" si="4"/>
        <v/>
      </c>
    </row>
    <row r="274" spans="1:1" x14ac:dyDescent="0.35">
      <c r="A274" s="10" t="str">
        <f t="shared" si="4"/>
        <v/>
      </c>
    </row>
    <row r="275" spans="1:1" x14ac:dyDescent="0.35">
      <c r="A275" s="10" t="str">
        <f t="shared" si="4"/>
        <v/>
      </c>
    </row>
    <row r="276" spans="1:1" x14ac:dyDescent="0.35">
      <c r="A276" s="10" t="str">
        <f t="shared" si="4"/>
        <v/>
      </c>
    </row>
    <row r="277" spans="1:1" x14ac:dyDescent="0.35">
      <c r="A277" s="10" t="str">
        <f t="shared" si="4"/>
        <v/>
      </c>
    </row>
    <row r="278" spans="1:1" x14ac:dyDescent="0.35">
      <c r="A278" s="10" t="str">
        <f t="shared" si="4"/>
        <v/>
      </c>
    </row>
    <row r="279" spans="1:1" x14ac:dyDescent="0.35">
      <c r="A279" s="10" t="str">
        <f t="shared" si="4"/>
        <v/>
      </c>
    </row>
    <row r="280" spans="1:1" x14ac:dyDescent="0.35">
      <c r="A280" s="10" t="str">
        <f t="shared" si="4"/>
        <v/>
      </c>
    </row>
    <row r="281" spans="1:1" x14ac:dyDescent="0.35">
      <c r="A281" s="10" t="str">
        <f t="shared" si="4"/>
        <v/>
      </c>
    </row>
    <row r="282" spans="1:1" x14ac:dyDescent="0.35">
      <c r="A282" s="10" t="str">
        <f t="shared" si="4"/>
        <v/>
      </c>
    </row>
    <row r="283" spans="1:1" x14ac:dyDescent="0.35">
      <c r="A283" s="10" t="str">
        <f t="shared" si="4"/>
        <v/>
      </c>
    </row>
    <row r="284" spans="1:1" x14ac:dyDescent="0.35">
      <c r="A284" s="10" t="str">
        <f t="shared" si="4"/>
        <v/>
      </c>
    </row>
    <row r="285" spans="1:1" x14ac:dyDescent="0.35">
      <c r="A285" s="10" t="str">
        <f t="shared" si="4"/>
        <v/>
      </c>
    </row>
    <row r="286" spans="1:1" x14ac:dyDescent="0.35">
      <c r="A286" s="10" t="str">
        <f t="shared" si="4"/>
        <v/>
      </c>
    </row>
    <row r="287" spans="1:1" x14ac:dyDescent="0.35">
      <c r="A287" s="10" t="str">
        <f t="shared" si="4"/>
        <v/>
      </c>
    </row>
    <row r="288" spans="1:1" x14ac:dyDescent="0.35">
      <c r="A288" s="10" t="str">
        <f t="shared" si="4"/>
        <v/>
      </c>
    </row>
    <row r="289" spans="1:1" x14ac:dyDescent="0.35">
      <c r="A289" s="10" t="str">
        <f t="shared" si="4"/>
        <v/>
      </c>
    </row>
    <row r="290" spans="1:1" x14ac:dyDescent="0.35">
      <c r="A290" s="10" t="str">
        <f t="shared" si="4"/>
        <v/>
      </c>
    </row>
    <row r="291" spans="1:1" x14ac:dyDescent="0.35">
      <c r="A291" s="10" t="str">
        <f t="shared" si="4"/>
        <v/>
      </c>
    </row>
    <row r="292" spans="1:1" x14ac:dyDescent="0.35">
      <c r="A292" s="10" t="str">
        <f t="shared" si="4"/>
        <v/>
      </c>
    </row>
    <row r="293" spans="1:1" x14ac:dyDescent="0.35">
      <c r="A293" s="10" t="str">
        <f t="shared" si="4"/>
        <v/>
      </c>
    </row>
    <row r="294" spans="1:1" x14ac:dyDescent="0.35">
      <c r="A294" s="10" t="str">
        <f t="shared" si="4"/>
        <v/>
      </c>
    </row>
    <row r="295" spans="1:1" x14ac:dyDescent="0.35">
      <c r="A295" s="10" t="str">
        <f t="shared" si="4"/>
        <v/>
      </c>
    </row>
    <row r="296" spans="1:1" x14ac:dyDescent="0.35">
      <c r="A296" s="10" t="str">
        <f t="shared" si="4"/>
        <v/>
      </c>
    </row>
    <row r="297" spans="1:1" x14ac:dyDescent="0.35">
      <c r="A297" s="10" t="str">
        <f t="shared" si="4"/>
        <v/>
      </c>
    </row>
    <row r="298" spans="1:1" x14ac:dyDescent="0.35">
      <c r="A298" s="10" t="str">
        <f t="shared" si="4"/>
        <v/>
      </c>
    </row>
    <row r="299" spans="1:1" x14ac:dyDescent="0.35">
      <c r="A299" s="10" t="str">
        <f t="shared" si="4"/>
        <v/>
      </c>
    </row>
    <row r="300" spans="1:1" x14ac:dyDescent="0.35">
      <c r="A300" s="10" t="str">
        <f t="shared" si="4"/>
        <v/>
      </c>
    </row>
    <row r="301" spans="1:1" x14ac:dyDescent="0.35">
      <c r="A301" s="10" t="str">
        <f t="shared" si="4"/>
        <v/>
      </c>
    </row>
    <row r="302" spans="1:1" x14ac:dyDescent="0.35">
      <c r="A302" s="10" t="str">
        <f t="shared" si="4"/>
        <v/>
      </c>
    </row>
    <row r="303" spans="1:1" x14ac:dyDescent="0.35">
      <c r="A303" s="10" t="str">
        <f t="shared" si="4"/>
        <v/>
      </c>
    </row>
    <row r="304" spans="1:1" x14ac:dyDescent="0.35">
      <c r="A304" s="10" t="str">
        <f t="shared" si="4"/>
        <v/>
      </c>
    </row>
    <row r="305" spans="1:1" x14ac:dyDescent="0.35">
      <c r="A305" s="10" t="str">
        <f t="shared" si="4"/>
        <v/>
      </c>
    </row>
    <row r="306" spans="1:1" x14ac:dyDescent="0.35">
      <c r="A306" s="10" t="str">
        <f t="shared" si="4"/>
        <v/>
      </c>
    </row>
    <row r="307" spans="1:1" x14ac:dyDescent="0.35">
      <c r="A307" s="10" t="str">
        <f t="shared" si="4"/>
        <v/>
      </c>
    </row>
    <row r="308" spans="1:1" x14ac:dyDescent="0.35">
      <c r="A308" s="10" t="str">
        <f t="shared" si="4"/>
        <v/>
      </c>
    </row>
    <row r="309" spans="1:1" x14ac:dyDescent="0.35">
      <c r="A309" s="10" t="str">
        <f t="shared" si="4"/>
        <v/>
      </c>
    </row>
    <row r="310" spans="1:1" x14ac:dyDescent="0.35">
      <c r="A310" s="10" t="str">
        <f t="shared" si="4"/>
        <v/>
      </c>
    </row>
    <row r="311" spans="1:1" x14ac:dyDescent="0.35">
      <c r="A311" s="10" t="str">
        <f t="shared" si="4"/>
        <v/>
      </c>
    </row>
    <row r="312" spans="1:1" x14ac:dyDescent="0.35">
      <c r="A312" s="10" t="str">
        <f t="shared" si="4"/>
        <v/>
      </c>
    </row>
    <row r="313" spans="1:1" x14ac:dyDescent="0.35">
      <c r="A313" s="10" t="str">
        <f t="shared" si="4"/>
        <v/>
      </c>
    </row>
    <row r="314" spans="1:1" x14ac:dyDescent="0.35">
      <c r="A314" s="10" t="str">
        <f t="shared" si="4"/>
        <v/>
      </c>
    </row>
    <row r="315" spans="1:1" x14ac:dyDescent="0.35">
      <c r="A315" s="10" t="str">
        <f t="shared" si="4"/>
        <v/>
      </c>
    </row>
    <row r="316" spans="1:1" x14ac:dyDescent="0.35">
      <c r="A316" s="10" t="str">
        <f t="shared" si="4"/>
        <v/>
      </c>
    </row>
    <row r="317" spans="1:1" x14ac:dyDescent="0.35">
      <c r="A317" s="10" t="str">
        <f t="shared" si="4"/>
        <v/>
      </c>
    </row>
    <row r="318" spans="1:1" x14ac:dyDescent="0.35">
      <c r="A318" s="10" t="str">
        <f t="shared" si="4"/>
        <v/>
      </c>
    </row>
    <row r="319" spans="1:1" x14ac:dyDescent="0.35">
      <c r="A319" s="10" t="str">
        <f t="shared" si="4"/>
        <v/>
      </c>
    </row>
    <row r="320" spans="1:1" x14ac:dyDescent="0.35">
      <c r="A320" s="10" t="str">
        <f t="shared" si="4"/>
        <v/>
      </c>
    </row>
    <row r="321" spans="1:1" x14ac:dyDescent="0.35">
      <c r="A321" s="10" t="str">
        <f t="shared" si="4"/>
        <v/>
      </c>
    </row>
    <row r="322" spans="1:1" x14ac:dyDescent="0.35">
      <c r="A322" s="10" t="str">
        <f t="shared" si="4"/>
        <v/>
      </c>
    </row>
    <row r="323" spans="1:1" x14ac:dyDescent="0.35">
      <c r="A323" s="10" t="str">
        <f t="shared" si="4"/>
        <v/>
      </c>
    </row>
    <row r="324" spans="1:1" x14ac:dyDescent="0.35">
      <c r="A324" s="10" t="str">
        <f t="shared" si="4"/>
        <v/>
      </c>
    </row>
    <row r="325" spans="1:1" x14ac:dyDescent="0.35">
      <c r="A325" s="10" t="str">
        <f t="shared" ref="A325:A388" si="5">IF(B325="","",E325&amp;" ("&amp;B325&amp;")")</f>
        <v/>
      </c>
    </row>
    <row r="326" spans="1:1" x14ac:dyDescent="0.35">
      <c r="A326" s="10" t="str">
        <f t="shared" si="5"/>
        <v/>
      </c>
    </row>
    <row r="327" spans="1:1" x14ac:dyDescent="0.35">
      <c r="A327" s="10" t="str">
        <f t="shared" si="5"/>
        <v/>
      </c>
    </row>
    <row r="328" spans="1:1" x14ac:dyDescent="0.35">
      <c r="A328" s="10" t="str">
        <f t="shared" si="5"/>
        <v/>
      </c>
    </row>
    <row r="329" spans="1:1" x14ac:dyDescent="0.35">
      <c r="A329" s="10" t="str">
        <f t="shared" si="5"/>
        <v/>
      </c>
    </row>
    <row r="330" spans="1:1" x14ac:dyDescent="0.35">
      <c r="A330" s="10" t="str">
        <f t="shared" si="5"/>
        <v/>
      </c>
    </row>
    <row r="331" spans="1:1" x14ac:dyDescent="0.35">
      <c r="A331" s="10" t="str">
        <f t="shared" si="5"/>
        <v/>
      </c>
    </row>
    <row r="332" spans="1:1" x14ac:dyDescent="0.35">
      <c r="A332" s="10" t="str">
        <f t="shared" si="5"/>
        <v/>
      </c>
    </row>
    <row r="333" spans="1:1" x14ac:dyDescent="0.35">
      <c r="A333" s="10" t="str">
        <f t="shared" si="5"/>
        <v/>
      </c>
    </row>
    <row r="334" spans="1:1" x14ac:dyDescent="0.35">
      <c r="A334" s="10" t="str">
        <f t="shared" si="5"/>
        <v/>
      </c>
    </row>
    <row r="335" spans="1:1" x14ac:dyDescent="0.35">
      <c r="A335" s="10" t="str">
        <f t="shared" si="5"/>
        <v/>
      </c>
    </row>
    <row r="336" spans="1:1" x14ac:dyDescent="0.35">
      <c r="A336" s="10" t="str">
        <f t="shared" si="5"/>
        <v/>
      </c>
    </row>
    <row r="337" spans="1:1" x14ac:dyDescent="0.35">
      <c r="A337" s="10" t="str">
        <f t="shared" si="5"/>
        <v/>
      </c>
    </row>
    <row r="338" spans="1:1" x14ac:dyDescent="0.35">
      <c r="A338" s="10" t="str">
        <f t="shared" si="5"/>
        <v/>
      </c>
    </row>
    <row r="339" spans="1:1" x14ac:dyDescent="0.35">
      <c r="A339" s="10" t="str">
        <f t="shared" si="5"/>
        <v/>
      </c>
    </row>
    <row r="340" spans="1:1" x14ac:dyDescent="0.35">
      <c r="A340" s="10" t="str">
        <f t="shared" si="5"/>
        <v/>
      </c>
    </row>
    <row r="341" spans="1:1" x14ac:dyDescent="0.35">
      <c r="A341" s="10" t="str">
        <f t="shared" si="5"/>
        <v/>
      </c>
    </row>
    <row r="342" spans="1:1" x14ac:dyDescent="0.35">
      <c r="A342" s="10" t="str">
        <f t="shared" si="5"/>
        <v/>
      </c>
    </row>
    <row r="343" spans="1:1" x14ac:dyDescent="0.35">
      <c r="A343" s="10" t="str">
        <f t="shared" si="5"/>
        <v/>
      </c>
    </row>
    <row r="344" spans="1:1" x14ac:dyDescent="0.35">
      <c r="A344" s="10" t="str">
        <f t="shared" si="5"/>
        <v/>
      </c>
    </row>
    <row r="345" spans="1:1" x14ac:dyDescent="0.35">
      <c r="A345" s="10" t="str">
        <f t="shared" si="5"/>
        <v/>
      </c>
    </row>
    <row r="346" spans="1:1" x14ac:dyDescent="0.35">
      <c r="A346" s="10" t="str">
        <f t="shared" si="5"/>
        <v/>
      </c>
    </row>
    <row r="347" spans="1:1" x14ac:dyDescent="0.35">
      <c r="A347" s="10" t="str">
        <f t="shared" si="5"/>
        <v/>
      </c>
    </row>
    <row r="348" spans="1:1" x14ac:dyDescent="0.35">
      <c r="A348" s="10" t="str">
        <f t="shared" si="5"/>
        <v/>
      </c>
    </row>
    <row r="349" spans="1:1" x14ac:dyDescent="0.35">
      <c r="A349" s="10" t="str">
        <f t="shared" si="5"/>
        <v/>
      </c>
    </row>
    <row r="350" spans="1:1" x14ac:dyDescent="0.35">
      <c r="A350" s="10" t="str">
        <f t="shared" si="5"/>
        <v/>
      </c>
    </row>
    <row r="351" spans="1:1" x14ac:dyDescent="0.35">
      <c r="A351" s="10" t="str">
        <f t="shared" si="5"/>
        <v/>
      </c>
    </row>
    <row r="352" spans="1:1" x14ac:dyDescent="0.35">
      <c r="A352" s="10" t="str">
        <f t="shared" si="5"/>
        <v/>
      </c>
    </row>
    <row r="353" spans="1:1" x14ac:dyDescent="0.35">
      <c r="A353" s="10" t="str">
        <f t="shared" si="5"/>
        <v/>
      </c>
    </row>
    <row r="354" spans="1:1" x14ac:dyDescent="0.35">
      <c r="A354" s="10" t="str">
        <f t="shared" si="5"/>
        <v/>
      </c>
    </row>
    <row r="355" spans="1:1" x14ac:dyDescent="0.35">
      <c r="A355" s="10" t="str">
        <f t="shared" si="5"/>
        <v/>
      </c>
    </row>
    <row r="356" spans="1:1" x14ac:dyDescent="0.35">
      <c r="A356" s="10" t="str">
        <f t="shared" si="5"/>
        <v/>
      </c>
    </row>
    <row r="357" spans="1:1" x14ac:dyDescent="0.35">
      <c r="A357" s="10" t="str">
        <f t="shared" si="5"/>
        <v/>
      </c>
    </row>
    <row r="358" spans="1:1" x14ac:dyDescent="0.35">
      <c r="A358" s="10" t="str">
        <f t="shared" si="5"/>
        <v/>
      </c>
    </row>
    <row r="359" spans="1:1" x14ac:dyDescent="0.35">
      <c r="A359" s="10" t="str">
        <f t="shared" si="5"/>
        <v/>
      </c>
    </row>
    <row r="360" spans="1:1" x14ac:dyDescent="0.35">
      <c r="A360" s="10" t="str">
        <f t="shared" si="5"/>
        <v/>
      </c>
    </row>
    <row r="361" spans="1:1" x14ac:dyDescent="0.35">
      <c r="A361" s="10" t="str">
        <f t="shared" si="5"/>
        <v/>
      </c>
    </row>
    <row r="362" spans="1:1" x14ac:dyDescent="0.35">
      <c r="A362" s="10" t="str">
        <f t="shared" si="5"/>
        <v/>
      </c>
    </row>
    <row r="363" spans="1:1" x14ac:dyDescent="0.35">
      <c r="A363" s="10" t="str">
        <f t="shared" si="5"/>
        <v/>
      </c>
    </row>
    <row r="364" spans="1:1" x14ac:dyDescent="0.35">
      <c r="A364" s="10" t="str">
        <f t="shared" si="5"/>
        <v/>
      </c>
    </row>
    <row r="365" spans="1:1" x14ac:dyDescent="0.35">
      <c r="A365" s="10" t="str">
        <f t="shared" si="5"/>
        <v/>
      </c>
    </row>
    <row r="366" spans="1:1" x14ac:dyDescent="0.35">
      <c r="A366" s="10" t="str">
        <f t="shared" si="5"/>
        <v/>
      </c>
    </row>
    <row r="367" spans="1:1" x14ac:dyDescent="0.35">
      <c r="A367" s="10" t="str">
        <f t="shared" si="5"/>
        <v/>
      </c>
    </row>
    <row r="368" spans="1:1" x14ac:dyDescent="0.35">
      <c r="A368" s="10" t="str">
        <f t="shared" si="5"/>
        <v/>
      </c>
    </row>
    <row r="369" spans="1:1" x14ac:dyDescent="0.35">
      <c r="A369" s="10" t="str">
        <f t="shared" si="5"/>
        <v/>
      </c>
    </row>
    <row r="370" spans="1:1" x14ac:dyDescent="0.35">
      <c r="A370" s="10" t="str">
        <f t="shared" si="5"/>
        <v/>
      </c>
    </row>
    <row r="371" spans="1:1" x14ac:dyDescent="0.35">
      <c r="A371" s="10" t="str">
        <f t="shared" si="5"/>
        <v/>
      </c>
    </row>
    <row r="372" spans="1:1" x14ac:dyDescent="0.35">
      <c r="A372" s="10" t="str">
        <f t="shared" si="5"/>
        <v/>
      </c>
    </row>
    <row r="373" spans="1:1" x14ac:dyDescent="0.35">
      <c r="A373" s="10" t="str">
        <f t="shared" si="5"/>
        <v/>
      </c>
    </row>
    <row r="374" spans="1:1" x14ac:dyDescent="0.35">
      <c r="A374" s="10" t="str">
        <f t="shared" si="5"/>
        <v/>
      </c>
    </row>
    <row r="375" spans="1:1" x14ac:dyDescent="0.35">
      <c r="A375" s="10" t="str">
        <f t="shared" si="5"/>
        <v/>
      </c>
    </row>
    <row r="376" spans="1:1" x14ac:dyDescent="0.35">
      <c r="A376" s="10" t="str">
        <f t="shared" si="5"/>
        <v/>
      </c>
    </row>
    <row r="377" spans="1:1" x14ac:dyDescent="0.35">
      <c r="A377" s="10" t="str">
        <f t="shared" si="5"/>
        <v/>
      </c>
    </row>
    <row r="378" spans="1:1" x14ac:dyDescent="0.35">
      <c r="A378" s="10" t="str">
        <f t="shared" si="5"/>
        <v/>
      </c>
    </row>
    <row r="379" spans="1:1" x14ac:dyDescent="0.35">
      <c r="A379" s="10" t="str">
        <f t="shared" si="5"/>
        <v/>
      </c>
    </row>
    <row r="380" spans="1:1" x14ac:dyDescent="0.35">
      <c r="A380" s="10" t="str">
        <f t="shared" si="5"/>
        <v/>
      </c>
    </row>
    <row r="381" spans="1:1" x14ac:dyDescent="0.35">
      <c r="A381" s="10" t="str">
        <f t="shared" si="5"/>
        <v/>
      </c>
    </row>
    <row r="382" spans="1:1" x14ac:dyDescent="0.35">
      <c r="A382" s="10" t="str">
        <f t="shared" si="5"/>
        <v/>
      </c>
    </row>
    <row r="383" spans="1:1" x14ac:dyDescent="0.35">
      <c r="A383" s="10" t="str">
        <f t="shared" si="5"/>
        <v/>
      </c>
    </row>
    <row r="384" spans="1:1" x14ac:dyDescent="0.35">
      <c r="A384" s="10" t="str">
        <f t="shared" si="5"/>
        <v/>
      </c>
    </row>
    <row r="385" spans="1:1" x14ac:dyDescent="0.35">
      <c r="A385" s="10" t="str">
        <f t="shared" si="5"/>
        <v/>
      </c>
    </row>
    <row r="386" spans="1:1" x14ac:dyDescent="0.35">
      <c r="A386" s="10" t="str">
        <f t="shared" si="5"/>
        <v/>
      </c>
    </row>
    <row r="387" spans="1:1" x14ac:dyDescent="0.35">
      <c r="A387" s="10" t="str">
        <f t="shared" si="5"/>
        <v/>
      </c>
    </row>
    <row r="388" spans="1:1" x14ac:dyDescent="0.35">
      <c r="A388" s="10" t="str">
        <f t="shared" si="5"/>
        <v/>
      </c>
    </row>
    <row r="389" spans="1:1" x14ac:dyDescent="0.35">
      <c r="A389" s="10" t="str">
        <f t="shared" ref="A389:A452" si="6">IF(B389="","",E389&amp;" ("&amp;B389&amp;")")</f>
        <v/>
      </c>
    </row>
    <row r="390" spans="1:1" x14ac:dyDescent="0.35">
      <c r="A390" s="10" t="str">
        <f t="shared" si="6"/>
        <v/>
      </c>
    </row>
    <row r="391" spans="1:1" x14ac:dyDescent="0.35">
      <c r="A391" s="10" t="str">
        <f t="shared" si="6"/>
        <v/>
      </c>
    </row>
    <row r="392" spans="1:1" x14ac:dyDescent="0.35">
      <c r="A392" s="10" t="str">
        <f t="shared" si="6"/>
        <v/>
      </c>
    </row>
    <row r="393" spans="1:1" x14ac:dyDescent="0.35">
      <c r="A393" s="10" t="str">
        <f t="shared" si="6"/>
        <v/>
      </c>
    </row>
    <row r="394" spans="1:1" x14ac:dyDescent="0.35">
      <c r="A394" s="10" t="str">
        <f t="shared" si="6"/>
        <v/>
      </c>
    </row>
    <row r="395" spans="1:1" x14ac:dyDescent="0.35">
      <c r="A395" s="10" t="str">
        <f t="shared" si="6"/>
        <v/>
      </c>
    </row>
    <row r="396" spans="1:1" x14ac:dyDescent="0.35">
      <c r="A396" s="10" t="str">
        <f t="shared" si="6"/>
        <v/>
      </c>
    </row>
    <row r="397" spans="1:1" x14ac:dyDescent="0.35">
      <c r="A397" s="10" t="str">
        <f t="shared" si="6"/>
        <v/>
      </c>
    </row>
    <row r="398" spans="1:1" x14ac:dyDescent="0.35">
      <c r="A398" s="10" t="str">
        <f t="shared" si="6"/>
        <v/>
      </c>
    </row>
    <row r="399" spans="1:1" x14ac:dyDescent="0.35">
      <c r="A399" s="10" t="str">
        <f t="shared" si="6"/>
        <v/>
      </c>
    </row>
    <row r="400" spans="1:1" x14ac:dyDescent="0.35">
      <c r="A400" s="10" t="str">
        <f t="shared" si="6"/>
        <v/>
      </c>
    </row>
    <row r="401" spans="1:1" x14ac:dyDescent="0.35">
      <c r="A401" s="10" t="str">
        <f t="shared" si="6"/>
        <v/>
      </c>
    </row>
    <row r="402" spans="1:1" x14ac:dyDescent="0.35">
      <c r="A402" s="10" t="str">
        <f t="shared" si="6"/>
        <v/>
      </c>
    </row>
    <row r="403" spans="1:1" x14ac:dyDescent="0.35">
      <c r="A403" s="10" t="str">
        <f t="shared" si="6"/>
        <v/>
      </c>
    </row>
    <row r="404" spans="1:1" x14ac:dyDescent="0.35">
      <c r="A404" s="10" t="str">
        <f t="shared" si="6"/>
        <v/>
      </c>
    </row>
    <row r="405" spans="1:1" x14ac:dyDescent="0.35">
      <c r="A405" s="10" t="str">
        <f t="shared" si="6"/>
        <v/>
      </c>
    </row>
    <row r="406" spans="1:1" x14ac:dyDescent="0.35">
      <c r="A406" s="10" t="str">
        <f t="shared" si="6"/>
        <v/>
      </c>
    </row>
    <row r="407" spans="1:1" x14ac:dyDescent="0.35">
      <c r="A407" s="10" t="str">
        <f t="shared" si="6"/>
        <v/>
      </c>
    </row>
    <row r="408" spans="1:1" x14ac:dyDescent="0.35">
      <c r="A408" s="10" t="str">
        <f t="shared" si="6"/>
        <v/>
      </c>
    </row>
    <row r="409" spans="1:1" x14ac:dyDescent="0.35">
      <c r="A409" s="10" t="str">
        <f t="shared" si="6"/>
        <v/>
      </c>
    </row>
    <row r="410" spans="1:1" x14ac:dyDescent="0.35">
      <c r="A410" s="10" t="str">
        <f t="shared" si="6"/>
        <v/>
      </c>
    </row>
    <row r="411" spans="1:1" x14ac:dyDescent="0.35">
      <c r="A411" s="10" t="str">
        <f t="shared" si="6"/>
        <v/>
      </c>
    </row>
    <row r="412" spans="1:1" x14ac:dyDescent="0.35">
      <c r="A412" s="10" t="str">
        <f t="shared" si="6"/>
        <v/>
      </c>
    </row>
    <row r="413" spans="1:1" x14ac:dyDescent="0.35">
      <c r="A413" s="10" t="str">
        <f t="shared" si="6"/>
        <v/>
      </c>
    </row>
    <row r="414" spans="1:1" x14ac:dyDescent="0.35">
      <c r="A414" s="10" t="str">
        <f t="shared" si="6"/>
        <v/>
      </c>
    </row>
    <row r="415" spans="1:1" x14ac:dyDescent="0.35">
      <c r="A415" s="10" t="str">
        <f t="shared" si="6"/>
        <v/>
      </c>
    </row>
    <row r="416" spans="1:1" x14ac:dyDescent="0.35">
      <c r="A416" s="10" t="str">
        <f t="shared" si="6"/>
        <v/>
      </c>
    </row>
    <row r="417" spans="1:1" x14ac:dyDescent="0.35">
      <c r="A417" s="10" t="str">
        <f t="shared" si="6"/>
        <v/>
      </c>
    </row>
    <row r="418" spans="1:1" x14ac:dyDescent="0.35">
      <c r="A418" s="10" t="str">
        <f t="shared" si="6"/>
        <v/>
      </c>
    </row>
    <row r="419" spans="1:1" x14ac:dyDescent="0.35">
      <c r="A419" s="10" t="str">
        <f t="shared" si="6"/>
        <v/>
      </c>
    </row>
    <row r="420" spans="1:1" x14ac:dyDescent="0.35">
      <c r="A420" s="10" t="str">
        <f t="shared" si="6"/>
        <v/>
      </c>
    </row>
    <row r="421" spans="1:1" x14ac:dyDescent="0.35">
      <c r="A421" s="10" t="str">
        <f t="shared" si="6"/>
        <v/>
      </c>
    </row>
    <row r="422" spans="1:1" x14ac:dyDescent="0.35">
      <c r="A422" s="10" t="str">
        <f t="shared" si="6"/>
        <v/>
      </c>
    </row>
    <row r="423" spans="1:1" x14ac:dyDescent="0.35">
      <c r="A423" s="10" t="str">
        <f t="shared" si="6"/>
        <v/>
      </c>
    </row>
    <row r="424" spans="1:1" x14ac:dyDescent="0.35">
      <c r="A424" s="10" t="str">
        <f t="shared" si="6"/>
        <v/>
      </c>
    </row>
    <row r="425" spans="1:1" x14ac:dyDescent="0.35">
      <c r="A425" s="10" t="str">
        <f t="shared" si="6"/>
        <v/>
      </c>
    </row>
    <row r="426" spans="1:1" x14ac:dyDescent="0.35">
      <c r="A426" s="10" t="str">
        <f t="shared" si="6"/>
        <v/>
      </c>
    </row>
    <row r="427" spans="1:1" x14ac:dyDescent="0.35">
      <c r="A427" s="10" t="str">
        <f t="shared" si="6"/>
        <v/>
      </c>
    </row>
    <row r="428" spans="1:1" x14ac:dyDescent="0.35">
      <c r="A428" s="10" t="str">
        <f t="shared" si="6"/>
        <v/>
      </c>
    </row>
    <row r="429" spans="1:1" x14ac:dyDescent="0.35">
      <c r="A429" s="10" t="str">
        <f t="shared" si="6"/>
        <v/>
      </c>
    </row>
    <row r="430" spans="1:1" x14ac:dyDescent="0.35">
      <c r="A430" s="10" t="str">
        <f t="shared" si="6"/>
        <v/>
      </c>
    </row>
    <row r="431" spans="1:1" x14ac:dyDescent="0.35">
      <c r="A431" s="10" t="str">
        <f t="shared" si="6"/>
        <v/>
      </c>
    </row>
    <row r="432" spans="1:1" x14ac:dyDescent="0.35">
      <c r="A432" s="10" t="str">
        <f t="shared" si="6"/>
        <v/>
      </c>
    </row>
    <row r="433" spans="1:1" x14ac:dyDescent="0.35">
      <c r="A433" s="10" t="str">
        <f t="shared" si="6"/>
        <v/>
      </c>
    </row>
    <row r="434" spans="1:1" x14ac:dyDescent="0.35">
      <c r="A434" s="10" t="str">
        <f t="shared" si="6"/>
        <v/>
      </c>
    </row>
    <row r="435" spans="1:1" x14ac:dyDescent="0.35">
      <c r="A435" s="10" t="str">
        <f t="shared" si="6"/>
        <v/>
      </c>
    </row>
    <row r="436" spans="1:1" x14ac:dyDescent="0.35">
      <c r="A436" s="10" t="str">
        <f t="shared" si="6"/>
        <v/>
      </c>
    </row>
    <row r="437" spans="1:1" x14ac:dyDescent="0.35">
      <c r="A437" s="10" t="str">
        <f t="shared" si="6"/>
        <v/>
      </c>
    </row>
    <row r="438" spans="1:1" x14ac:dyDescent="0.35">
      <c r="A438" s="10" t="str">
        <f t="shared" si="6"/>
        <v/>
      </c>
    </row>
    <row r="439" spans="1:1" x14ac:dyDescent="0.35">
      <c r="A439" s="10" t="str">
        <f t="shared" si="6"/>
        <v/>
      </c>
    </row>
    <row r="440" spans="1:1" x14ac:dyDescent="0.35">
      <c r="A440" s="10" t="str">
        <f t="shared" si="6"/>
        <v/>
      </c>
    </row>
    <row r="441" spans="1:1" x14ac:dyDescent="0.35">
      <c r="A441" s="10" t="str">
        <f t="shared" si="6"/>
        <v/>
      </c>
    </row>
    <row r="442" spans="1:1" x14ac:dyDescent="0.35">
      <c r="A442" s="10" t="str">
        <f t="shared" si="6"/>
        <v/>
      </c>
    </row>
    <row r="443" spans="1:1" x14ac:dyDescent="0.35">
      <c r="A443" s="10" t="str">
        <f t="shared" si="6"/>
        <v/>
      </c>
    </row>
    <row r="444" spans="1:1" x14ac:dyDescent="0.35">
      <c r="A444" s="10" t="str">
        <f t="shared" si="6"/>
        <v/>
      </c>
    </row>
    <row r="445" spans="1:1" x14ac:dyDescent="0.35">
      <c r="A445" s="10" t="str">
        <f t="shared" si="6"/>
        <v/>
      </c>
    </row>
    <row r="446" spans="1:1" x14ac:dyDescent="0.35">
      <c r="A446" s="10" t="str">
        <f t="shared" si="6"/>
        <v/>
      </c>
    </row>
    <row r="447" spans="1:1" x14ac:dyDescent="0.35">
      <c r="A447" s="10" t="str">
        <f t="shared" si="6"/>
        <v/>
      </c>
    </row>
    <row r="448" spans="1:1" x14ac:dyDescent="0.35">
      <c r="A448" s="10" t="str">
        <f t="shared" si="6"/>
        <v/>
      </c>
    </row>
    <row r="449" spans="1:1" x14ac:dyDescent="0.35">
      <c r="A449" s="10" t="str">
        <f t="shared" si="6"/>
        <v/>
      </c>
    </row>
    <row r="450" spans="1:1" x14ac:dyDescent="0.35">
      <c r="A450" s="10" t="str">
        <f t="shared" si="6"/>
        <v/>
      </c>
    </row>
    <row r="451" spans="1:1" x14ac:dyDescent="0.35">
      <c r="A451" s="10" t="str">
        <f t="shared" si="6"/>
        <v/>
      </c>
    </row>
    <row r="452" spans="1:1" x14ac:dyDescent="0.35">
      <c r="A452" s="10" t="str">
        <f t="shared" si="6"/>
        <v/>
      </c>
    </row>
    <row r="453" spans="1:1" x14ac:dyDescent="0.35">
      <c r="A453" s="10" t="str">
        <f t="shared" ref="A453:A516" si="7">IF(B453="","",E453&amp;" ("&amp;B453&amp;")")</f>
        <v/>
      </c>
    </row>
    <row r="454" spans="1:1" x14ac:dyDescent="0.35">
      <c r="A454" s="10" t="str">
        <f t="shared" si="7"/>
        <v/>
      </c>
    </row>
    <row r="455" spans="1:1" x14ac:dyDescent="0.35">
      <c r="A455" s="10" t="str">
        <f t="shared" si="7"/>
        <v/>
      </c>
    </row>
    <row r="456" spans="1:1" x14ac:dyDescent="0.35">
      <c r="A456" s="10" t="str">
        <f t="shared" si="7"/>
        <v/>
      </c>
    </row>
    <row r="457" spans="1:1" x14ac:dyDescent="0.35">
      <c r="A457" s="10" t="str">
        <f t="shared" si="7"/>
        <v/>
      </c>
    </row>
    <row r="458" spans="1:1" x14ac:dyDescent="0.35">
      <c r="A458" s="10" t="str">
        <f t="shared" si="7"/>
        <v/>
      </c>
    </row>
    <row r="459" spans="1:1" x14ac:dyDescent="0.35">
      <c r="A459" s="10" t="str">
        <f t="shared" si="7"/>
        <v/>
      </c>
    </row>
    <row r="460" spans="1:1" x14ac:dyDescent="0.35">
      <c r="A460" s="10" t="str">
        <f t="shared" si="7"/>
        <v/>
      </c>
    </row>
    <row r="461" spans="1:1" x14ac:dyDescent="0.35">
      <c r="A461" s="10" t="str">
        <f t="shared" si="7"/>
        <v/>
      </c>
    </row>
    <row r="462" spans="1:1" x14ac:dyDescent="0.35">
      <c r="A462" s="10" t="str">
        <f t="shared" si="7"/>
        <v/>
      </c>
    </row>
    <row r="463" spans="1:1" x14ac:dyDescent="0.35">
      <c r="A463" s="10" t="str">
        <f t="shared" si="7"/>
        <v/>
      </c>
    </row>
    <row r="464" spans="1:1" x14ac:dyDescent="0.35">
      <c r="A464" s="10" t="str">
        <f t="shared" si="7"/>
        <v/>
      </c>
    </row>
    <row r="465" spans="1:1" x14ac:dyDescent="0.35">
      <c r="A465" s="10" t="str">
        <f t="shared" si="7"/>
        <v/>
      </c>
    </row>
    <row r="466" spans="1:1" x14ac:dyDescent="0.35">
      <c r="A466" s="10" t="str">
        <f t="shared" si="7"/>
        <v/>
      </c>
    </row>
    <row r="467" spans="1:1" x14ac:dyDescent="0.35">
      <c r="A467" s="10" t="str">
        <f t="shared" si="7"/>
        <v/>
      </c>
    </row>
    <row r="468" spans="1:1" x14ac:dyDescent="0.35">
      <c r="A468" s="10" t="str">
        <f t="shared" si="7"/>
        <v/>
      </c>
    </row>
    <row r="469" spans="1:1" x14ac:dyDescent="0.35">
      <c r="A469" s="10" t="str">
        <f t="shared" si="7"/>
        <v/>
      </c>
    </row>
    <row r="470" spans="1:1" x14ac:dyDescent="0.35">
      <c r="A470" s="10" t="str">
        <f t="shared" si="7"/>
        <v/>
      </c>
    </row>
    <row r="471" spans="1:1" x14ac:dyDescent="0.35">
      <c r="A471" s="10" t="str">
        <f t="shared" si="7"/>
        <v/>
      </c>
    </row>
    <row r="472" spans="1:1" x14ac:dyDescent="0.35">
      <c r="A472" s="10" t="str">
        <f t="shared" si="7"/>
        <v/>
      </c>
    </row>
    <row r="473" spans="1:1" x14ac:dyDescent="0.35">
      <c r="A473" s="10" t="str">
        <f t="shared" si="7"/>
        <v/>
      </c>
    </row>
    <row r="474" spans="1:1" x14ac:dyDescent="0.35">
      <c r="A474" s="10" t="str">
        <f t="shared" si="7"/>
        <v/>
      </c>
    </row>
    <row r="475" spans="1:1" x14ac:dyDescent="0.35">
      <c r="A475" s="10" t="str">
        <f t="shared" si="7"/>
        <v/>
      </c>
    </row>
    <row r="476" spans="1:1" x14ac:dyDescent="0.35">
      <c r="A476" s="10" t="str">
        <f t="shared" si="7"/>
        <v/>
      </c>
    </row>
    <row r="477" spans="1:1" x14ac:dyDescent="0.35">
      <c r="A477" s="10" t="str">
        <f t="shared" si="7"/>
        <v/>
      </c>
    </row>
    <row r="478" spans="1:1" x14ac:dyDescent="0.35">
      <c r="A478" s="10" t="str">
        <f t="shared" si="7"/>
        <v/>
      </c>
    </row>
    <row r="479" spans="1:1" x14ac:dyDescent="0.35">
      <c r="A479" s="10" t="str">
        <f t="shared" si="7"/>
        <v/>
      </c>
    </row>
    <row r="480" spans="1:1" x14ac:dyDescent="0.35">
      <c r="A480" s="10" t="str">
        <f t="shared" si="7"/>
        <v/>
      </c>
    </row>
    <row r="481" spans="1:1" x14ac:dyDescent="0.35">
      <c r="A481" s="10" t="str">
        <f t="shared" si="7"/>
        <v/>
      </c>
    </row>
    <row r="482" spans="1:1" x14ac:dyDescent="0.35">
      <c r="A482" s="10" t="str">
        <f t="shared" si="7"/>
        <v/>
      </c>
    </row>
    <row r="483" spans="1:1" x14ac:dyDescent="0.35">
      <c r="A483" s="10" t="str">
        <f t="shared" si="7"/>
        <v/>
      </c>
    </row>
    <row r="484" spans="1:1" x14ac:dyDescent="0.35">
      <c r="A484" s="10" t="str">
        <f t="shared" si="7"/>
        <v/>
      </c>
    </row>
    <row r="485" spans="1:1" x14ac:dyDescent="0.35">
      <c r="A485" s="10" t="str">
        <f t="shared" si="7"/>
        <v/>
      </c>
    </row>
    <row r="486" spans="1:1" x14ac:dyDescent="0.35">
      <c r="A486" s="10" t="str">
        <f t="shared" si="7"/>
        <v/>
      </c>
    </row>
    <row r="487" spans="1:1" x14ac:dyDescent="0.35">
      <c r="A487" s="10" t="str">
        <f t="shared" si="7"/>
        <v/>
      </c>
    </row>
    <row r="488" spans="1:1" x14ac:dyDescent="0.35">
      <c r="A488" s="10" t="str">
        <f t="shared" si="7"/>
        <v/>
      </c>
    </row>
    <row r="489" spans="1:1" x14ac:dyDescent="0.35">
      <c r="A489" s="10" t="str">
        <f t="shared" si="7"/>
        <v/>
      </c>
    </row>
    <row r="490" spans="1:1" x14ac:dyDescent="0.35">
      <c r="A490" s="10" t="str">
        <f t="shared" si="7"/>
        <v/>
      </c>
    </row>
    <row r="491" spans="1:1" x14ac:dyDescent="0.35">
      <c r="A491" s="10" t="str">
        <f t="shared" si="7"/>
        <v/>
      </c>
    </row>
    <row r="492" spans="1:1" x14ac:dyDescent="0.35">
      <c r="A492" s="10" t="str">
        <f t="shared" si="7"/>
        <v/>
      </c>
    </row>
    <row r="493" spans="1:1" x14ac:dyDescent="0.35">
      <c r="A493" s="10" t="str">
        <f t="shared" si="7"/>
        <v/>
      </c>
    </row>
    <row r="494" spans="1:1" x14ac:dyDescent="0.35">
      <c r="A494" s="10" t="str">
        <f t="shared" si="7"/>
        <v/>
      </c>
    </row>
    <row r="495" spans="1:1" x14ac:dyDescent="0.35">
      <c r="A495" s="10" t="str">
        <f t="shared" si="7"/>
        <v/>
      </c>
    </row>
    <row r="496" spans="1:1" x14ac:dyDescent="0.35">
      <c r="A496" s="10" t="str">
        <f t="shared" si="7"/>
        <v/>
      </c>
    </row>
    <row r="497" spans="1:1" x14ac:dyDescent="0.35">
      <c r="A497" s="10" t="str">
        <f t="shared" si="7"/>
        <v/>
      </c>
    </row>
    <row r="498" spans="1:1" x14ac:dyDescent="0.35">
      <c r="A498" s="10" t="str">
        <f t="shared" si="7"/>
        <v/>
      </c>
    </row>
    <row r="499" spans="1:1" x14ac:dyDescent="0.35">
      <c r="A499" s="10" t="str">
        <f t="shared" si="7"/>
        <v/>
      </c>
    </row>
    <row r="500" spans="1:1" x14ac:dyDescent="0.35">
      <c r="A500" s="10" t="str">
        <f t="shared" si="7"/>
        <v/>
      </c>
    </row>
    <row r="501" spans="1:1" x14ac:dyDescent="0.35">
      <c r="A501" s="10" t="str">
        <f t="shared" si="7"/>
        <v/>
      </c>
    </row>
    <row r="502" spans="1:1" x14ac:dyDescent="0.35">
      <c r="A502" s="10" t="str">
        <f t="shared" si="7"/>
        <v/>
      </c>
    </row>
    <row r="503" spans="1:1" x14ac:dyDescent="0.35">
      <c r="A503" s="10" t="str">
        <f t="shared" si="7"/>
        <v/>
      </c>
    </row>
    <row r="504" spans="1:1" x14ac:dyDescent="0.35">
      <c r="A504" s="10" t="str">
        <f t="shared" si="7"/>
        <v/>
      </c>
    </row>
    <row r="505" spans="1:1" x14ac:dyDescent="0.35">
      <c r="A505" s="10" t="str">
        <f t="shared" si="7"/>
        <v/>
      </c>
    </row>
    <row r="506" spans="1:1" x14ac:dyDescent="0.35">
      <c r="A506" s="10" t="str">
        <f t="shared" si="7"/>
        <v/>
      </c>
    </row>
    <row r="507" spans="1:1" x14ac:dyDescent="0.35">
      <c r="A507" s="10" t="str">
        <f t="shared" si="7"/>
        <v/>
      </c>
    </row>
    <row r="508" spans="1:1" x14ac:dyDescent="0.35">
      <c r="A508" s="10" t="str">
        <f t="shared" si="7"/>
        <v/>
      </c>
    </row>
    <row r="509" spans="1:1" x14ac:dyDescent="0.35">
      <c r="A509" s="10" t="str">
        <f t="shared" si="7"/>
        <v/>
      </c>
    </row>
    <row r="510" spans="1:1" x14ac:dyDescent="0.35">
      <c r="A510" s="10" t="str">
        <f t="shared" si="7"/>
        <v/>
      </c>
    </row>
    <row r="511" spans="1:1" x14ac:dyDescent="0.35">
      <c r="A511" s="10" t="str">
        <f t="shared" si="7"/>
        <v/>
      </c>
    </row>
    <row r="512" spans="1:1" x14ac:dyDescent="0.35">
      <c r="A512" s="10" t="str">
        <f t="shared" si="7"/>
        <v/>
      </c>
    </row>
    <row r="513" spans="1:1" x14ac:dyDescent="0.35">
      <c r="A513" s="10" t="str">
        <f t="shared" si="7"/>
        <v/>
      </c>
    </row>
    <row r="514" spans="1:1" x14ac:dyDescent="0.35">
      <c r="A514" s="10" t="str">
        <f t="shared" si="7"/>
        <v/>
      </c>
    </row>
    <row r="515" spans="1:1" x14ac:dyDescent="0.35">
      <c r="A515" s="10" t="str">
        <f t="shared" si="7"/>
        <v/>
      </c>
    </row>
    <row r="516" spans="1:1" x14ac:dyDescent="0.35">
      <c r="A516" s="10" t="str">
        <f t="shared" si="7"/>
        <v/>
      </c>
    </row>
    <row r="517" spans="1:1" x14ac:dyDescent="0.35">
      <c r="A517" s="10" t="str">
        <f t="shared" ref="A517:A580" si="8">IF(B517="","",E517&amp;" ("&amp;B517&amp;")")</f>
        <v/>
      </c>
    </row>
    <row r="518" spans="1:1" x14ac:dyDescent="0.35">
      <c r="A518" s="10" t="str">
        <f t="shared" si="8"/>
        <v/>
      </c>
    </row>
    <row r="519" spans="1:1" x14ac:dyDescent="0.35">
      <c r="A519" s="10" t="str">
        <f t="shared" si="8"/>
        <v/>
      </c>
    </row>
    <row r="520" spans="1:1" x14ac:dyDescent="0.35">
      <c r="A520" s="10" t="str">
        <f t="shared" si="8"/>
        <v/>
      </c>
    </row>
    <row r="521" spans="1:1" x14ac:dyDescent="0.35">
      <c r="A521" s="10" t="str">
        <f t="shared" si="8"/>
        <v/>
      </c>
    </row>
    <row r="522" spans="1:1" x14ac:dyDescent="0.35">
      <c r="A522" s="10" t="str">
        <f t="shared" si="8"/>
        <v/>
      </c>
    </row>
    <row r="523" spans="1:1" x14ac:dyDescent="0.35">
      <c r="A523" s="10" t="str">
        <f t="shared" si="8"/>
        <v/>
      </c>
    </row>
    <row r="524" spans="1:1" x14ac:dyDescent="0.35">
      <c r="A524" s="10" t="str">
        <f t="shared" si="8"/>
        <v/>
      </c>
    </row>
    <row r="525" spans="1:1" x14ac:dyDescent="0.35">
      <c r="A525" s="10" t="str">
        <f t="shared" si="8"/>
        <v/>
      </c>
    </row>
    <row r="526" spans="1:1" x14ac:dyDescent="0.35">
      <c r="A526" s="10" t="str">
        <f t="shared" si="8"/>
        <v/>
      </c>
    </row>
    <row r="527" spans="1:1" x14ac:dyDescent="0.35">
      <c r="A527" s="10" t="str">
        <f t="shared" si="8"/>
        <v/>
      </c>
    </row>
    <row r="528" spans="1:1" x14ac:dyDescent="0.35">
      <c r="A528" s="10" t="str">
        <f t="shared" si="8"/>
        <v/>
      </c>
    </row>
    <row r="529" spans="1:1" x14ac:dyDescent="0.35">
      <c r="A529" s="10" t="str">
        <f t="shared" si="8"/>
        <v/>
      </c>
    </row>
    <row r="530" spans="1:1" x14ac:dyDescent="0.35">
      <c r="A530" s="10" t="str">
        <f t="shared" si="8"/>
        <v/>
      </c>
    </row>
    <row r="531" spans="1:1" x14ac:dyDescent="0.35">
      <c r="A531" s="10" t="str">
        <f t="shared" si="8"/>
        <v/>
      </c>
    </row>
    <row r="532" spans="1:1" x14ac:dyDescent="0.35">
      <c r="A532" s="10" t="str">
        <f t="shared" si="8"/>
        <v/>
      </c>
    </row>
    <row r="533" spans="1:1" x14ac:dyDescent="0.35">
      <c r="A533" s="10" t="str">
        <f t="shared" si="8"/>
        <v/>
      </c>
    </row>
    <row r="534" spans="1:1" x14ac:dyDescent="0.35">
      <c r="A534" s="10" t="str">
        <f t="shared" si="8"/>
        <v/>
      </c>
    </row>
    <row r="535" spans="1:1" x14ac:dyDescent="0.35">
      <c r="A535" s="10" t="str">
        <f t="shared" si="8"/>
        <v/>
      </c>
    </row>
    <row r="536" spans="1:1" x14ac:dyDescent="0.35">
      <c r="A536" s="10" t="str">
        <f t="shared" si="8"/>
        <v/>
      </c>
    </row>
    <row r="537" spans="1:1" x14ac:dyDescent="0.35">
      <c r="A537" s="10" t="str">
        <f t="shared" si="8"/>
        <v/>
      </c>
    </row>
    <row r="538" spans="1:1" x14ac:dyDescent="0.35">
      <c r="A538" s="10" t="str">
        <f t="shared" si="8"/>
        <v/>
      </c>
    </row>
    <row r="539" spans="1:1" x14ac:dyDescent="0.35">
      <c r="A539" s="10" t="str">
        <f t="shared" si="8"/>
        <v/>
      </c>
    </row>
    <row r="540" spans="1:1" x14ac:dyDescent="0.35">
      <c r="A540" s="10" t="str">
        <f t="shared" si="8"/>
        <v/>
      </c>
    </row>
    <row r="541" spans="1:1" x14ac:dyDescent="0.35">
      <c r="A541" s="10" t="str">
        <f t="shared" si="8"/>
        <v/>
      </c>
    </row>
    <row r="542" spans="1:1" x14ac:dyDescent="0.35">
      <c r="A542" s="10" t="str">
        <f t="shared" si="8"/>
        <v/>
      </c>
    </row>
    <row r="543" spans="1:1" x14ac:dyDescent="0.35">
      <c r="A543" s="10" t="str">
        <f t="shared" si="8"/>
        <v/>
      </c>
    </row>
    <row r="544" spans="1:1" x14ac:dyDescent="0.35">
      <c r="A544" s="10" t="str">
        <f t="shared" si="8"/>
        <v/>
      </c>
    </row>
    <row r="545" spans="1:1" x14ac:dyDescent="0.35">
      <c r="A545" s="10" t="str">
        <f t="shared" si="8"/>
        <v/>
      </c>
    </row>
    <row r="546" spans="1:1" x14ac:dyDescent="0.35">
      <c r="A546" s="10" t="str">
        <f t="shared" si="8"/>
        <v/>
      </c>
    </row>
    <row r="547" spans="1:1" x14ac:dyDescent="0.35">
      <c r="A547" s="10" t="str">
        <f t="shared" si="8"/>
        <v/>
      </c>
    </row>
    <row r="548" spans="1:1" x14ac:dyDescent="0.35">
      <c r="A548" s="10" t="str">
        <f t="shared" si="8"/>
        <v/>
      </c>
    </row>
    <row r="549" spans="1:1" x14ac:dyDescent="0.35">
      <c r="A549" s="10" t="str">
        <f t="shared" si="8"/>
        <v/>
      </c>
    </row>
    <row r="550" spans="1:1" x14ac:dyDescent="0.35">
      <c r="A550" s="10" t="str">
        <f t="shared" si="8"/>
        <v/>
      </c>
    </row>
    <row r="551" spans="1:1" x14ac:dyDescent="0.35">
      <c r="A551" s="10" t="str">
        <f t="shared" si="8"/>
        <v/>
      </c>
    </row>
    <row r="552" spans="1:1" x14ac:dyDescent="0.35">
      <c r="A552" s="10" t="str">
        <f t="shared" si="8"/>
        <v/>
      </c>
    </row>
    <row r="553" spans="1:1" x14ac:dyDescent="0.35">
      <c r="A553" s="10" t="str">
        <f t="shared" si="8"/>
        <v/>
      </c>
    </row>
    <row r="554" spans="1:1" x14ac:dyDescent="0.35">
      <c r="A554" s="10" t="str">
        <f t="shared" si="8"/>
        <v/>
      </c>
    </row>
    <row r="555" spans="1:1" x14ac:dyDescent="0.35">
      <c r="A555" s="10" t="str">
        <f t="shared" si="8"/>
        <v/>
      </c>
    </row>
    <row r="556" spans="1:1" x14ac:dyDescent="0.35">
      <c r="A556" s="10" t="str">
        <f t="shared" si="8"/>
        <v/>
      </c>
    </row>
    <row r="557" spans="1:1" x14ac:dyDescent="0.35">
      <c r="A557" s="10" t="str">
        <f t="shared" si="8"/>
        <v/>
      </c>
    </row>
    <row r="558" spans="1:1" x14ac:dyDescent="0.35">
      <c r="A558" s="10" t="str">
        <f t="shared" si="8"/>
        <v/>
      </c>
    </row>
    <row r="559" spans="1:1" x14ac:dyDescent="0.35">
      <c r="A559" s="10" t="str">
        <f t="shared" si="8"/>
        <v/>
      </c>
    </row>
    <row r="560" spans="1:1" x14ac:dyDescent="0.35">
      <c r="A560" s="10" t="str">
        <f t="shared" si="8"/>
        <v/>
      </c>
    </row>
    <row r="561" spans="1:1" x14ac:dyDescent="0.35">
      <c r="A561" s="10" t="str">
        <f t="shared" si="8"/>
        <v/>
      </c>
    </row>
    <row r="562" spans="1:1" x14ac:dyDescent="0.35">
      <c r="A562" s="10" t="str">
        <f t="shared" si="8"/>
        <v/>
      </c>
    </row>
    <row r="563" spans="1:1" x14ac:dyDescent="0.35">
      <c r="A563" s="10" t="str">
        <f t="shared" si="8"/>
        <v/>
      </c>
    </row>
    <row r="564" spans="1:1" x14ac:dyDescent="0.35">
      <c r="A564" s="10" t="str">
        <f t="shared" si="8"/>
        <v/>
      </c>
    </row>
    <row r="565" spans="1:1" x14ac:dyDescent="0.35">
      <c r="A565" s="10" t="str">
        <f t="shared" si="8"/>
        <v/>
      </c>
    </row>
    <row r="566" spans="1:1" x14ac:dyDescent="0.35">
      <c r="A566" s="10" t="str">
        <f t="shared" si="8"/>
        <v/>
      </c>
    </row>
    <row r="567" spans="1:1" x14ac:dyDescent="0.35">
      <c r="A567" s="10" t="str">
        <f t="shared" si="8"/>
        <v/>
      </c>
    </row>
    <row r="568" spans="1:1" x14ac:dyDescent="0.35">
      <c r="A568" s="10" t="str">
        <f t="shared" si="8"/>
        <v/>
      </c>
    </row>
    <row r="569" spans="1:1" x14ac:dyDescent="0.35">
      <c r="A569" s="10" t="str">
        <f t="shared" si="8"/>
        <v/>
      </c>
    </row>
    <row r="570" spans="1:1" x14ac:dyDescent="0.35">
      <c r="A570" s="10" t="str">
        <f t="shared" si="8"/>
        <v/>
      </c>
    </row>
    <row r="571" spans="1:1" x14ac:dyDescent="0.35">
      <c r="A571" s="10" t="str">
        <f t="shared" si="8"/>
        <v/>
      </c>
    </row>
    <row r="572" spans="1:1" x14ac:dyDescent="0.35">
      <c r="A572" s="10" t="str">
        <f t="shared" si="8"/>
        <v/>
      </c>
    </row>
    <row r="573" spans="1:1" x14ac:dyDescent="0.35">
      <c r="A573" s="10" t="str">
        <f t="shared" si="8"/>
        <v/>
      </c>
    </row>
    <row r="574" spans="1:1" x14ac:dyDescent="0.35">
      <c r="A574" s="10" t="str">
        <f t="shared" si="8"/>
        <v/>
      </c>
    </row>
    <row r="575" spans="1:1" x14ac:dyDescent="0.35">
      <c r="A575" s="10" t="str">
        <f t="shared" si="8"/>
        <v/>
      </c>
    </row>
    <row r="576" spans="1:1" x14ac:dyDescent="0.35">
      <c r="A576" s="10" t="str">
        <f t="shared" si="8"/>
        <v/>
      </c>
    </row>
    <row r="577" spans="1:1" x14ac:dyDescent="0.35">
      <c r="A577" s="10" t="str">
        <f t="shared" si="8"/>
        <v/>
      </c>
    </row>
    <row r="578" spans="1:1" x14ac:dyDescent="0.35">
      <c r="A578" s="10" t="str">
        <f t="shared" si="8"/>
        <v/>
      </c>
    </row>
    <row r="579" spans="1:1" x14ac:dyDescent="0.35">
      <c r="A579" s="10" t="str">
        <f t="shared" si="8"/>
        <v/>
      </c>
    </row>
    <row r="580" spans="1:1" x14ac:dyDescent="0.35">
      <c r="A580" s="10" t="str">
        <f t="shared" si="8"/>
        <v/>
      </c>
    </row>
    <row r="581" spans="1:1" x14ac:dyDescent="0.35">
      <c r="A581" s="10" t="str">
        <f t="shared" ref="A581:A644" si="9">IF(B581="","",E581&amp;" ("&amp;B581&amp;")")</f>
        <v/>
      </c>
    </row>
    <row r="582" spans="1:1" x14ac:dyDescent="0.35">
      <c r="A582" s="10" t="str">
        <f t="shared" si="9"/>
        <v/>
      </c>
    </row>
    <row r="583" spans="1:1" x14ac:dyDescent="0.35">
      <c r="A583" s="10" t="str">
        <f t="shared" si="9"/>
        <v/>
      </c>
    </row>
    <row r="584" spans="1:1" x14ac:dyDescent="0.35">
      <c r="A584" s="10" t="str">
        <f t="shared" si="9"/>
        <v/>
      </c>
    </row>
    <row r="585" spans="1:1" x14ac:dyDescent="0.35">
      <c r="A585" s="10" t="str">
        <f t="shared" si="9"/>
        <v/>
      </c>
    </row>
    <row r="586" spans="1:1" x14ac:dyDescent="0.35">
      <c r="A586" s="10" t="str">
        <f t="shared" si="9"/>
        <v/>
      </c>
    </row>
    <row r="587" spans="1:1" x14ac:dyDescent="0.35">
      <c r="A587" s="10" t="str">
        <f t="shared" si="9"/>
        <v/>
      </c>
    </row>
    <row r="588" spans="1:1" x14ac:dyDescent="0.35">
      <c r="A588" s="10" t="str">
        <f t="shared" si="9"/>
        <v/>
      </c>
    </row>
    <row r="589" spans="1:1" x14ac:dyDescent="0.35">
      <c r="A589" s="10" t="str">
        <f t="shared" si="9"/>
        <v/>
      </c>
    </row>
    <row r="590" spans="1:1" x14ac:dyDescent="0.35">
      <c r="A590" s="10" t="str">
        <f t="shared" si="9"/>
        <v/>
      </c>
    </row>
    <row r="591" spans="1:1" x14ac:dyDescent="0.35">
      <c r="A591" s="10" t="str">
        <f t="shared" si="9"/>
        <v/>
      </c>
    </row>
    <row r="592" spans="1:1" x14ac:dyDescent="0.35">
      <c r="A592" s="10" t="str">
        <f t="shared" si="9"/>
        <v/>
      </c>
    </row>
    <row r="593" spans="1:1" x14ac:dyDescent="0.35">
      <c r="A593" s="10" t="str">
        <f t="shared" si="9"/>
        <v/>
      </c>
    </row>
    <row r="594" spans="1:1" x14ac:dyDescent="0.35">
      <c r="A594" s="10" t="str">
        <f t="shared" si="9"/>
        <v/>
      </c>
    </row>
    <row r="595" spans="1:1" x14ac:dyDescent="0.35">
      <c r="A595" s="10" t="str">
        <f t="shared" si="9"/>
        <v/>
      </c>
    </row>
    <row r="596" spans="1:1" x14ac:dyDescent="0.35">
      <c r="A596" s="10" t="str">
        <f t="shared" si="9"/>
        <v/>
      </c>
    </row>
    <row r="597" spans="1:1" x14ac:dyDescent="0.35">
      <c r="A597" s="10" t="str">
        <f t="shared" si="9"/>
        <v/>
      </c>
    </row>
    <row r="598" spans="1:1" x14ac:dyDescent="0.35">
      <c r="A598" s="10" t="str">
        <f t="shared" si="9"/>
        <v/>
      </c>
    </row>
    <row r="599" spans="1:1" x14ac:dyDescent="0.35">
      <c r="A599" s="10" t="str">
        <f t="shared" si="9"/>
        <v/>
      </c>
    </row>
    <row r="600" spans="1:1" x14ac:dyDescent="0.35">
      <c r="A600" s="10" t="str">
        <f t="shared" si="9"/>
        <v/>
      </c>
    </row>
    <row r="601" spans="1:1" x14ac:dyDescent="0.35">
      <c r="A601" s="10" t="str">
        <f t="shared" si="9"/>
        <v/>
      </c>
    </row>
    <row r="602" spans="1:1" x14ac:dyDescent="0.35">
      <c r="A602" s="10" t="str">
        <f t="shared" si="9"/>
        <v/>
      </c>
    </row>
    <row r="603" spans="1:1" x14ac:dyDescent="0.35">
      <c r="A603" s="10" t="str">
        <f t="shared" si="9"/>
        <v/>
      </c>
    </row>
    <row r="604" spans="1:1" x14ac:dyDescent="0.35">
      <c r="A604" s="10" t="str">
        <f t="shared" si="9"/>
        <v/>
      </c>
    </row>
    <row r="605" spans="1:1" x14ac:dyDescent="0.35">
      <c r="A605" s="10" t="str">
        <f t="shared" si="9"/>
        <v/>
      </c>
    </row>
    <row r="606" spans="1:1" x14ac:dyDescent="0.35">
      <c r="A606" s="10" t="str">
        <f t="shared" si="9"/>
        <v/>
      </c>
    </row>
    <row r="607" spans="1:1" x14ac:dyDescent="0.35">
      <c r="A607" s="10" t="str">
        <f t="shared" si="9"/>
        <v/>
      </c>
    </row>
    <row r="608" spans="1:1" x14ac:dyDescent="0.35">
      <c r="A608" s="10" t="str">
        <f t="shared" si="9"/>
        <v/>
      </c>
    </row>
    <row r="609" spans="1:1" x14ac:dyDescent="0.35">
      <c r="A609" s="10" t="str">
        <f t="shared" si="9"/>
        <v/>
      </c>
    </row>
    <row r="610" spans="1:1" x14ac:dyDescent="0.35">
      <c r="A610" s="10" t="str">
        <f t="shared" si="9"/>
        <v/>
      </c>
    </row>
    <row r="611" spans="1:1" x14ac:dyDescent="0.35">
      <c r="A611" s="10" t="str">
        <f t="shared" si="9"/>
        <v/>
      </c>
    </row>
    <row r="612" spans="1:1" x14ac:dyDescent="0.35">
      <c r="A612" s="10" t="str">
        <f t="shared" si="9"/>
        <v/>
      </c>
    </row>
    <row r="613" spans="1:1" x14ac:dyDescent="0.35">
      <c r="A613" s="10" t="str">
        <f t="shared" si="9"/>
        <v/>
      </c>
    </row>
    <row r="614" spans="1:1" x14ac:dyDescent="0.35">
      <c r="A614" s="10" t="str">
        <f t="shared" si="9"/>
        <v/>
      </c>
    </row>
    <row r="615" spans="1:1" x14ac:dyDescent="0.35">
      <c r="A615" s="10" t="str">
        <f t="shared" si="9"/>
        <v/>
      </c>
    </row>
    <row r="616" spans="1:1" x14ac:dyDescent="0.35">
      <c r="A616" s="10" t="str">
        <f t="shared" si="9"/>
        <v/>
      </c>
    </row>
    <row r="617" spans="1:1" x14ac:dyDescent="0.35">
      <c r="A617" s="10" t="str">
        <f t="shared" si="9"/>
        <v/>
      </c>
    </row>
    <row r="618" spans="1:1" x14ac:dyDescent="0.35">
      <c r="A618" s="10" t="str">
        <f t="shared" si="9"/>
        <v/>
      </c>
    </row>
    <row r="619" spans="1:1" x14ac:dyDescent="0.35">
      <c r="A619" s="10" t="str">
        <f t="shared" si="9"/>
        <v/>
      </c>
    </row>
    <row r="620" spans="1:1" x14ac:dyDescent="0.35">
      <c r="A620" s="10" t="str">
        <f t="shared" si="9"/>
        <v/>
      </c>
    </row>
    <row r="621" spans="1:1" x14ac:dyDescent="0.35">
      <c r="A621" s="10" t="str">
        <f t="shared" si="9"/>
        <v/>
      </c>
    </row>
    <row r="622" spans="1:1" x14ac:dyDescent="0.35">
      <c r="A622" s="10" t="str">
        <f t="shared" si="9"/>
        <v/>
      </c>
    </row>
    <row r="623" spans="1:1" x14ac:dyDescent="0.35">
      <c r="A623" s="10" t="str">
        <f t="shared" si="9"/>
        <v/>
      </c>
    </row>
    <row r="624" spans="1:1" x14ac:dyDescent="0.35">
      <c r="A624" s="10" t="str">
        <f t="shared" si="9"/>
        <v/>
      </c>
    </row>
    <row r="625" spans="1:1" x14ac:dyDescent="0.35">
      <c r="A625" s="10" t="str">
        <f t="shared" si="9"/>
        <v/>
      </c>
    </row>
    <row r="626" spans="1:1" x14ac:dyDescent="0.35">
      <c r="A626" s="10" t="str">
        <f t="shared" si="9"/>
        <v/>
      </c>
    </row>
    <row r="627" spans="1:1" x14ac:dyDescent="0.35">
      <c r="A627" s="10" t="str">
        <f t="shared" si="9"/>
        <v/>
      </c>
    </row>
    <row r="628" spans="1:1" x14ac:dyDescent="0.35">
      <c r="A628" s="10" t="str">
        <f t="shared" si="9"/>
        <v/>
      </c>
    </row>
    <row r="629" spans="1:1" x14ac:dyDescent="0.35">
      <c r="A629" s="10" t="str">
        <f t="shared" si="9"/>
        <v/>
      </c>
    </row>
    <row r="630" spans="1:1" x14ac:dyDescent="0.35">
      <c r="A630" s="10" t="str">
        <f t="shared" si="9"/>
        <v/>
      </c>
    </row>
    <row r="631" spans="1:1" x14ac:dyDescent="0.35">
      <c r="A631" s="10" t="str">
        <f t="shared" si="9"/>
        <v/>
      </c>
    </row>
    <row r="632" spans="1:1" x14ac:dyDescent="0.35">
      <c r="A632" s="10" t="str">
        <f t="shared" si="9"/>
        <v/>
      </c>
    </row>
    <row r="633" spans="1:1" x14ac:dyDescent="0.35">
      <c r="A633" s="10" t="str">
        <f t="shared" si="9"/>
        <v/>
      </c>
    </row>
    <row r="634" spans="1:1" x14ac:dyDescent="0.35">
      <c r="A634" s="10" t="str">
        <f t="shared" si="9"/>
        <v/>
      </c>
    </row>
    <row r="635" spans="1:1" x14ac:dyDescent="0.35">
      <c r="A635" s="10" t="str">
        <f t="shared" si="9"/>
        <v/>
      </c>
    </row>
    <row r="636" spans="1:1" x14ac:dyDescent="0.35">
      <c r="A636" s="10" t="str">
        <f t="shared" si="9"/>
        <v/>
      </c>
    </row>
    <row r="637" spans="1:1" x14ac:dyDescent="0.35">
      <c r="A637" s="10" t="str">
        <f t="shared" si="9"/>
        <v/>
      </c>
    </row>
    <row r="638" spans="1:1" x14ac:dyDescent="0.35">
      <c r="A638" s="10" t="str">
        <f t="shared" si="9"/>
        <v/>
      </c>
    </row>
    <row r="639" spans="1:1" x14ac:dyDescent="0.35">
      <c r="A639" s="10" t="str">
        <f t="shared" si="9"/>
        <v/>
      </c>
    </row>
    <row r="640" spans="1:1" x14ac:dyDescent="0.35">
      <c r="A640" s="10" t="str">
        <f t="shared" si="9"/>
        <v/>
      </c>
    </row>
    <row r="641" spans="1:1" x14ac:dyDescent="0.35">
      <c r="A641" s="10" t="str">
        <f t="shared" si="9"/>
        <v/>
      </c>
    </row>
    <row r="642" spans="1:1" x14ac:dyDescent="0.35">
      <c r="A642" s="10" t="str">
        <f t="shared" si="9"/>
        <v/>
      </c>
    </row>
    <row r="643" spans="1:1" x14ac:dyDescent="0.35">
      <c r="A643" s="10" t="str">
        <f t="shared" si="9"/>
        <v/>
      </c>
    </row>
    <row r="644" spans="1:1" x14ac:dyDescent="0.35">
      <c r="A644" s="10" t="str">
        <f t="shared" si="9"/>
        <v/>
      </c>
    </row>
    <row r="645" spans="1:1" x14ac:dyDescent="0.35">
      <c r="A645" s="10" t="str">
        <f t="shared" ref="A645:A708" si="10">IF(B645="","",E645&amp;" ("&amp;B645&amp;")")</f>
        <v/>
      </c>
    </row>
    <row r="646" spans="1:1" x14ac:dyDescent="0.35">
      <c r="A646" s="10" t="str">
        <f t="shared" si="10"/>
        <v/>
      </c>
    </row>
    <row r="647" spans="1:1" x14ac:dyDescent="0.35">
      <c r="A647" s="10" t="str">
        <f t="shared" si="10"/>
        <v/>
      </c>
    </row>
    <row r="648" spans="1:1" x14ac:dyDescent="0.35">
      <c r="A648" s="10" t="str">
        <f t="shared" si="10"/>
        <v/>
      </c>
    </row>
    <row r="649" spans="1:1" x14ac:dyDescent="0.35">
      <c r="A649" s="10" t="str">
        <f t="shared" si="10"/>
        <v/>
      </c>
    </row>
    <row r="650" spans="1:1" x14ac:dyDescent="0.35">
      <c r="A650" s="10" t="str">
        <f t="shared" si="10"/>
        <v/>
      </c>
    </row>
    <row r="651" spans="1:1" x14ac:dyDescent="0.35">
      <c r="A651" s="10" t="str">
        <f t="shared" si="10"/>
        <v/>
      </c>
    </row>
    <row r="652" spans="1:1" x14ac:dyDescent="0.35">
      <c r="A652" s="10" t="str">
        <f t="shared" si="10"/>
        <v/>
      </c>
    </row>
    <row r="653" spans="1:1" x14ac:dyDescent="0.35">
      <c r="A653" s="10" t="str">
        <f t="shared" si="10"/>
        <v/>
      </c>
    </row>
    <row r="654" spans="1:1" x14ac:dyDescent="0.35">
      <c r="A654" s="10" t="str">
        <f t="shared" si="10"/>
        <v/>
      </c>
    </row>
    <row r="655" spans="1:1" x14ac:dyDescent="0.35">
      <c r="A655" s="10" t="str">
        <f t="shared" si="10"/>
        <v/>
      </c>
    </row>
    <row r="656" spans="1:1" x14ac:dyDescent="0.35">
      <c r="A656" s="10" t="str">
        <f t="shared" si="10"/>
        <v/>
      </c>
    </row>
    <row r="657" spans="1:1" x14ac:dyDescent="0.35">
      <c r="A657" s="10" t="str">
        <f t="shared" si="10"/>
        <v/>
      </c>
    </row>
    <row r="658" spans="1:1" x14ac:dyDescent="0.35">
      <c r="A658" s="10" t="str">
        <f t="shared" si="10"/>
        <v/>
      </c>
    </row>
    <row r="659" spans="1:1" x14ac:dyDescent="0.35">
      <c r="A659" s="10" t="str">
        <f t="shared" si="10"/>
        <v/>
      </c>
    </row>
    <row r="660" spans="1:1" x14ac:dyDescent="0.35">
      <c r="A660" s="10" t="str">
        <f t="shared" si="10"/>
        <v/>
      </c>
    </row>
    <row r="661" spans="1:1" x14ac:dyDescent="0.35">
      <c r="A661" s="10" t="str">
        <f t="shared" si="10"/>
        <v/>
      </c>
    </row>
    <row r="662" spans="1:1" x14ac:dyDescent="0.35">
      <c r="A662" s="10" t="str">
        <f t="shared" si="10"/>
        <v/>
      </c>
    </row>
    <row r="663" spans="1:1" x14ac:dyDescent="0.35">
      <c r="A663" s="10" t="str">
        <f t="shared" si="10"/>
        <v/>
      </c>
    </row>
    <row r="664" spans="1:1" x14ac:dyDescent="0.35">
      <c r="A664" s="10" t="str">
        <f t="shared" si="10"/>
        <v/>
      </c>
    </row>
    <row r="665" spans="1:1" x14ac:dyDescent="0.35">
      <c r="A665" s="10" t="str">
        <f t="shared" si="10"/>
        <v/>
      </c>
    </row>
    <row r="666" spans="1:1" x14ac:dyDescent="0.35">
      <c r="A666" s="10" t="str">
        <f t="shared" si="10"/>
        <v/>
      </c>
    </row>
    <row r="667" spans="1:1" x14ac:dyDescent="0.35">
      <c r="A667" s="10" t="str">
        <f t="shared" si="10"/>
        <v/>
      </c>
    </row>
    <row r="668" spans="1:1" x14ac:dyDescent="0.35">
      <c r="A668" s="10" t="str">
        <f t="shared" si="10"/>
        <v/>
      </c>
    </row>
    <row r="669" spans="1:1" x14ac:dyDescent="0.35">
      <c r="A669" s="10" t="str">
        <f t="shared" si="10"/>
        <v/>
      </c>
    </row>
    <row r="670" spans="1:1" x14ac:dyDescent="0.35">
      <c r="A670" s="10" t="str">
        <f t="shared" si="10"/>
        <v/>
      </c>
    </row>
    <row r="671" spans="1:1" x14ac:dyDescent="0.35">
      <c r="A671" s="10" t="str">
        <f t="shared" si="10"/>
        <v/>
      </c>
    </row>
    <row r="672" spans="1:1" x14ac:dyDescent="0.35">
      <c r="A672" s="10" t="str">
        <f t="shared" si="10"/>
        <v/>
      </c>
    </row>
    <row r="673" spans="1:1" x14ac:dyDescent="0.35">
      <c r="A673" s="10" t="str">
        <f t="shared" si="10"/>
        <v/>
      </c>
    </row>
    <row r="674" spans="1:1" x14ac:dyDescent="0.35">
      <c r="A674" s="10" t="str">
        <f t="shared" si="10"/>
        <v/>
      </c>
    </row>
    <row r="675" spans="1:1" x14ac:dyDescent="0.35">
      <c r="A675" s="10" t="str">
        <f t="shared" si="10"/>
        <v/>
      </c>
    </row>
    <row r="676" spans="1:1" x14ac:dyDescent="0.35">
      <c r="A676" s="10" t="str">
        <f t="shared" si="10"/>
        <v/>
      </c>
    </row>
    <row r="677" spans="1:1" x14ac:dyDescent="0.35">
      <c r="A677" s="10" t="str">
        <f t="shared" si="10"/>
        <v/>
      </c>
    </row>
    <row r="678" spans="1:1" x14ac:dyDescent="0.35">
      <c r="A678" s="10" t="str">
        <f t="shared" si="10"/>
        <v/>
      </c>
    </row>
    <row r="679" spans="1:1" x14ac:dyDescent="0.35">
      <c r="A679" s="10" t="str">
        <f t="shared" si="10"/>
        <v/>
      </c>
    </row>
    <row r="680" spans="1:1" x14ac:dyDescent="0.35">
      <c r="A680" s="10" t="str">
        <f t="shared" si="10"/>
        <v/>
      </c>
    </row>
    <row r="681" spans="1:1" x14ac:dyDescent="0.35">
      <c r="A681" s="10" t="str">
        <f t="shared" si="10"/>
        <v/>
      </c>
    </row>
    <row r="682" spans="1:1" x14ac:dyDescent="0.35">
      <c r="A682" s="10" t="str">
        <f t="shared" si="10"/>
        <v/>
      </c>
    </row>
    <row r="683" spans="1:1" x14ac:dyDescent="0.35">
      <c r="A683" s="10" t="str">
        <f t="shared" si="10"/>
        <v/>
      </c>
    </row>
    <row r="684" spans="1:1" x14ac:dyDescent="0.35">
      <c r="A684" s="10" t="str">
        <f t="shared" si="10"/>
        <v/>
      </c>
    </row>
    <row r="685" spans="1:1" x14ac:dyDescent="0.35">
      <c r="A685" s="10" t="str">
        <f t="shared" si="10"/>
        <v/>
      </c>
    </row>
    <row r="686" spans="1:1" x14ac:dyDescent="0.35">
      <c r="A686" s="10" t="str">
        <f t="shared" si="10"/>
        <v/>
      </c>
    </row>
    <row r="687" spans="1:1" x14ac:dyDescent="0.35">
      <c r="A687" s="10" t="str">
        <f t="shared" si="10"/>
        <v/>
      </c>
    </row>
    <row r="688" spans="1:1" x14ac:dyDescent="0.35">
      <c r="A688" s="10" t="str">
        <f t="shared" si="10"/>
        <v/>
      </c>
    </row>
    <row r="689" spans="1:1" x14ac:dyDescent="0.35">
      <c r="A689" s="10" t="str">
        <f t="shared" si="10"/>
        <v/>
      </c>
    </row>
    <row r="690" spans="1:1" x14ac:dyDescent="0.35">
      <c r="A690" s="10" t="str">
        <f t="shared" si="10"/>
        <v/>
      </c>
    </row>
    <row r="691" spans="1:1" x14ac:dyDescent="0.35">
      <c r="A691" s="10" t="str">
        <f t="shared" si="10"/>
        <v/>
      </c>
    </row>
    <row r="692" spans="1:1" x14ac:dyDescent="0.35">
      <c r="A692" s="10" t="str">
        <f t="shared" si="10"/>
        <v/>
      </c>
    </row>
    <row r="693" spans="1:1" x14ac:dyDescent="0.35">
      <c r="A693" s="10" t="str">
        <f t="shared" si="10"/>
        <v/>
      </c>
    </row>
    <row r="694" spans="1:1" x14ac:dyDescent="0.35">
      <c r="A694" s="10" t="str">
        <f t="shared" si="10"/>
        <v/>
      </c>
    </row>
    <row r="695" spans="1:1" x14ac:dyDescent="0.35">
      <c r="A695" s="10" t="str">
        <f t="shared" si="10"/>
        <v/>
      </c>
    </row>
    <row r="696" spans="1:1" x14ac:dyDescent="0.35">
      <c r="A696" s="10" t="str">
        <f t="shared" si="10"/>
        <v/>
      </c>
    </row>
    <row r="697" spans="1:1" x14ac:dyDescent="0.35">
      <c r="A697" s="10" t="str">
        <f t="shared" si="10"/>
        <v/>
      </c>
    </row>
    <row r="698" spans="1:1" x14ac:dyDescent="0.35">
      <c r="A698" s="10" t="str">
        <f t="shared" si="10"/>
        <v/>
      </c>
    </row>
    <row r="699" spans="1:1" x14ac:dyDescent="0.35">
      <c r="A699" s="10" t="str">
        <f t="shared" si="10"/>
        <v/>
      </c>
    </row>
    <row r="700" spans="1:1" x14ac:dyDescent="0.35">
      <c r="A700" s="10" t="str">
        <f t="shared" si="10"/>
        <v/>
      </c>
    </row>
    <row r="701" spans="1:1" x14ac:dyDescent="0.35">
      <c r="A701" s="10" t="str">
        <f t="shared" si="10"/>
        <v/>
      </c>
    </row>
    <row r="702" spans="1:1" x14ac:dyDescent="0.35">
      <c r="A702" s="10" t="str">
        <f t="shared" si="10"/>
        <v/>
      </c>
    </row>
    <row r="703" spans="1:1" x14ac:dyDescent="0.35">
      <c r="A703" s="10" t="str">
        <f t="shared" si="10"/>
        <v/>
      </c>
    </row>
    <row r="704" spans="1:1" x14ac:dyDescent="0.35">
      <c r="A704" s="10" t="str">
        <f t="shared" si="10"/>
        <v/>
      </c>
    </row>
    <row r="705" spans="1:1" x14ac:dyDescent="0.35">
      <c r="A705" s="10" t="str">
        <f t="shared" si="10"/>
        <v/>
      </c>
    </row>
    <row r="706" spans="1:1" x14ac:dyDescent="0.35">
      <c r="A706" s="10" t="str">
        <f t="shared" si="10"/>
        <v/>
      </c>
    </row>
    <row r="707" spans="1:1" x14ac:dyDescent="0.35">
      <c r="A707" s="10" t="str">
        <f t="shared" si="10"/>
        <v/>
      </c>
    </row>
    <row r="708" spans="1:1" x14ac:dyDescent="0.35">
      <c r="A708" s="10" t="str">
        <f t="shared" si="10"/>
        <v/>
      </c>
    </row>
    <row r="709" spans="1:1" x14ac:dyDescent="0.35">
      <c r="A709" s="10" t="str">
        <f t="shared" ref="A709:A772" si="11">IF(B709="","",E709&amp;" ("&amp;B709&amp;")")</f>
        <v/>
      </c>
    </row>
    <row r="710" spans="1:1" x14ac:dyDescent="0.35">
      <c r="A710" s="10" t="str">
        <f t="shared" si="11"/>
        <v/>
      </c>
    </row>
    <row r="711" spans="1:1" x14ac:dyDescent="0.35">
      <c r="A711" s="10" t="str">
        <f t="shared" si="11"/>
        <v/>
      </c>
    </row>
    <row r="712" spans="1:1" x14ac:dyDescent="0.35">
      <c r="A712" s="10" t="str">
        <f t="shared" si="11"/>
        <v/>
      </c>
    </row>
    <row r="713" spans="1:1" x14ac:dyDescent="0.35">
      <c r="A713" s="10" t="str">
        <f t="shared" si="11"/>
        <v/>
      </c>
    </row>
    <row r="714" spans="1:1" x14ac:dyDescent="0.35">
      <c r="A714" s="10" t="str">
        <f t="shared" si="11"/>
        <v/>
      </c>
    </row>
    <row r="715" spans="1:1" x14ac:dyDescent="0.35">
      <c r="A715" s="10" t="str">
        <f t="shared" si="11"/>
        <v/>
      </c>
    </row>
    <row r="716" spans="1:1" x14ac:dyDescent="0.35">
      <c r="A716" s="10" t="str">
        <f t="shared" si="11"/>
        <v/>
      </c>
    </row>
    <row r="717" spans="1:1" x14ac:dyDescent="0.35">
      <c r="A717" s="10" t="str">
        <f t="shared" si="11"/>
        <v/>
      </c>
    </row>
    <row r="718" spans="1:1" x14ac:dyDescent="0.35">
      <c r="A718" s="10" t="str">
        <f t="shared" si="11"/>
        <v/>
      </c>
    </row>
    <row r="719" spans="1:1" x14ac:dyDescent="0.35">
      <c r="A719" s="10" t="str">
        <f t="shared" si="11"/>
        <v/>
      </c>
    </row>
    <row r="720" spans="1:1" x14ac:dyDescent="0.35">
      <c r="A720" s="10" t="str">
        <f t="shared" si="11"/>
        <v/>
      </c>
    </row>
    <row r="721" spans="1:1" x14ac:dyDescent="0.35">
      <c r="A721" s="10" t="str">
        <f t="shared" si="11"/>
        <v/>
      </c>
    </row>
    <row r="722" spans="1:1" x14ac:dyDescent="0.35">
      <c r="A722" s="10" t="str">
        <f t="shared" si="11"/>
        <v/>
      </c>
    </row>
    <row r="723" spans="1:1" x14ac:dyDescent="0.35">
      <c r="A723" s="10" t="str">
        <f t="shared" si="11"/>
        <v/>
      </c>
    </row>
    <row r="724" spans="1:1" x14ac:dyDescent="0.35">
      <c r="A724" s="10" t="str">
        <f t="shared" si="11"/>
        <v/>
      </c>
    </row>
    <row r="725" spans="1:1" x14ac:dyDescent="0.35">
      <c r="A725" s="10" t="str">
        <f t="shared" si="11"/>
        <v/>
      </c>
    </row>
    <row r="726" spans="1:1" x14ac:dyDescent="0.35">
      <c r="A726" s="10" t="str">
        <f t="shared" si="11"/>
        <v/>
      </c>
    </row>
    <row r="727" spans="1:1" x14ac:dyDescent="0.35">
      <c r="A727" s="10" t="str">
        <f t="shared" si="11"/>
        <v/>
      </c>
    </row>
    <row r="728" spans="1:1" x14ac:dyDescent="0.35">
      <c r="A728" s="10" t="str">
        <f t="shared" si="11"/>
        <v/>
      </c>
    </row>
    <row r="729" spans="1:1" x14ac:dyDescent="0.35">
      <c r="A729" s="10" t="str">
        <f t="shared" si="11"/>
        <v/>
      </c>
    </row>
    <row r="730" spans="1:1" x14ac:dyDescent="0.35">
      <c r="A730" s="10" t="str">
        <f t="shared" si="11"/>
        <v/>
      </c>
    </row>
    <row r="731" spans="1:1" x14ac:dyDescent="0.35">
      <c r="A731" s="10" t="str">
        <f t="shared" si="11"/>
        <v/>
      </c>
    </row>
    <row r="732" spans="1:1" x14ac:dyDescent="0.35">
      <c r="A732" s="10" t="str">
        <f t="shared" si="11"/>
        <v/>
      </c>
    </row>
    <row r="733" spans="1:1" x14ac:dyDescent="0.35">
      <c r="A733" s="10" t="str">
        <f t="shared" si="11"/>
        <v/>
      </c>
    </row>
    <row r="734" spans="1:1" x14ac:dyDescent="0.35">
      <c r="A734" s="10" t="str">
        <f t="shared" si="11"/>
        <v/>
      </c>
    </row>
    <row r="735" spans="1:1" x14ac:dyDescent="0.35">
      <c r="A735" s="10" t="str">
        <f t="shared" si="11"/>
        <v/>
      </c>
    </row>
    <row r="736" spans="1:1" x14ac:dyDescent="0.35">
      <c r="A736" s="10" t="str">
        <f t="shared" si="11"/>
        <v/>
      </c>
    </row>
    <row r="737" spans="1:1" x14ac:dyDescent="0.35">
      <c r="A737" s="10" t="str">
        <f t="shared" si="11"/>
        <v/>
      </c>
    </row>
    <row r="738" spans="1:1" x14ac:dyDescent="0.35">
      <c r="A738" s="10" t="str">
        <f t="shared" si="11"/>
        <v/>
      </c>
    </row>
    <row r="739" spans="1:1" x14ac:dyDescent="0.35">
      <c r="A739" s="10" t="str">
        <f t="shared" si="11"/>
        <v/>
      </c>
    </row>
    <row r="740" spans="1:1" x14ac:dyDescent="0.35">
      <c r="A740" s="10" t="str">
        <f t="shared" si="11"/>
        <v/>
      </c>
    </row>
    <row r="741" spans="1:1" x14ac:dyDescent="0.35">
      <c r="A741" s="10" t="str">
        <f t="shared" si="11"/>
        <v/>
      </c>
    </row>
    <row r="742" spans="1:1" x14ac:dyDescent="0.35">
      <c r="A742" s="10" t="str">
        <f t="shared" si="11"/>
        <v/>
      </c>
    </row>
    <row r="743" spans="1:1" x14ac:dyDescent="0.35">
      <c r="A743" s="10" t="str">
        <f t="shared" si="11"/>
        <v/>
      </c>
    </row>
    <row r="744" spans="1:1" x14ac:dyDescent="0.35">
      <c r="A744" s="10" t="str">
        <f t="shared" si="11"/>
        <v/>
      </c>
    </row>
    <row r="745" spans="1:1" x14ac:dyDescent="0.35">
      <c r="A745" s="10" t="str">
        <f t="shared" si="11"/>
        <v/>
      </c>
    </row>
    <row r="746" spans="1:1" x14ac:dyDescent="0.35">
      <c r="A746" s="10" t="str">
        <f t="shared" si="11"/>
        <v/>
      </c>
    </row>
    <row r="747" spans="1:1" x14ac:dyDescent="0.35">
      <c r="A747" s="10" t="str">
        <f t="shared" si="11"/>
        <v/>
      </c>
    </row>
    <row r="748" spans="1:1" x14ac:dyDescent="0.35">
      <c r="A748" s="10" t="str">
        <f t="shared" si="11"/>
        <v/>
      </c>
    </row>
    <row r="749" spans="1:1" x14ac:dyDescent="0.35">
      <c r="A749" s="10" t="str">
        <f t="shared" si="11"/>
        <v/>
      </c>
    </row>
    <row r="750" spans="1:1" x14ac:dyDescent="0.35">
      <c r="A750" s="10" t="str">
        <f t="shared" si="11"/>
        <v/>
      </c>
    </row>
    <row r="751" spans="1:1" x14ac:dyDescent="0.35">
      <c r="A751" s="10" t="str">
        <f t="shared" si="11"/>
        <v/>
      </c>
    </row>
    <row r="752" spans="1:1" x14ac:dyDescent="0.35">
      <c r="A752" s="10" t="str">
        <f t="shared" si="11"/>
        <v/>
      </c>
    </row>
    <row r="753" spans="1:1" x14ac:dyDescent="0.35">
      <c r="A753" s="10" t="str">
        <f t="shared" si="11"/>
        <v/>
      </c>
    </row>
    <row r="754" spans="1:1" x14ac:dyDescent="0.35">
      <c r="A754" s="10" t="str">
        <f t="shared" si="11"/>
        <v/>
      </c>
    </row>
    <row r="755" spans="1:1" x14ac:dyDescent="0.35">
      <c r="A755" s="10" t="str">
        <f t="shared" si="11"/>
        <v/>
      </c>
    </row>
    <row r="756" spans="1:1" x14ac:dyDescent="0.35">
      <c r="A756" s="10" t="str">
        <f t="shared" si="11"/>
        <v/>
      </c>
    </row>
    <row r="757" spans="1:1" x14ac:dyDescent="0.35">
      <c r="A757" s="10" t="str">
        <f t="shared" si="11"/>
        <v/>
      </c>
    </row>
    <row r="758" spans="1:1" x14ac:dyDescent="0.35">
      <c r="A758" s="10" t="str">
        <f t="shared" si="11"/>
        <v/>
      </c>
    </row>
    <row r="759" spans="1:1" x14ac:dyDescent="0.35">
      <c r="A759" s="10" t="str">
        <f t="shared" si="11"/>
        <v/>
      </c>
    </row>
    <row r="760" spans="1:1" x14ac:dyDescent="0.35">
      <c r="A760" s="10" t="str">
        <f t="shared" si="11"/>
        <v/>
      </c>
    </row>
    <row r="761" spans="1:1" x14ac:dyDescent="0.35">
      <c r="A761" s="10" t="str">
        <f t="shared" si="11"/>
        <v/>
      </c>
    </row>
    <row r="762" spans="1:1" x14ac:dyDescent="0.35">
      <c r="A762" s="10" t="str">
        <f t="shared" si="11"/>
        <v/>
      </c>
    </row>
    <row r="763" spans="1:1" x14ac:dyDescent="0.35">
      <c r="A763" s="10" t="str">
        <f t="shared" si="11"/>
        <v/>
      </c>
    </row>
    <row r="764" spans="1:1" x14ac:dyDescent="0.35">
      <c r="A764" s="10" t="str">
        <f t="shared" si="11"/>
        <v/>
      </c>
    </row>
    <row r="765" spans="1:1" x14ac:dyDescent="0.35">
      <c r="A765" s="10" t="str">
        <f t="shared" si="11"/>
        <v/>
      </c>
    </row>
    <row r="766" spans="1:1" x14ac:dyDescent="0.35">
      <c r="A766" s="10" t="str">
        <f t="shared" si="11"/>
        <v/>
      </c>
    </row>
    <row r="767" spans="1:1" x14ac:dyDescent="0.35">
      <c r="A767" s="10" t="str">
        <f t="shared" si="11"/>
        <v/>
      </c>
    </row>
    <row r="768" spans="1:1" x14ac:dyDescent="0.35">
      <c r="A768" s="10" t="str">
        <f t="shared" si="11"/>
        <v/>
      </c>
    </row>
    <row r="769" spans="1:1" x14ac:dyDescent="0.35">
      <c r="A769" s="10" t="str">
        <f t="shared" si="11"/>
        <v/>
      </c>
    </row>
    <row r="770" spans="1:1" x14ac:dyDescent="0.35">
      <c r="A770" s="10" t="str">
        <f t="shared" si="11"/>
        <v/>
      </c>
    </row>
    <row r="771" spans="1:1" x14ac:dyDescent="0.35">
      <c r="A771" s="10" t="str">
        <f t="shared" si="11"/>
        <v/>
      </c>
    </row>
    <row r="772" spans="1:1" x14ac:dyDescent="0.35">
      <c r="A772" s="10" t="str">
        <f t="shared" si="11"/>
        <v/>
      </c>
    </row>
    <row r="773" spans="1:1" x14ac:dyDescent="0.35">
      <c r="A773" s="10" t="str">
        <f t="shared" ref="A773:A836" si="12">IF(B773="","",E773&amp;" ("&amp;B773&amp;")")</f>
        <v/>
      </c>
    </row>
    <row r="774" spans="1:1" x14ac:dyDescent="0.35">
      <c r="A774" s="10" t="str">
        <f t="shared" si="12"/>
        <v/>
      </c>
    </row>
    <row r="775" spans="1:1" x14ac:dyDescent="0.35">
      <c r="A775" s="10" t="str">
        <f t="shared" si="12"/>
        <v/>
      </c>
    </row>
    <row r="776" spans="1:1" x14ac:dyDescent="0.35">
      <c r="A776" s="10" t="str">
        <f t="shared" si="12"/>
        <v/>
      </c>
    </row>
    <row r="777" spans="1:1" x14ac:dyDescent="0.35">
      <c r="A777" s="10" t="str">
        <f t="shared" si="12"/>
        <v/>
      </c>
    </row>
    <row r="778" spans="1:1" x14ac:dyDescent="0.35">
      <c r="A778" s="10" t="str">
        <f t="shared" si="12"/>
        <v/>
      </c>
    </row>
    <row r="779" spans="1:1" x14ac:dyDescent="0.35">
      <c r="A779" s="10" t="str">
        <f t="shared" si="12"/>
        <v/>
      </c>
    </row>
    <row r="780" spans="1:1" x14ac:dyDescent="0.35">
      <c r="A780" s="10" t="str">
        <f t="shared" si="12"/>
        <v/>
      </c>
    </row>
    <row r="781" spans="1:1" x14ac:dyDescent="0.35">
      <c r="A781" s="10" t="str">
        <f t="shared" si="12"/>
        <v/>
      </c>
    </row>
    <row r="782" spans="1:1" x14ac:dyDescent="0.35">
      <c r="A782" s="10" t="str">
        <f t="shared" si="12"/>
        <v/>
      </c>
    </row>
    <row r="783" spans="1:1" x14ac:dyDescent="0.35">
      <c r="A783" s="10" t="str">
        <f t="shared" si="12"/>
        <v/>
      </c>
    </row>
    <row r="784" spans="1:1" x14ac:dyDescent="0.35">
      <c r="A784" s="10" t="str">
        <f t="shared" si="12"/>
        <v/>
      </c>
    </row>
    <row r="785" spans="1:1" x14ac:dyDescent="0.35">
      <c r="A785" s="10" t="str">
        <f t="shared" si="12"/>
        <v/>
      </c>
    </row>
    <row r="786" spans="1:1" x14ac:dyDescent="0.35">
      <c r="A786" s="10" t="str">
        <f t="shared" si="12"/>
        <v/>
      </c>
    </row>
    <row r="787" spans="1:1" x14ac:dyDescent="0.35">
      <c r="A787" s="10" t="str">
        <f t="shared" si="12"/>
        <v/>
      </c>
    </row>
    <row r="788" spans="1:1" x14ac:dyDescent="0.35">
      <c r="A788" s="10" t="str">
        <f t="shared" si="12"/>
        <v/>
      </c>
    </row>
    <row r="789" spans="1:1" x14ac:dyDescent="0.35">
      <c r="A789" s="10" t="str">
        <f t="shared" si="12"/>
        <v/>
      </c>
    </row>
    <row r="790" spans="1:1" x14ac:dyDescent="0.35">
      <c r="A790" s="10" t="str">
        <f t="shared" si="12"/>
        <v/>
      </c>
    </row>
    <row r="791" spans="1:1" x14ac:dyDescent="0.35">
      <c r="A791" s="10" t="str">
        <f t="shared" si="12"/>
        <v/>
      </c>
    </row>
    <row r="792" spans="1:1" x14ac:dyDescent="0.35">
      <c r="A792" s="10" t="str">
        <f t="shared" si="12"/>
        <v/>
      </c>
    </row>
    <row r="793" spans="1:1" x14ac:dyDescent="0.35">
      <c r="A793" s="10" t="str">
        <f t="shared" si="12"/>
        <v/>
      </c>
    </row>
    <row r="794" spans="1:1" x14ac:dyDescent="0.35">
      <c r="A794" s="10" t="str">
        <f t="shared" si="12"/>
        <v/>
      </c>
    </row>
    <row r="795" spans="1:1" x14ac:dyDescent="0.35">
      <c r="A795" s="10" t="str">
        <f t="shared" si="12"/>
        <v/>
      </c>
    </row>
    <row r="796" spans="1:1" x14ac:dyDescent="0.35">
      <c r="A796" s="10" t="str">
        <f t="shared" si="12"/>
        <v/>
      </c>
    </row>
    <row r="797" spans="1:1" x14ac:dyDescent="0.35">
      <c r="A797" s="10" t="str">
        <f t="shared" si="12"/>
        <v/>
      </c>
    </row>
    <row r="798" spans="1:1" x14ac:dyDescent="0.35">
      <c r="A798" s="10" t="str">
        <f t="shared" si="12"/>
        <v/>
      </c>
    </row>
    <row r="799" spans="1:1" x14ac:dyDescent="0.35">
      <c r="A799" s="10" t="str">
        <f t="shared" si="12"/>
        <v/>
      </c>
    </row>
    <row r="800" spans="1:1" x14ac:dyDescent="0.35">
      <c r="A800" s="10" t="str">
        <f t="shared" si="12"/>
        <v/>
      </c>
    </row>
    <row r="801" spans="1:1" x14ac:dyDescent="0.35">
      <c r="A801" s="10" t="str">
        <f t="shared" si="12"/>
        <v/>
      </c>
    </row>
    <row r="802" spans="1:1" x14ac:dyDescent="0.35">
      <c r="A802" s="10" t="str">
        <f t="shared" si="12"/>
        <v/>
      </c>
    </row>
    <row r="803" spans="1:1" x14ac:dyDescent="0.35">
      <c r="A803" s="10" t="str">
        <f t="shared" si="12"/>
        <v/>
      </c>
    </row>
    <row r="804" spans="1:1" x14ac:dyDescent="0.35">
      <c r="A804" s="10" t="str">
        <f t="shared" si="12"/>
        <v/>
      </c>
    </row>
    <row r="805" spans="1:1" x14ac:dyDescent="0.35">
      <c r="A805" s="10" t="str">
        <f t="shared" si="12"/>
        <v/>
      </c>
    </row>
    <row r="806" spans="1:1" x14ac:dyDescent="0.35">
      <c r="A806" s="10" t="str">
        <f t="shared" si="12"/>
        <v/>
      </c>
    </row>
    <row r="807" spans="1:1" x14ac:dyDescent="0.35">
      <c r="A807" s="10" t="str">
        <f t="shared" si="12"/>
        <v/>
      </c>
    </row>
    <row r="808" spans="1:1" x14ac:dyDescent="0.35">
      <c r="A808" s="10" t="str">
        <f t="shared" si="12"/>
        <v/>
      </c>
    </row>
    <row r="809" spans="1:1" x14ac:dyDescent="0.35">
      <c r="A809" s="10" t="str">
        <f t="shared" si="12"/>
        <v/>
      </c>
    </row>
    <row r="810" spans="1:1" x14ac:dyDescent="0.35">
      <c r="A810" s="10" t="str">
        <f t="shared" si="12"/>
        <v/>
      </c>
    </row>
    <row r="811" spans="1:1" x14ac:dyDescent="0.35">
      <c r="A811" s="10" t="str">
        <f t="shared" si="12"/>
        <v/>
      </c>
    </row>
    <row r="812" spans="1:1" x14ac:dyDescent="0.35">
      <c r="A812" s="10" t="str">
        <f t="shared" si="12"/>
        <v/>
      </c>
    </row>
    <row r="813" spans="1:1" x14ac:dyDescent="0.35">
      <c r="A813" s="10" t="str">
        <f t="shared" si="12"/>
        <v/>
      </c>
    </row>
    <row r="814" spans="1:1" x14ac:dyDescent="0.35">
      <c r="A814" s="10" t="str">
        <f t="shared" si="12"/>
        <v/>
      </c>
    </row>
    <row r="815" spans="1:1" x14ac:dyDescent="0.35">
      <c r="A815" s="10" t="str">
        <f t="shared" si="12"/>
        <v/>
      </c>
    </row>
    <row r="816" spans="1:1" x14ac:dyDescent="0.35">
      <c r="A816" s="10" t="str">
        <f t="shared" si="12"/>
        <v/>
      </c>
    </row>
    <row r="817" spans="1:1" x14ac:dyDescent="0.35">
      <c r="A817" s="10" t="str">
        <f t="shared" si="12"/>
        <v/>
      </c>
    </row>
    <row r="818" spans="1:1" x14ac:dyDescent="0.35">
      <c r="A818" s="10" t="str">
        <f t="shared" si="12"/>
        <v/>
      </c>
    </row>
    <row r="819" spans="1:1" x14ac:dyDescent="0.35">
      <c r="A819" s="10" t="str">
        <f t="shared" si="12"/>
        <v/>
      </c>
    </row>
    <row r="820" spans="1:1" x14ac:dyDescent="0.35">
      <c r="A820" s="10" t="str">
        <f t="shared" si="12"/>
        <v/>
      </c>
    </row>
    <row r="821" spans="1:1" x14ac:dyDescent="0.35">
      <c r="A821" s="10" t="str">
        <f t="shared" si="12"/>
        <v/>
      </c>
    </row>
    <row r="822" spans="1:1" x14ac:dyDescent="0.35">
      <c r="A822" s="10" t="str">
        <f t="shared" si="12"/>
        <v/>
      </c>
    </row>
    <row r="823" spans="1:1" x14ac:dyDescent="0.35">
      <c r="A823" s="10" t="str">
        <f t="shared" si="12"/>
        <v/>
      </c>
    </row>
    <row r="824" spans="1:1" x14ac:dyDescent="0.35">
      <c r="A824" s="10" t="str">
        <f t="shared" si="12"/>
        <v/>
      </c>
    </row>
    <row r="825" spans="1:1" x14ac:dyDescent="0.35">
      <c r="A825" s="10" t="str">
        <f t="shared" si="12"/>
        <v/>
      </c>
    </row>
    <row r="826" spans="1:1" x14ac:dyDescent="0.35">
      <c r="A826" s="10" t="str">
        <f t="shared" si="12"/>
        <v/>
      </c>
    </row>
    <row r="827" spans="1:1" x14ac:dyDescent="0.35">
      <c r="A827" s="10" t="str">
        <f t="shared" si="12"/>
        <v/>
      </c>
    </row>
    <row r="828" spans="1:1" x14ac:dyDescent="0.35">
      <c r="A828" s="10" t="str">
        <f t="shared" si="12"/>
        <v/>
      </c>
    </row>
    <row r="829" spans="1:1" x14ac:dyDescent="0.35">
      <c r="A829" s="10" t="str">
        <f t="shared" si="12"/>
        <v/>
      </c>
    </row>
    <row r="830" spans="1:1" x14ac:dyDescent="0.35">
      <c r="A830" s="10" t="str">
        <f t="shared" si="12"/>
        <v/>
      </c>
    </row>
    <row r="831" spans="1:1" x14ac:dyDescent="0.35">
      <c r="A831" s="10" t="str">
        <f t="shared" si="12"/>
        <v/>
      </c>
    </row>
    <row r="832" spans="1:1" x14ac:dyDescent="0.35">
      <c r="A832" s="10" t="str">
        <f t="shared" si="12"/>
        <v/>
      </c>
    </row>
    <row r="833" spans="1:1" x14ac:dyDescent="0.35">
      <c r="A833" s="10" t="str">
        <f t="shared" si="12"/>
        <v/>
      </c>
    </row>
    <row r="834" spans="1:1" x14ac:dyDescent="0.35">
      <c r="A834" s="10" t="str">
        <f t="shared" si="12"/>
        <v/>
      </c>
    </row>
    <row r="835" spans="1:1" x14ac:dyDescent="0.35">
      <c r="A835" s="10" t="str">
        <f t="shared" si="12"/>
        <v/>
      </c>
    </row>
    <row r="836" spans="1:1" x14ac:dyDescent="0.35">
      <c r="A836" s="10" t="str">
        <f t="shared" si="12"/>
        <v/>
      </c>
    </row>
    <row r="837" spans="1:1" x14ac:dyDescent="0.35">
      <c r="A837" s="10" t="str">
        <f t="shared" ref="A837:A900" si="13">IF(B837="","",E837&amp;" ("&amp;B837&amp;")")</f>
        <v/>
      </c>
    </row>
    <row r="838" spans="1:1" x14ac:dyDescent="0.35">
      <c r="A838" s="10" t="str">
        <f t="shared" si="13"/>
        <v/>
      </c>
    </row>
    <row r="839" spans="1:1" x14ac:dyDescent="0.35">
      <c r="A839" s="10" t="str">
        <f t="shared" si="13"/>
        <v/>
      </c>
    </row>
    <row r="840" spans="1:1" x14ac:dyDescent="0.35">
      <c r="A840" s="10" t="str">
        <f t="shared" si="13"/>
        <v/>
      </c>
    </row>
    <row r="841" spans="1:1" x14ac:dyDescent="0.35">
      <c r="A841" s="10" t="str">
        <f t="shared" si="13"/>
        <v/>
      </c>
    </row>
    <row r="842" spans="1:1" x14ac:dyDescent="0.35">
      <c r="A842" s="10" t="str">
        <f t="shared" si="13"/>
        <v/>
      </c>
    </row>
    <row r="843" spans="1:1" x14ac:dyDescent="0.35">
      <c r="A843" s="10" t="str">
        <f t="shared" si="13"/>
        <v/>
      </c>
    </row>
    <row r="844" spans="1:1" x14ac:dyDescent="0.35">
      <c r="A844" s="10" t="str">
        <f t="shared" si="13"/>
        <v/>
      </c>
    </row>
    <row r="845" spans="1:1" x14ac:dyDescent="0.35">
      <c r="A845" s="10" t="str">
        <f t="shared" si="13"/>
        <v/>
      </c>
    </row>
    <row r="846" spans="1:1" x14ac:dyDescent="0.35">
      <c r="A846" s="10" t="str">
        <f t="shared" si="13"/>
        <v/>
      </c>
    </row>
    <row r="847" spans="1:1" x14ac:dyDescent="0.35">
      <c r="A847" s="10" t="str">
        <f t="shared" si="13"/>
        <v/>
      </c>
    </row>
    <row r="848" spans="1:1" x14ac:dyDescent="0.35">
      <c r="A848" s="10" t="str">
        <f t="shared" si="13"/>
        <v/>
      </c>
    </row>
    <row r="849" spans="1:1" x14ac:dyDescent="0.35">
      <c r="A849" s="10" t="str">
        <f t="shared" si="13"/>
        <v/>
      </c>
    </row>
    <row r="850" spans="1:1" x14ac:dyDescent="0.35">
      <c r="A850" s="10" t="str">
        <f t="shared" si="13"/>
        <v/>
      </c>
    </row>
    <row r="851" spans="1:1" x14ac:dyDescent="0.35">
      <c r="A851" s="10" t="str">
        <f t="shared" si="13"/>
        <v/>
      </c>
    </row>
    <row r="852" spans="1:1" x14ac:dyDescent="0.35">
      <c r="A852" s="10" t="str">
        <f t="shared" si="13"/>
        <v/>
      </c>
    </row>
    <row r="853" spans="1:1" x14ac:dyDescent="0.35">
      <c r="A853" s="10" t="str">
        <f t="shared" si="13"/>
        <v/>
      </c>
    </row>
    <row r="854" spans="1:1" x14ac:dyDescent="0.35">
      <c r="A854" s="10" t="str">
        <f t="shared" si="13"/>
        <v/>
      </c>
    </row>
    <row r="855" spans="1:1" x14ac:dyDescent="0.35">
      <c r="A855" s="10" t="str">
        <f t="shared" si="13"/>
        <v/>
      </c>
    </row>
    <row r="856" spans="1:1" x14ac:dyDescent="0.35">
      <c r="A856" s="10" t="str">
        <f t="shared" si="13"/>
        <v/>
      </c>
    </row>
    <row r="857" spans="1:1" x14ac:dyDescent="0.35">
      <c r="A857" s="10" t="str">
        <f t="shared" si="13"/>
        <v/>
      </c>
    </row>
    <row r="858" spans="1:1" x14ac:dyDescent="0.35">
      <c r="A858" s="10" t="str">
        <f t="shared" si="13"/>
        <v/>
      </c>
    </row>
    <row r="859" spans="1:1" x14ac:dyDescent="0.35">
      <c r="A859" s="10" t="str">
        <f t="shared" si="13"/>
        <v/>
      </c>
    </row>
    <row r="860" spans="1:1" x14ac:dyDescent="0.35">
      <c r="A860" s="10" t="str">
        <f t="shared" si="13"/>
        <v/>
      </c>
    </row>
    <row r="861" spans="1:1" x14ac:dyDescent="0.35">
      <c r="A861" s="10" t="str">
        <f t="shared" si="13"/>
        <v/>
      </c>
    </row>
    <row r="862" spans="1:1" x14ac:dyDescent="0.35">
      <c r="A862" s="10" t="str">
        <f t="shared" si="13"/>
        <v/>
      </c>
    </row>
    <row r="863" spans="1:1" x14ac:dyDescent="0.35">
      <c r="A863" s="10" t="str">
        <f t="shared" si="13"/>
        <v/>
      </c>
    </row>
    <row r="864" spans="1:1" x14ac:dyDescent="0.35">
      <c r="A864" s="10" t="str">
        <f t="shared" si="13"/>
        <v/>
      </c>
    </row>
    <row r="865" spans="1:1" x14ac:dyDescent="0.35">
      <c r="A865" s="10" t="str">
        <f t="shared" si="13"/>
        <v/>
      </c>
    </row>
    <row r="866" spans="1:1" x14ac:dyDescent="0.35">
      <c r="A866" s="10" t="str">
        <f t="shared" si="13"/>
        <v/>
      </c>
    </row>
    <row r="867" spans="1:1" x14ac:dyDescent="0.35">
      <c r="A867" s="10" t="str">
        <f t="shared" si="13"/>
        <v/>
      </c>
    </row>
    <row r="868" spans="1:1" x14ac:dyDescent="0.35">
      <c r="A868" s="10" t="str">
        <f t="shared" si="13"/>
        <v/>
      </c>
    </row>
    <row r="869" spans="1:1" x14ac:dyDescent="0.35">
      <c r="A869" s="10" t="str">
        <f t="shared" si="13"/>
        <v/>
      </c>
    </row>
    <row r="870" spans="1:1" x14ac:dyDescent="0.35">
      <c r="A870" s="10" t="str">
        <f t="shared" si="13"/>
        <v/>
      </c>
    </row>
    <row r="871" spans="1:1" x14ac:dyDescent="0.35">
      <c r="A871" s="10" t="str">
        <f t="shared" si="13"/>
        <v/>
      </c>
    </row>
    <row r="872" spans="1:1" x14ac:dyDescent="0.35">
      <c r="A872" s="10" t="str">
        <f t="shared" si="13"/>
        <v/>
      </c>
    </row>
    <row r="873" spans="1:1" x14ac:dyDescent="0.35">
      <c r="A873" s="10" t="str">
        <f t="shared" si="13"/>
        <v/>
      </c>
    </row>
    <row r="874" spans="1:1" x14ac:dyDescent="0.35">
      <c r="A874" s="10" t="str">
        <f t="shared" si="13"/>
        <v/>
      </c>
    </row>
    <row r="875" spans="1:1" x14ac:dyDescent="0.35">
      <c r="A875" s="10" t="str">
        <f t="shared" si="13"/>
        <v/>
      </c>
    </row>
    <row r="876" spans="1:1" x14ac:dyDescent="0.35">
      <c r="A876" s="10" t="str">
        <f t="shared" si="13"/>
        <v/>
      </c>
    </row>
    <row r="877" spans="1:1" x14ac:dyDescent="0.35">
      <c r="A877" s="10" t="str">
        <f t="shared" si="13"/>
        <v/>
      </c>
    </row>
    <row r="878" spans="1:1" x14ac:dyDescent="0.35">
      <c r="A878" s="10" t="str">
        <f t="shared" si="13"/>
        <v/>
      </c>
    </row>
    <row r="879" spans="1:1" x14ac:dyDescent="0.35">
      <c r="A879" s="10" t="str">
        <f t="shared" si="13"/>
        <v/>
      </c>
    </row>
    <row r="880" spans="1:1" x14ac:dyDescent="0.35">
      <c r="A880" s="10" t="str">
        <f t="shared" si="13"/>
        <v/>
      </c>
    </row>
    <row r="881" spans="1:1" x14ac:dyDescent="0.35">
      <c r="A881" s="10" t="str">
        <f t="shared" si="13"/>
        <v/>
      </c>
    </row>
    <row r="882" spans="1:1" x14ac:dyDescent="0.35">
      <c r="A882" s="10" t="str">
        <f t="shared" si="13"/>
        <v/>
      </c>
    </row>
    <row r="883" spans="1:1" x14ac:dyDescent="0.35">
      <c r="A883" s="10" t="str">
        <f t="shared" si="13"/>
        <v/>
      </c>
    </row>
    <row r="884" spans="1:1" x14ac:dyDescent="0.35">
      <c r="A884" s="10" t="str">
        <f t="shared" si="13"/>
        <v/>
      </c>
    </row>
    <row r="885" spans="1:1" x14ac:dyDescent="0.35">
      <c r="A885" s="10" t="str">
        <f t="shared" si="13"/>
        <v/>
      </c>
    </row>
    <row r="886" spans="1:1" x14ac:dyDescent="0.35">
      <c r="A886" s="10" t="str">
        <f t="shared" si="13"/>
        <v/>
      </c>
    </row>
    <row r="887" spans="1:1" x14ac:dyDescent="0.35">
      <c r="A887" s="10" t="str">
        <f t="shared" si="13"/>
        <v/>
      </c>
    </row>
    <row r="888" spans="1:1" x14ac:dyDescent="0.35">
      <c r="A888" s="10" t="str">
        <f t="shared" si="13"/>
        <v/>
      </c>
    </row>
    <row r="889" spans="1:1" x14ac:dyDescent="0.35">
      <c r="A889" s="10" t="str">
        <f t="shared" si="13"/>
        <v/>
      </c>
    </row>
    <row r="890" spans="1:1" x14ac:dyDescent="0.35">
      <c r="A890" s="10" t="str">
        <f t="shared" si="13"/>
        <v/>
      </c>
    </row>
    <row r="891" spans="1:1" x14ac:dyDescent="0.35">
      <c r="A891" s="10" t="str">
        <f t="shared" si="13"/>
        <v/>
      </c>
    </row>
    <row r="892" spans="1:1" x14ac:dyDescent="0.35">
      <c r="A892" s="10" t="str">
        <f t="shared" si="13"/>
        <v/>
      </c>
    </row>
    <row r="893" spans="1:1" x14ac:dyDescent="0.35">
      <c r="A893" s="10" t="str">
        <f t="shared" si="13"/>
        <v/>
      </c>
    </row>
    <row r="894" spans="1:1" x14ac:dyDescent="0.35">
      <c r="A894" s="10" t="str">
        <f t="shared" si="13"/>
        <v/>
      </c>
    </row>
    <row r="895" spans="1:1" x14ac:dyDescent="0.35">
      <c r="A895" s="10" t="str">
        <f t="shared" si="13"/>
        <v/>
      </c>
    </row>
    <row r="896" spans="1:1" x14ac:dyDescent="0.35">
      <c r="A896" s="10" t="str">
        <f t="shared" si="13"/>
        <v/>
      </c>
    </row>
    <row r="897" spans="1:1" x14ac:dyDescent="0.35">
      <c r="A897" s="10" t="str">
        <f t="shared" si="13"/>
        <v/>
      </c>
    </row>
    <row r="898" spans="1:1" x14ac:dyDescent="0.35">
      <c r="A898" s="10" t="str">
        <f t="shared" si="13"/>
        <v/>
      </c>
    </row>
    <row r="899" spans="1:1" x14ac:dyDescent="0.35">
      <c r="A899" s="10" t="str">
        <f t="shared" si="13"/>
        <v/>
      </c>
    </row>
    <row r="900" spans="1:1" x14ac:dyDescent="0.35">
      <c r="A900" s="10" t="str">
        <f t="shared" si="13"/>
        <v/>
      </c>
    </row>
    <row r="901" spans="1:1" x14ac:dyDescent="0.35">
      <c r="A901" s="10" t="str">
        <f t="shared" ref="A901:A964" si="14">IF(B901="","",E901&amp;" ("&amp;B901&amp;")")</f>
        <v/>
      </c>
    </row>
    <row r="902" spans="1:1" x14ac:dyDescent="0.35">
      <c r="A902" s="10" t="str">
        <f t="shared" si="14"/>
        <v/>
      </c>
    </row>
    <row r="903" spans="1:1" x14ac:dyDescent="0.35">
      <c r="A903" s="10" t="str">
        <f t="shared" si="14"/>
        <v/>
      </c>
    </row>
    <row r="904" spans="1:1" x14ac:dyDescent="0.35">
      <c r="A904" s="10" t="str">
        <f t="shared" si="14"/>
        <v/>
      </c>
    </row>
    <row r="905" spans="1:1" x14ac:dyDescent="0.35">
      <c r="A905" s="10" t="str">
        <f t="shared" si="14"/>
        <v/>
      </c>
    </row>
    <row r="906" spans="1:1" x14ac:dyDescent="0.35">
      <c r="A906" s="10" t="str">
        <f t="shared" si="14"/>
        <v/>
      </c>
    </row>
    <row r="907" spans="1:1" x14ac:dyDescent="0.35">
      <c r="A907" s="10" t="str">
        <f t="shared" si="14"/>
        <v/>
      </c>
    </row>
    <row r="908" spans="1:1" x14ac:dyDescent="0.35">
      <c r="A908" s="10" t="str">
        <f t="shared" si="14"/>
        <v/>
      </c>
    </row>
    <row r="909" spans="1:1" x14ac:dyDescent="0.35">
      <c r="A909" s="10" t="str">
        <f t="shared" si="14"/>
        <v/>
      </c>
    </row>
    <row r="910" spans="1:1" x14ac:dyDescent="0.35">
      <c r="A910" s="10" t="str">
        <f t="shared" si="14"/>
        <v/>
      </c>
    </row>
    <row r="911" spans="1:1" x14ac:dyDescent="0.35">
      <c r="A911" s="10" t="str">
        <f t="shared" si="14"/>
        <v/>
      </c>
    </row>
    <row r="912" spans="1:1" x14ac:dyDescent="0.35">
      <c r="A912" s="10" t="str">
        <f t="shared" si="14"/>
        <v/>
      </c>
    </row>
    <row r="913" spans="1:1" x14ac:dyDescent="0.35">
      <c r="A913" s="10" t="str">
        <f t="shared" si="14"/>
        <v/>
      </c>
    </row>
    <row r="914" spans="1:1" x14ac:dyDescent="0.35">
      <c r="A914" s="10" t="str">
        <f t="shared" si="14"/>
        <v/>
      </c>
    </row>
    <row r="915" spans="1:1" x14ac:dyDescent="0.35">
      <c r="A915" s="10" t="str">
        <f t="shared" si="14"/>
        <v/>
      </c>
    </row>
    <row r="916" spans="1:1" x14ac:dyDescent="0.35">
      <c r="A916" s="10" t="str">
        <f t="shared" si="14"/>
        <v/>
      </c>
    </row>
    <row r="917" spans="1:1" x14ac:dyDescent="0.35">
      <c r="A917" s="10" t="str">
        <f t="shared" si="14"/>
        <v/>
      </c>
    </row>
    <row r="918" spans="1:1" x14ac:dyDescent="0.35">
      <c r="A918" s="10" t="str">
        <f t="shared" si="14"/>
        <v/>
      </c>
    </row>
    <row r="919" spans="1:1" x14ac:dyDescent="0.35">
      <c r="A919" s="10" t="str">
        <f t="shared" si="14"/>
        <v/>
      </c>
    </row>
    <row r="920" spans="1:1" x14ac:dyDescent="0.35">
      <c r="A920" s="10" t="str">
        <f t="shared" si="14"/>
        <v/>
      </c>
    </row>
    <row r="921" spans="1:1" x14ac:dyDescent="0.35">
      <c r="A921" s="10" t="str">
        <f t="shared" si="14"/>
        <v/>
      </c>
    </row>
    <row r="922" spans="1:1" x14ac:dyDescent="0.35">
      <c r="A922" s="10" t="str">
        <f t="shared" si="14"/>
        <v/>
      </c>
    </row>
    <row r="923" spans="1:1" x14ac:dyDescent="0.35">
      <c r="A923" s="10" t="str">
        <f t="shared" si="14"/>
        <v/>
      </c>
    </row>
    <row r="924" spans="1:1" x14ac:dyDescent="0.35">
      <c r="A924" s="10" t="str">
        <f t="shared" si="14"/>
        <v/>
      </c>
    </row>
    <row r="925" spans="1:1" x14ac:dyDescent="0.35">
      <c r="A925" s="10" t="str">
        <f t="shared" si="14"/>
        <v/>
      </c>
    </row>
    <row r="926" spans="1:1" x14ac:dyDescent="0.35">
      <c r="A926" s="10" t="str">
        <f t="shared" si="14"/>
        <v/>
      </c>
    </row>
    <row r="927" spans="1:1" x14ac:dyDescent="0.35">
      <c r="A927" s="10" t="str">
        <f t="shared" si="14"/>
        <v/>
      </c>
    </row>
    <row r="928" spans="1:1" x14ac:dyDescent="0.35">
      <c r="A928" s="10" t="str">
        <f t="shared" si="14"/>
        <v/>
      </c>
    </row>
    <row r="929" spans="1:1" x14ac:dyDescent="0.35">
      <c r="A929" s="10" t="str">
        <f t="shared" si="14"/>
        <v/>
      </c>
    </row>
    <row r="930" spans="1:1" x14ac:dyDescent="0.35">
      <c r="A930" s="10" t="str">
        <f t="shared" si="14"/>
        <v/>
      </c>
    </row>
    <row r="931" spans="1:1" x14ac:dyDescent="0.35">
      <c r="A931" s="10" t="str">
        <f t="shared" si="14"/>
        <v/>
      </c>
    </row>
    <row r="932" spans="1:1" x14ac:dyDescent="0.35">
      <c r="A932" s="10" t="str">
        <f t="shared" si="14"/>
        <v/>
      </c>
    </row>
    <row r="933" spans="1:1" x14ac:dyDescent="0.35">
      <c r="A933" s="10" t="str">
        <f t="shared" si="14"/>
        <v/>
      </c>
    </row>
    <row r="934" spans="1:1" x14ac:dyDescent="0.35">
      <c r="A934" s="10" t="str">
        <f t="shared" si="14"/>
        <v/>
      </c>
    </row>
    <row r="935" spans="1:1" x14ac:dyDescent="0.35">
      <c r="A935" s="10" t="str">
        <f t="shared" si="14"/>
        <v/>
      </c>
    </row>
    <row r="936" spans="1:1" x14ac:dyDescent="0.35">
      <c r="A936" s="10" t="str">
        <f t="shared" si="14"/>
        <v/>
      </c>
    </row>
    <row r="937" spans="1:1" x14ac:dyDescent="0.35">
      <c r="A937" s="10" t="str">
        <f t="shared" si="14"/>
        <v/>
      </c>
    </row>
    <row r="938" spans="1:1" x14ac:dyDescent="0.35">
      <c r="A938" s="10" t="str">
        <f t="shared" si="14"/>
        <v/>
      </c>
    </row>
    <row r="939" spans="1:1" x14ac:dyDescent="0.35">
      <c r="A939" s="10" t="str">
        <f t="shared" si="14"/>
        <v/>
      </c>
    </row>
    <row r="940" spans="1:1" x14ac:dyDescent="0.35">
      <c r="A940" s="10" t="str">
        <f t="shared" si="14"/>
        <v/>
      </c>
    </row>
    <row r="941" spans="1:1" x14ac:dyDescent="0.35">
      <c r="A941" s="10" t="str">
        <f t="shared" si="14"/>
        <v/>
      </c>
    </row>
    <row r="942" spans="1:1" x14ac:dyDescent="0.35">
      <c r="A942" s="10" t="str">
        <f t="shared" si="14"/>
        <v/>
      </c>
    </row>
    <row r="943" spans="1:1" x14ac:dyDescent="0.35">
      <c r="A943" s="10" t="str">
        <f t="shared" si="14"/>
        <v/>
      </c>
    </row>
    <row r="944" spans="1:1" x14ac:dyDescent="0.35">
      <c r="A944" s="10" t="str">
        <f t="shared" si="14"/>
        <v/>
      </c>
    </row>
    <row r="945" spans="1:1" x14ac:dyDescent="0.35">
      <c r="A945" s="10" t="str">
        <f t="shared" si="14"/>
        <v/>
      </c>
    </row>
    <row r="946" spans="1:1" x14ac:dyDescent="0.35">
      <c r="A946" s="10" t="str">
        <f t="shared" si="14"/>
        <v/>
      </c>
    </row>
    <row r="947" spans="1:1" x14ac:dyDescent="0.35">
      <c r="A947" s="10" t="str">
        <f t="shared" si="14"/>
        <v/>
      </c>
    </row>
    <row r="948" spans="1:1" x14ac:dyDescent="0.35">
      <c r="A948" s="10" t="str">
        <f t="shared" si="14"/>
        <v/>
      </c>
    </row>
    <row r="949" spans="1:1" x14ac:dyDescent="0.35">
      <c r="A949" s="10" t="str">
        <f t="shared" si="14"/>
        <v/>
      </c>
    </row>
    <row r="950" spans="1:1" x14ac:dyDescent="0.35">
      <c r="A950" s="10" t="str">
        <f t="shared" si="14"/>
        <v/>
      </c>
    </row>
    <row r="951" spans="1:1" x14ac:dyDescent="0.35">
      <c r="A951" s="10" t="str">
        <f t="shared" si="14"/>
        <v/>
      </c>
    </row>
    <row r="952" spans="1:1" x14ac:dyDescent="0.35">
      <c r="A952" s="10" t="str">
        <f t="shared" si="14"/>
        <v/>
      </c>
    </row>
    <row r="953" spans="1:1" x14ac:dyDescent="0.35">
      <c r="A953" s="10" t="str">
        <f t="shared" si="14"/>
        <v/>
      </c>
    </row>
    <row r="954" spans="1:1" x14ac:dyDescent="0.35">
      <c r="A954" s="10" t="str">
        <f t="shared" si="14"/>
        <v/>
      </c>
    </row>
    <row r="955" spans="1:1" x14ac:dyDescent="0.35">
      <c r="A955" s="10" t="str">
        <f t="shared" si="14"/>
        <v/>
      </c>
    </row>
    <row r="956" spans="1:1" x14ac:dyDescent="0.35">
      <c r="A956" s="10" t="str">
        <f t="shared" si="14"/>
        <v/>
      </c>
    </row>
    <row r="957" spans="1:1" x14ac:dyDescent="0.35">
      <c r="A957" s="10" t="str">
        <f t="shared" si="14"/>
        <v/>
      </c>
    </row>
    <row r="958" spans="1:1" x14ac:dyDescent="0.35">
      <c r="A958" s="10" t="str">
        <f t="shared" si="14"/>
        <v/>
      </c>
    </row>
    <row r="959" spans="1:1" x14ac:dyDescent="0.35">
      <c r="A959" s="10" t="str">
        <f t="shared" si="14"/>
        <v/>
      </c>
    </row>
    <row r="960" spans="1:1" x14ac:dyDescent="0.35">
      <c r="A960" s="10" t="str">
        <f t="shared" si="14"/>
        <v/>
      </c>
    </row>
    <row r="961" spans="1:1" x14ac:dyDescent="0.35">
      <c r="A961" s="10" t="str">
        <f t="shared" si="14"/>
        <v/>
      </c>
    </row>
    <row r="962" spans="1:1" x14ac:dyDescent="0.35">
      <c r="A962" s="10" t="str">
        <f t="shared" si="14"/>
        <v/>
      </c>
    </row>
    <row r="963" spans="1:1" x14ac:dyDescent="0.35">
      <c r="A963" s="10" t="str">
        <f t="shared" si="14"/>
        <v/>
      </c>
    </row>
    <row r="964" spans="1:1" x14ac:dyDescent="0.35">
      <c r="A964" s="10" t="str">
        <f t="shared" si="14"/>
        <v/>
      </c>
    </row>
    <row r="965" spans="1:1" x14ac:dyDescent="0.35">
      <c r="A965" s="10" t="str">
        <f t="shared" ref="A965:A1000" si="15">IF(B965="","",E965&amp;" ("&amp;B965&amp;")")</f>
        <v/>
      </c>
    </row>
    <row r="966" spans="1:1" x14ac:dyDescent="0.35">
      <c r="A966" s="10" t="str">
        <f t="shared" si="15"/>
        <v/>
      </c>
    </row>
    <row r="967" spans="1:1" x14ac:dyDescent="0.35">
      <c r="A967" s="10" t="str">
        <f t="shared" si="15"/>
        <v/>
      </c>
    </row>
    <row r="968" spans="1:1" x14ac:dyDescent="0.35">
      <c r="A968" s="10" t="str">
        <f t="shared" si="15"/>
        <v/>
      </c>
    </row>
    <row r="969" spans="1:1" x14ac:dyDescent="0.35">
      <c r="A969" s="10" t="str">
        <f t="shared" si="15"/>
        <v/>
      </c>
    </row>
    <row r="970" spans="1:1" x14ac:dyDescent="0.35">
      <c r="A970" s="10" t="str">
        <f t="shared" si="15"/>
        <v/>
      </c>
    </row>
    <row r="971" spans="1:1" x14ac:dyDescent="0.35">
      <c r="A971" s="10" t="str">
        <f t="shared" si="15"/>
        <v/>
      </c>
    </row>
    <row r="972" spans="1:1" x14ac:dyDescent="0.35">
      <c r="A972" s="10" t="str">
        <f t="shared" si="15"/>
        <v/>
      </c>
    </row>
    <row r="973" spans="1:1" x14ac:dyDescent="0.35">
      <c r="A973" s="10" t="str">
        <f t="shared" si="15"/>
        <v/>
      </c>
    </row>
    <row r="974" spans="1:1" x14ac:dyDescent="0.35">
      <c r="A974" s="10" t="str">
        <f t="shared" si="15"/>
        <v/>
      </c>
    </row>
    <row r="975" spans="1:1" x14ac:dyDescent="0.35">
      <c r="A975" s="10" t="str">
        <f t="shared" si="15"/>
        <v/>
      </c>
    </row>
    <row r="976" spans="1:1" x14ac:dyDescent="0.35">
      <c r="A976" s="10" t="str">
        <f t="shared" si="15"/>
        <v/>
      </c>
    </row>
    <row r="977" spans="1:1" x14ac:dyDescent="0.35">
      <c r="A977" s="10" t="str">
        <f t="shared" si="15"/>
        <v/>
      </c>
    </row>
    <row r="978" spans="1:1" x14ac:dyDescent="0.35">
      <c r="A978" s="10" t="str">
        <f t="shared" si="15"/>
        <v/>
      </c>
    </row>
    <row r="979" spans="1:1" x14ac:dyDescent="0.35">
      <c r="A979" s="10" t="str">
        <f t="shared" si="15"/>
        <v/>
      </c>
    </row>
    <row r="980" spans="1:1" x14ac:dyDescent="0.35">
      <c r="A980" s="10" t="str">
        <f t="shared" si="15"/>
        <v/>
      </c>
    </row>
    <row r="981" spans="1:1" x14ac:dyDescent="0.35">
      <c r="A981" s="10" t="str">
        <f t="shared" si="15"/>
        <v/>
      </c>
    </row>
    <row r="982" spans="1:1" x14ac:dyDescent="0.35">
      <c r="A982" s="10" t="str">
        <f t="shared" si="15"/>
        <v/>
      </c>
    </row>
    <row r="983" spans="1:1" x14ac:dyDescent="0.35">
      <c r="A983" s="10" t="str">
        <f t="shared" si="15"/>
        <v/>
      </c>
    </row>
    <row r="984" spans="1:1" x14ac:dyDescent="0.35">
      <c r="A984" s="10" t="str">
        <f t="shared" si="15"/>
        <v/>
      </c>
    </row>
    <row r="985" spans="1:1" x14ac:dyDescent="0.35">
      <c r="A985" s="10" t="str">
        <f t="shared" si="15"/>
        <v/>
      </c>
    </row>
    <row r="986" spans="1:1" x14ac:dyDescent="0.35">
      <c r="A986" s="10" t="str">
        <f t="shared" si="15"/>
        <v/>
      </c>
    </row>
    <row r="987" spans="1:1" x14ac:dyDescent="0.35">
      <c r="A987" s="10" t="str">
        <f t="shared" si="15"/>
        <v/>
      </c>
    </row>
    <row r="988" spans="1:1" x14ac:dyDescent="0.35">
      <c r="A988" s="10" t="str">
        <f t="shared" si="15"/>
        <v/>
      </c>
    </row>
    <row r="989" spans="1:1" x14ac:dyDescent="0.35">
      <c r="A989" s="10" t="str">
        <f t="shared" si="15"/>
        <v/>
      </c>
    </row>
    <row r="990" spans="1:1" x14ac:dyDescent="0.35">
      <c r="A990" s="10" t="str">
        <f t="shared" si="15"/>
        <v/>
      </c>
    </row>
    <row r="991" spans="1:1" x14ac:dyDescent="0.35">
      <c r="A991" s="10" t="str">
        <f t="shared" si="15"/>
        <v/>
      </c>
    </row>
    <row r="992" spans="1:1" x14ac:dyDescent="0.35">
      <c r="A992" s="10" t="str">
        <f t="shared" si="15"/>
        <v/>
      </c>
    </row>
    <row r="993" spans="1:1" x14ac:dyDescent="0.35">
      <c r="A993" s="10" t="str">
        <f t="shared" si="15"/>
        <v/>
      </c>
    </row>
    <row r="994" spans="1:1" x14ac:dyDescent="0.35">
      <c r="A994" s="10" t="str">
        <f t="shared" si="15"/>
        <v/>
      </c>
    </row>
    <row r="995" spans="1:1" x14ac:dyDescent="0.35">
      <c r="A995" s="10" t="str">
        <f t="shared" si="15"/>
        <v/>
      </c>
    </row>
    <row r="996" spans="1:1" x14ac:dyDescent="0.35">
      <c r="A996" s="10" t="str">
        <f t="shared" si="15"/>
        <v/>
      </c>
    </row>
    <row r="997" spans="1:1" x14ac:dyDescent="0.35">
      <c r="A997" s="10" t="str">
        <f t="shared" si="15"/>
        <v/>
      </c>
    </row>
    <row r="998" spans="1:1" x14ac:dyDescent="0.35">
      <c r="A998" s="10" t="str">
        <f t="shared" si="15"/>
        <v/>
      </c>
    </row>
    <row r="999" spans="1:1" x14ac:dyDescent="0.35">
      <c r="A999" s="10" t="str">
        <f t="shared" si="15"/>
        <v/>
      </c>
    </row>
    <row r="1000" spans="1:1" x14ac:dyDescent="0.35">
      <c r="A1000" s="10" t="str">
        <f t="shared" si="15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4B97-3DC9-42B4-AEC4-4587B54D9BAB}">
  <sheetPr>
    <tabColor theme="4" tint="0.59999389629810485"/>
  </sheetPr>
  <dimension ref="A1:Q1000"/>
  <sheetViews>
    <sheetView zoomScale="85" workbookViewId="0">
      <selection activeCell="A3" sqref="A3"/>
    </sheetView>
  </sheetViews>
  <sheetFormatPr defaultRowHeight="14.5" x14ac:dyDescent="0.35"/>
  <cols>
    <col min="1" max="1" width="19.90625" style="10" bestFit="1" customWidth="1"/>
    <col min="2" max="2" width="12.36328125" bestFit="1" customWidth="1"/>
    <col min="3" max="3" width="14.6328125" bestFit="1" customWidth="1"/>
    <col min="4" max="4" width="7.6328125" customWidth="1"/>
    <col min="5" max="5" width="16.7265625" bestFit="1" customWidth="1"/>
    <col min="6" max="6" width="7.1796875" bestFit="1" customWidth="1"/>
    <col min="7" max="7" width="9.26953125" bestFit="1" customWidth="1"/>
    <col min="8" max="8" width="13.08984375" bestFit="1" customWidth="1"/>
    <col min="9" max="9" width="19.6328125" bestFit="1" customWidth="1"/>
    <col min="10" max="10" width="10" bestFit="1" customWidth="1"/>
    <col min="11" max="11" width="17.08984375" bestFit="1" customWidth="1"/>
    <col min="12" max="12" width="8.453125" bestFit="1" customWidth="1"/>
    <col min="13" max="13" width="9.08984375" bestFit="1" customWidth="1"/>
    <col min="14" max="14" width="15.90625" bestFit="1" customWidth="1"/>
    <col min="15" max="15" width="13.81640625" bestFit="1" customWidth="1"/>
    <col min="17" max="17" width="13.7265625" bestFit="1" customWidth="1"/>
  </cols>
  <sheetData>
    <row r="1" spans="1:17" x14ac:dyDescent="0.35">
      <c r="B1" s="8" t="s">
        <v>8</v>
      </c>
      <c r="C1" s="9">
        <v>3</v>
      </c>
    </row>
    <row r="3" spans="1:17" x14ac:dyDescent="0.35">
      <c r="B3" s="8" t="s">
        <v>1965</v>
      </c>
      <c r="C3" s="8" t="s">
        <v>1959</v>
      </c>
      <c r="D3" s="8" t="s">
        <v>14</v>
      </c>
      <c r="E3" s="8" t="s">
        <v>35</v>
      </c>
      <c r="F3" s="8" t="s">
        <v>1962</v>
      </c>
      <c r="G3" s="8" t="s">
        <v>2058</v>
      </c>
      <c r="H3" s="8" t="s">
        <v>28</v>
      </c>
      <c r="I3" s="8" t="s">
        <v>22</v>
      </c>
      <c r="J3" s="8" t="s">
        <v>36</v>
      </c>
      <c r="K3" s="8" t="s">
        <v>20</v>
      </c>
      <c r="L3" s="8" t="s">
        <v>47</v>
      </c>
      <c r="M3" s="8" t="s">
        <v>1960</v>
      </c>
      <c r="N3" s="8" t="s">
        <v>1961</v>
      </c>
      <c r="O3" s="8" t="s">
        <v>37</v>
      </c>
      <c r="P3" s="8" t="s">
        <v>38</v>
      </c>
      <c r="Q3" s="8" t="s">
        <v>39</v>
      </c>
    </row>
    <row r="4" spans="1:17" x14ac:dyDescent="0.35">
      <c r="A4" s="10" t="str">
        <f>IF(B4="","",E4&amp;" ("&amp;B4&amp;")")</f>
        <v>M.Elneny (ARS)</v>
      </c>
      <c r="B4" t="s">
        <v>1927</v>
      </c>
      <c r="C4" t="s">
        <v>1928</v>
      </c>
      <c r="D4">
        <v>3</v>
      </c>
      <c r="E4" t="s">
        <v>101</v>
      </c>
      <c r="F4">
        <v>4.5</v>
      </c>
      <c r="G4">
        <v>0</v>
      </c>
      <c r="H4">
        <v>6</v>
      </c>
      <c r="I4">
        <v>0.2</v>
      </c>
      <c r="J4">
        <v>111</v>
      </c>
      <c r="K4">
        <v>1.2</v>
      </c>
      <c r="L4" t="s">
        <v>1967</v>
      </c>
      <c r="M4" s="5">
        <v>0</v>
      </c>
      <c r="N4" s="5">
        <v>0</v>
      </c>
      <c r="O4" t="s">
        <v>1967</v>
      </c>
      <c r="P4" t="s">
        <v>1967</v>
      </c>
      <c r="Q4" t="s">
        <v>1967</v>
      </c>
    </row>
    <row r="5" spans="1:17" x14ac:dyDescent="0.35">
      <c r="A5" s="10" t="str">
        <f t="shared" ref="A5:A68" si="0">IF(B5="","",E5&amp;" ("&amp;B5&amp;")")</f>
        <v>Fábio Vieira (ARS)</v>
      </c>
      <c r="B5" t="s">
        <v>1927</v>
      </c>
      <c r="C5" t="s">
        <v>1928</v>
      </c>
      <c r="D5">
        <v>4</v>
      </c>
      <c r="E5" t="s">
        <v>105</v>
      </c>
      <c r="F5">
        <v>5.5</v>
      </c>
      <c r="G5">
        <v>0</v>
      </c>
      <c r="H5">
        <v>40</v>
      </c>
      <c r="I5">
        <v>0.1</v>
      </c>
      <c r="J5">
        <v>500</v>
      </c>
      <c r="K5">
        <v>1.8</v>
      </c>
      <c r="L5">
        <v>2</v>
      </c>
      <c r="M5" s="5">
        <v>0</v>
      </c>
      <c r="N5" s="5">
        <v>0</v>
      </c>
      <c r="O5">
        <v>1</v>
      </c>
      <c r="P5">
        <v>2</v>
      </c>
      <c r="Q5">
        <v>2</v>
      </c>
    </row>
    <row r="6" spans="1:17" x14ac:dyDescent="0.35">
      <c r="A6" s="10" t="str">
        <f t="shared" si="0"/>
        <v>Havertz (ARS)</v>
      </c>
      <c r="B6" t="s">
        <v>1927</v>
      </c>
      <c r="C6" t="s">
        <v>1928</v>
      </c>
      <c r="D6">
        <v>6</v>
      </c>
      <c r="E6" t="s">
        <v>111</v>
      </c>
      <c r="F6">
        <v>7.5</v>
      </c>
      <c r="G6">
        <v>0</v>
      </c>
      <c r="H6">
        <v>102</v>
      </c>
      <c r="I6">
        <v>5.3</v>
      </c>
      <c r="J6">
        <v>2565</v>
      </c>
      <c r="K6">
        <v>2.9</v>
      </c>
      <c r="L6">
        <v>13</v>
      </c>
      <c r="M6" s="5">
        <v>0</v>
      </c>
      <c r="N6" s="5">
        <v>0</v>
      </c>
      <c r="O6">
        <v>7</v>
      </c>
      <c r="P6">
        <v>1</v>
      </c>
      <c r="Q6">
        <v>9</v>
      </c>
    </row>
    <row r="7" spans="1:17" x14ac:dyDescent="0.35">
      <c r="A7" s="10" t="str">
        <f t="shared" si="0"/>
        <v>Jorginho (ARS)</v>
      </c>
      <c r="B7" t="s">
        <v>1927</v>
      </c>
      <c r="C7" t="s">
        <v>1928</v>
      </c>
      <c r="D7">
        <v>9</v>
      </c>
      <c r="E7" t="s">
        <v>123</v>
      </c>
      <c r="F7">
        <v>5.5</v>
      </c>
      <c r="G7">
        <v>0</v>
      </c>
      <c r="H7">
        <v>79</v>
      </c>
      <c r="I7">
        <v>0.3</v>
      </c>
      <c r="J7">
        <v>2127</v>
      </c>
      <c r="K7">
        <v>2.5</v>
      </c>
      <c r="L7">
        <v>5</v>
      </c>
      <c r="M7" s="5">
        <v>0</v>
      </c>
      <c r="N7" s="5">
        <v>0</v>
      </c>
      <c r="O7">
        <v>2</v>
      </c>
      <c r="P7">
        <v>2</v>
      </c>
      <c r="Q7">
        <v>9</v>
      </c>
    </row>
    <row r="8" spans="1:17" x14ac:dyDescent="0.35">
      <c r="A8" s="10" t="str">
        <f t="shared" si="0"/>
        <v>Marquinhos (ARS)</v>
      </c>
      <c r="B8" t="s">
        <v>1927</v>
      </c>
      <c r="C8" t="s">
        <v>1928</v>
      </c>
      <c r="D8">
        <v>11</v>
      </c>
      <c r="E8" t="s">
        <v>130</v>
      </c>
      <c r="F8">
        <v>4.5</v>
      </c>
      <c r="G8">
        <v>0</v>
      </c>
      <c r="H8">
        <v>1</v>
      </c>
      <c r="I8">
        <v>0.2</v>
      </c>
      <c r="J8">
        <v>1</v>
      </c>
      <c r="K8">
        <v>1</v>
      </c>
      <c r="L8">
        <v>1</v>
      </c>
      <c r="M8" s="5">
        <v>0</v>
      </c>
      <c r="N8" s="5">
        <v>0</v>
      </c>
      <c r="O8">
        <v>1</v>
      </c>
      <c r="P8">
        <v>2</v>
      </c>
      <c r="Q8">
        <v>2</v>
      </c>
    </row>
    <row r="9" spans="1:17" x14ac:dyDescent="0.35">
      <c r="A9" s="10" t="str">
        <f t="shared" si="0"/>
        <v>Martinelli (ARS)</v>
      </c>
      <c r="B9" t="s">
        <v>1927</v>
      </c>
      <c r="C9" t="s">
        <v>1928</v>
      </c>
      <c r="D9">
        <v>12</v>
      </c>
      <c r="E9" t="s">
        <v>133</v>
      </c>
      <c r="F9">
        <v>8</v>
      </c>
      <c r="G9">
        <v>0</v>
      </c>
      <c r="H9">
        <v>198</v>
      </c>
      <c r="I9">
        <v>14</v>
      </c>
      <c r="J9">
        <v>2789</v>
      </c>
      <c r="K9">
        <v>5.5</v>
      </c>
      <c r="L9">
        <v>18</v>
      </c>
      <c r="M9" s="5">
        <v>0</v>
      </c>
      <c r="N9" s="5">
        <v>0</v>
      </c>
      <c r="O9">
        <v>15</v>
      </c>
      <c r="P9">
        <v>9</v>
      </c>
      <c r="Q9">
        <v>14</v>
      </c>
    </row>
    <row r="10" spans="1:17" x14ac:dyDescent="0.35">
      <c r="A10" s="10" t="str">
        <f t="shared" si="0"/>
        <v>Ødegaard (ARS)</v>
      </c>
      <c r="B10" t="s">
        <v>1927</v>
      </c>
      <c r="C10" t="s">
        <v>1928</v>
      </c>
      <c r="D10">
        <v>14</v>
      </c>
      <c r="E10" t="s">
        <v>139</v>
      </c>
      <c r="F10">
        <v>8.5</v>
      </c>
      <c r="G10">
        <v>0</v>
      </c>
      <c r="H10">
        <v>212</v>
      </c>
      <c r="I10">
        <v>22.1</v>
      </c>
      <c r="J10">
        <v>3132</v>
      </c>
      <c r="K10">
        <v>5.7</v>
      </c>
      <c r="L10">
        <v>30</v>
      </c>
      <c r="M10" s="5">
        <v>0</v>
      </c>
      <c r="N10" s="5">
        <v>0</v>
      </c>
      <c r="O10">
        <v>15</v>
      </c>
      <c r="P10">
        <v>8</v>
      </c>
      <c r="Q10">
        <v>13</v>
      </c>
    </row>
    <row r="11" spans="1:17" x14ac:dyDescent="0.35">
      <c r="A11" s="10" t="str">
        <f t="shared" si="0"/>
        <v>Thomas (ARS)</v>
      </c>
      <c r="B11" t="s">
        <v>1927</v>
      </c>
      <c r="C11" t="s">
        <v>1928</v>
      </c>
      <c r="D11">
        <v>15</v>
      </c>
      <c r="E11" t="s">
        <v>140</v>
      </c>
      <c r="F11">
        <v>5</v>
      </c>
      <c r="G11">
        <v>0</v>
      </c>
      <c r="H11">
        <v>86</v>
      </c>
      <c r="I11">
        <v>0.3</v>
      </c>
      <c r="J11">
        <v>2480</v>
      </c>
      <c r="K11">
        <v>2.6</v>
      </c>
      <c r="L11">
        <v>6</v>
      </c>
      <c r="M11" s="5">
        <v>0</v>
      </c>
      <c r="N11" s="5">
        <v>0</v>
      </c>
      <c r="O11">
        <v>3</v>
      </c>
      <c r="P11">
        <v>8</v>
      </c>
      <c r="Q11">
        <v>11</v>
      </c>
    </row>
    <row r="12" spans="1:17" x14ac:dyDescent="0.35">
      <c r="A12" s="10" t="str">
        <f t="shared" si="0"/>
        <v>Pepe (ARS)</v>
      </c>
      <c r="B12" t="s">
        <v>1927</v>
      </c>
      <c r="C12" t="s">
        <v>1928</v>
      </c>
      <c r="D12">
        <v>16</v>
      </c>
      <c r="E12" t="s">
        <v>146</v>
      </c>
      <c r="F12">
        <v>5</v>
      </c>
      <c r="G12">
        <v>0</v>
      </c>
      <c r="H12">
        <v>86</v>
      </c>
      <c r="I12">
        <v>0.1</v>
      </c>
      <c r="J12">
        <v>2480</v>
      </c>
      <c r="K12">
        <v>0</v>
      </c>
      <c r="L12">
        <v>6</v>
      </c>
      <c r="M12" s="5">
        <v>0</v>
      </c>
      <c r="N12" s="5">
        <v>0</v>
      </c>
      <c r="O12">
        <v>3</v>
      </c>
      <c r="P12">
        <v>8</v>
      </c>
      <c r="Q12">
        <v>11</v>
      </c>
    </row>
    <row r="13" spans="1:17" x14ac:dyDescent="0.35">
      <c r="A13" s="10" t="str">
        <f t="shared" si="0"/>
        <v>Saka (ARS)</v>
      </c>
      <c r="B13" t="s">
        <v>1927</v>
      </c>
      <c r="C13" t="s">
        <v>1928</v>
      </c>
      <c r="D13">
        <v>19</v>
      </c>
      <c r="E13" t="s">
        <v>155</v>
      </c>
      <c r="F13">
        <v>8.5</v>
      </c>
      <c r="G13">
        <v>0</v>
      </c>
      <c r="H13">
        <v>202</v>
      </c>
      <c r="I13">
        <v>56.4</v>
      </c>
      <c r="J13">
        <v>3183</v>
      </c>
      <c r="K13">
        <v>5.3</v>
      </c>
      <c r="L13">
        <v>19</v>
      </c>
      <c r="M13" s="5">
        <v>0</v>
      </c>
      <c r="N13" s="5">
        <v>0</v>
      </c>
      <c r="O13">
        <v>14</v>
      </c>
      <c r="P13">
        <v>12</v>
      </c>
      <c r="Q13">
        <v>12</v>
      </c>
    </row>
    <row r="14" spans="1:17" x14ac:dyDescent="0.35">
      <c r="A14" s="10" t="str">
        <f t="shared" si="0"/>
        <v>Sambi (ARS)</v>
      </c>
      <c r="B14" t="s">
        <v>1927</v>
      </c>
      <c r="C14" t="s">
        <v>1928</v>
      </c>
      <c r="D14">
        <v>21</v>
      </c>
      <c r="E14" t="s">
        <v>162</v>
      </c>
      <c r="F14">
        <v>5</v>
      </c>
      <c r="G14">
        <v>0</v>
      </c>
      <c r="H14">
        <v>23</v>
      </c>
      <c r="I14">
        <v>0</v>
      </c>
      <c r="J14">
        <v>728</v>
      </c>
      <c r="K14">
        <v>1.5</v>
      </c>
      <c r="L14">
        <v>14</v>
      </c>
      <c r="M14" s="5">
        <v>0</v>
      </c>
      <c r="N14" s="5">
        <v>0</v>
      </c>
      <c r="O14">
        <v>2</v>
      </c>
      <c r="P14">
        <v>1</v>
      </c>
      <c r="Q14">
        <v>2</v>
      </c>
    </row>
    <row r="15" spans="1:17" x14ac:dyDescent="0.35">
      <c r="A15" s="10" t="str">
        <f t="shared" si="0"/>
        <v>Smith Rowe (ARS)</v>
      </c>
      <c r="B15" t="s">
        <v>1927</v>
      </c>
      <c r="C15" t="s">
        <v>1928</v>
      </c>
      <c r="D15">
        <v>22</v>
      </c>
      <c r="E15" t="s">
        <v>165</v>
      </c>
      <c r="F15">
        <v>5.5</v>
      </c>
      <c r="G15">
        <v>0</v>
      </c>
      <c r="H15">
        <v>18</v>
      </c>
      <c r="I15">
        <v>0.2</v>
      </c>
      <c r="J15">
        <v>161</v>
      </c>
      <c r="K15">
        <v>1.5</v>
      </c>
      <c r="L15">
        <v>14</v>
      </c>
      <c r="M15" s="5">
        <v>0</v>
      </c>
      <c r="N15" s="5">
        <v>0</v>
      </c>
      <c r="O15">
        <v>2</v>
      </c>
      <c r="P15">
        <v>2</v>
      </c>
      <c r="Q15">
        <v>2</v>
      </c>
    </row>
    <row r="16" spans="1:17" x14ac:dyDescent="0.35">
      <c r="A16" s="10" t="str">
        <f t="shared" si="0"/>
        <v>Trossard (ARS)</v>
      </c>
      <c r="B16" t="s">
        <v>1927</v>
      </c>
      <c r="C16" t="s">
        <v>1928</v>
      </c>
      <c r="D16">
        <v>26</v>
      </c>
      <c r="E16" t="s">
        <v>178</v>
      </c>
      <c r="F16">
        <v>7</v>
      </c>
      <c r="G16">
        <v>0</v>
      </c>
      <c r="H16">
        <v>154</v>
      </c>
      <c r="I16">
        <v>5.5</v>
      </c>
      <c r="J16">
        <v>2237</v>
      </c>
      <c r="K16">
        <v>4.3</v>
      </c>
      <c r="L16">
        <v>8</v>
      </c>
      <c r="M16" s="5">
        <v>0</v>
      </c>
      <c r="N16" s="5">
        <v>0</v>
      </c>
      <c r="O16">
        <v>8</v>
      </c>
      <c r="P16">
        <v>13</v>
      </c>
      <c r="Q16">
        <v>8</v>
      </c>
    </row>
    <row r="17" spans="1:17" x14ac:dyDescent="0.35">
      <c r="A17" s="10" t="str">
        <f t="shared" si="0"/>
        <v>Xhaka (ARS)</v>
      </c>
      <c r="B17" t="s">
        <v>1927</v>
      </c>
      <c r="C17" t="s">
        <v>1928</v>
      </c>
      <c r="D17">
        <v>30</v>
      </c>
      <c r="E17" t="s">
        <v>188</v>
      </c>
      <c r="F17">
        <v>6</v>
      </c>
      <c r="G17">
        <v>0</v>
      </c>
      <c r="H17">
        <v>153</v>
      </c>
      <c r="I17">
        <v>0.1</v>
      </c>
      <c r="J17">
        <v>2992</v>
      </c>
      <c r="K17">
        <v>4.0999999999999996</v>
      </c>
      <c r="L17">
        <v>15</v>
      </c>
      <c r="M17" s="5">
        <v>0</v>
      </c>
      <c r="N17" s="5">
        <v>0</v>
      </c>
      <c r="O17">
        <v>7</v>
      </c>
      <c r="P17">
        <v>8</v>
      </c>
      <c r="Q17">
        <v>13</v>
      </c>
    </row>
    <row r="18" spans="1:17" x14ac:dyDescent="0.35">
      <c r="A18" s="10" t="str">
        <f t="shared" si="0"/>
        <v>Rice (ARS)</v>
      </c>
      <c r="B18" t="s">
        <v>1927</v>
      </c>
      <c r="C18" t="s">
        <v>1928</v>
      </c>
      <c r="D18">
        <v>540</v>
      </c>
      <c r="E18" t="s">
        <v>195</v>
      </c>
      <c r="F18">
        <v>5.5</v>
      </c>
      <c r="G18">
        <v>0</v>
      </c>
      <c r="H18">
        <v>116</v>
      </c>
      <c r="I18">
        <v>6.5</v>
      </c>
      <c r="J18">
        <v>3272</v>
      </c>
      <c r="K18">
        <v>3.1</v>
      </c>
      <c r="L18">
        <v>12</v>
      </c>
      <c r="M18" s="5">
        <v>0</v>
      </c>
      <c r="N18" s="5">
        <v>0</v>
      </c>
      <c r="O18">
        <v>4</v>
      </c>
      <c r="P18">
        <v>3</v>
      </c>
      <c r="Q18">
        <v>9</v>
      </c>
    </row>
    <row r="19" spans="1:17" x14ac:dyDescent="0.35">
      <c r="A19" s="10" t="str">
        <f t="shared" si="0"/>
        <v>Nelson (ARS)</v>
      </c>
      <c r="B19" t="s">
        <v>1927</v>
      </c>
      <c r="C19" t="s">
        <v>1928</v>
      </c>
      <c r="D19">
        <v>578</v>
      </c>
      <c r="E19" t="s">
        <v>198</v>
      </c>
      <c r="F19">
        <v>5</v>
      </c>
      <c r="G19">
        <v>0</v>
      </c>
      <c r="H19">
        <v>42</v>
      </c>
      <c r="I19">
        <v>0</v>
      </c>
      <c r="J19">
        <v>202</v>
      </c>
      <c r="K19">
        <v>3.8</v>
      </c>
      <c r="L19">
        <v>5</v>
      </c>
      <c r="M19" s="5">
        <v>0</v>
      </c>
      <c r="N19" s="5">
        <v>0</v>
      </c>
      <c r="O19">
        <v>3</v>
      </c>
      <c r="P19">
        <v>3</v>
      </c>
      <c r="Q19">
        <v>1</v>
      </c>
    </row>
    <row r="20" spans="1:17" x14ac:dyDescent="0.35">
      <c r="A20" s="10" t="str">
        <f t="shared" si="0"/>
        <v>Bailey (AVL)</v>
      </c>
      <c r="B20" t="s">
        <v>1929</v>
      </c>
      <c r="C20" t="s">
        <v>1930</v>
      </c>
      <c r="D20">
        <v>34</v>
      </c>
      <c r="E20" t="s">
        <v>214</v>
      </c>
      <c r="F20">
        <v>5.5</v>
      </c>
      <c r="G20">
        <v>0</v>
      </c>
      <c r="H20">
        <v>100</v>
      </c>
      <c r="I20">
        <v>0.7</v>
      </c>
      <c r="J20">
        <v>1964</v>
      </c>
      <c r="K20">
        <v>3</v>
      </c>
      <c r="L20">
        <v>6</v>
      </c>
      <c r="M20" s="5">
        <v>0</v>
      </c>
      <c r="N20" s="5">
        <v>0</v>
      </c>
      <c r="O20">
        <v>4</v>
      </c>
      <c r="P20">
        <v>5</v>
      </c>
      <c r="Q20">
        <v>8</v>
      </c>
    </row>
    <row r="21" spans="1:17" x14ac:dyDescent="0.35">
      <c r="A21" s="10" t="str">
        <f t="shared" si="0"/>
        <v>Buendia (AVL)</v>
      </c>
      <c r="B21" t="s">
        <v>1929</v>
      </c>
      <c r="C21" t="s">
        <v>1930</v>
      </c>
      <c r="D21">
        <v>35</v>
      </c>
      <c r="E21" t="s">
        <v>218</v>
      </c>
      <c r="F21">
        <v>6</v>
      </c>
      <c r="G21">
        <v>0</v>
      </c>
      <c r="H21">
        <v>117</v>
      </c>
      <c r="I21">
        <v>1.2</v>
      </c>
      <c r="J21">
        <v>2404</v>
      </c>
      <c r="K21">
        <v>3.1</v>
      </c>
      <c r="L21">
        <v>8</v>
      </c>
      <c r="M21" s="5">
        <v>0</v>
      </c>
      <c r="N21" s="5">
        <v>0</v>
      </c>
      <c r="O21">
        <v>5</v>
      </c>
      <c r="P21">
        <v>3</v>
      </c>
      <c r="Q21">
        <v>11</v>
      </c>
    </row>
    <row r="22" spans="1:17" x14ac:dyDescent="0.35">
      <c r="A22" s="10" t="str">
        <f t="shared" si="0"/>
        <v>Coutinho (AVL)</v>
      </c>
      <c r="B22" t="s">
        <v>1929</v>
      </c>
      <c r="C22" t="s">
        <v>1930</v>
      </c>
      <c r="D22">
        <v>38</v>
      </c>
      <c r="E22" t="s">
        <v>228</v>
      </c>
      <c r="F22">
        <v>6</v>
      </c>
      <c r="G22">
        <v>0</v>
      </c>
      <c r="H22">
        <v>32</v>
      </c>
      <c r="I22">
        <v>0.5</v>
      </c>
      <c r="J22">
        <v>777</v>
      </c>
      <c r="K22">
        <v>1.6</v>
      </c>
      <c r="L22">
        <v>1</v>
      </c>
      <c r="M22" s="5">
        <v>0</v>
      </c>
      <c r="N22" s="5">
        <v>0</v>
      </c>
      <c r="O22">
        <v>1</v>
      </c>
      <c r="P22">
        <v>2</v>
      </c>
      <c r="Q22">
        <v>3</v>
      </c>
    </row>
    <row r="23" spans="1:17" x14ac:dyDescent="0.35">
      <c r="A23" s="10" t="str">
        <f t="shared" si="0"/>
        <v>Dendoncker (AVL)</v>
      </c>
      <c r="B23" t="s">
        <v>1929</v>
      </c>
      <c r="C23" t="s">
        <v>1930</v>
      </c>
      <c r="D23">
        <v>40</v>
      </c>
      <c r="E23" t="s">
        <v>234</v>
      </c>
      <c r="F23">
        <v>5</v>
      </c>
      <c r="G23">
        <v>0</v>
      </c>
      <c r="H23">
        <v>37</v>
      </c>
      <c r="I23">
        <v>0.1</v>
      </c>
      <c r="J23">
        <v>897</v>
      </c>
      <c r="K23">
        <v>1.5</v>
      </c>
      <c r="L23">
        <v>1</v>
      </c>
      <c r="M23" s="5">
        <v>0</v>
      </c>
      <c r="N23" s="5">
        <v>0</v>
      </c>
      <c r="O23">
        <v>1</v>
      </c>
      <c r="P23">
        <v>2</v>
      </c>
      <c r="Q23">
        <v>4</v>
      </c>
    </row>
    <row r="24" spans="1:17" x14ac:dyDescent="0.35">
      <c r="A24" s="10" t="str">
        <f t="shared" si="0"/>
        <v>Douglas Luiz (AVL)</v>
      </c>
      <c r="B24" t="s">
        <v>1929</v>
      </c>
      <c r="C24" t="s">
        <v>1930</v>
      </c>
      <c r="D24">
        <v>43</v>
      </c>
      <c r="E24" t="s">
        <v>241</v>
      </c>
      <c r="F24">
        <v>5.5</v>
      </c>
      <c r="G24">
        <v>0</v>
      </c>
      <c r="H24">
        <v>142</v>
      </c>
      <c r="I24">
        <v>3.2</v>
      </c>
      <c r="J24">
        <v>2922</v>
      </c>
      <c r="K24">
        <v>3.8</v>
      </c>
      <c r="L24">
        <v>17</v>
      </c>
      <c r="M24" s="5">
        <v>0</v>
      </c>
      <c r="N24" s="5">
        <v>0</v>
      </c>
      <c r="O24">
        <v>6</v>
      </c>
      <c r="P24">
        <v>7</v>
      </c>
      <c r="Q24">
        <v>13</v>
      </c>
    </row>
    <row r="25" spans="1:17" x14ac:dyDescent="0.35">
      <c r="A25" s="10" t="str">
        <f t="shared" si="0"/>
        <v>Iroegbunam (AVL)</v>
      </c>
      <c r="B25" t="s">
        <v>1929</v>
      </c>
      <c r="C25" t="s">
        <v>1930</v>
      </c>
      <c r="D25">
        <v>46</v>
      </c>
      <c r="E25" t="s">
        <v>253</v>
      </c>
      <c r="F25">
        <v>4.5</v>
      </c>
      <c r="G25">
        <v>0</v>
      </c>
      <c r="H25">
        <v>11</v>
      </c>
      <c r="I25">
        <v>0.1</v>
      </c>
      <c r="J25">
        <v>126</v>
      </c>
      <c r="K25">
        <v>0</v>
      </c>
      <c r="L25">
        <v>17</v>
      </c>
      <c r="M25" s="5">
        <v>0</v>
      </c>
      <c r="N25" s="5">
        <v>0</v>
      </c>
      <c r="O25">
        <v>6</v>
      </c>
      <c r="P25">
        <v>7</v>
      </c>
      <c r="Q25">
        <v>13</v>
      </c>
    </row>
    <row r="26" spans="1:17" x14ac:dyDescent="0.35">
      <c r="A26" s="10" t="str">
        <f t="shared" si="0"/>
        <v>Kamara (AVL)</v>
      </c>
      <c r="B26" t="s">
        <v>1929</v>
      </c>
      <c r="C26" t="s">
        <v>1930</v>
      </c>
      <c r="D26">
        <v>47</v>
      </c>
      <c r="E26" t="s">
        <v>256</v>
      </c>
      <c r="F26">
        <v>5</v>
      </c>
      <c r="G26">
        <v>0</v>
      </c>
      <c r="H26">
        <v>44</v>
      </c>
      <c r="I26">
        <v>0.1</v>
      </c>
      <c r="J26">
        <v>1773</v>
      </c>
      <c r="K26">
        <v>1.8</v>
      </c>
      <c r="L26">
        <v>17</v>
      </c>
      <c r="M26" s="5">
        <v>0</v>
      </c>
      <c r="N26" s="5">
        <v>0</v>
      </c>
      <c r="O26">
        <v>6</v>
      </c>
      <c r="P26">
        <v>1</v>
      </c>
      <c r="Q26">
        <v>3</v>
      </c>
    </row>
    <row r="27" spans="1:17" x14ac:dyDescent="0.35">
      <c r="A27" s="10" t="str">
        <f t="shared" si="0"/>
        <v>McGinn (AVL)</v>
      </c>
      <c r="B27" t="s">
        <v>1929</v>
      </c>
      <c r="C27" t="s">
        <v>1930</v>
      </c>
      <c r="D27">
        <v>50</v>
      </c>
      <c r="E27" t="s">
        <v>266</v>
      </c>
      <c r="F27">
        <v>5.5</v>
      </c>
      <c r="G27">
        <v>0</v>
      </c>
      <c r="H27">
        <v>90</v>
      </c>
      <c r="I27">
        <v>0.5</v>
      </c>
      <c r="J27">
        <v>2692</v>
      </c>
      <c r="K27">
        <v>2.6</v>
      </c>
      <c r="L27">
        <v>3</v>
      </c>
      <c r="M27" s="5">
        <v>0</v>
      </c>
      <c r="N27" s="5">
        <v>0</v>
      </c>
      <c r="O27">
        <v>1</v>
      </c>
      <c r="P27">
        <v>5</v>
      </c>
      <c r="Q27">
        <v>10</v>
      </c>
    </row>
    <row r="28" spans="1:17" x14ac:dyDescent="0.35">
      <c r="A28" s="10" t="str">
        <f t="shared" si="0"/>
        <v>Philogene (AVL)</v>
      </c>
      <c r="B28" t="s">
        <v>1929</v>
      </c>
      <c r="C28" t="s">
        <v>1930</v>
      </c>
      <c r="D28">
        <v>54</v>
      </c>
      <c r="E28" t="s">
        <v>276</v>
      </c>
      <c r="F28">
        <v>4.5</v>
      </c>
      <c r="G28">
        <v>0</v>
      </c>
      <c r="H28">
        <v>10</v>
      </c>
      <c r="I28">
        <v>0.1</v>
      </c>
      <c r="J28">
        <v>280</v>
      </c>
      <c r="K28">
        <v>0</v>
      </c>
      <c r="L28">
        <v>1</v>
      </c>
      <c r="M28" s="5">
        <v>0</v>
      </c>
      <c r="N28" s="5">
        <v>0</v>
      </c>
      <c r="O28">
        <v>1</v>
      </c>
      <c r="P28">
        <v>3</v>
      </c>
      <c r="Q28">
        <v>1</v>
      </c>
    </row>
    <row r="29" spans="1:17" x14ac:dyDescent="0.35">
      <c r="A29" s="10" t="str">
        <f t="shared" si="0"/>
        <v>J.Ramsey (AVL)</v>
      </c>
      <c r="B29" t="s">
        <v>1929</v>
      </c>
      <c r="C29" t="s">
        <v>1930</v>
      </c>
      <c r="D29">
        <v>55</v>
      </c>
      <c r="E29" t="s">
        <v>281</v>
      </c>
      <c r="F29">
        <v>6</v>
      </c>
      <c r="G29">
        <v>0</v>
      </c>
      <c r="H29">
        <v>135</v>
      </c>
      <c r="I29">
        <v>0.4</v>
      </c>
      <c r="J29">
        <v>2634</v>
      </c>
      <c r="K29">
        <v>3.9</v>
      </c>
      <c r="L29">
        <v>13</v>
      </c>
      <c r="M29" s="5">
        <v>0</v>
      </c>
      <c r="N29" s="5">
        <v>0</v>
      </c>
      <c r="O29">
        <v>6</v>
      </c>
      <c r="P29">
        <v>8</v>
      </c>
      <c r="Q29">
        <v>11</v>
      </c>
    </row>
    <row r="30" spans="1:17" x14ac:dyDescent="0.35">
      <c r="A30" s="10" t="str">
        <f t="shared" si="0"/>
        <v>Sanson (AVL)</v>
      </c>
      <c r="B30" t="s">
        <v>1929</v>
      </c>
      <c r="C30" t="s">
        <v>1930</v>
      </c>
      <c r="D30">
        <v>56</v>
      </c>
      <c r="E30" t="s">
        <v>285</v>
      </c>
      <c r="F30">
        <v>4.5</v>
      </c>
      <c r="G30">
        <v>0</v>
      </c>
      <c r="H30">
        <v>2</v>
      </c>
      <c r="I30">
        <v>0</v>
      </c>
      <c r="J30">
        <v>10</v>
      </c>
      <c r="K30">
        <v>1</v>
      </c>
      <c r="L30">
        <v>13</v>
      </c>
      <c r="M30" s="5">
        <v>0</v>
      </c>
      <c r="N30" s="5">
        <v>0</v>
      </c>
      <c r="O30">
        <v>6</v>
      </c>
      <c r="P30">
        <v>8</v>
      </c>
      <c r="Q30">
        <v>11</v>
      </c>
    </row>
    <row r="31" spans="1:17" x14ac:dyDescent="0.35">
      <c r="A31" s="10" t="str">
        <f t="shared" si="0"/>
        <v>Tielemans (AVL)</v>
      </c>
      <c r="B31" t="s">
        <v>1929</v>
      </c>
      <c r="C31" t="s">
        <v>1930</v>
      </c>
      <c r="D31">
        <v>58</v>
      </c>
      <c r="E31" t="s">
        <v>292</v>
      </c>
      <c r="F31">
        <v>6</v>
      </c>
      <c r="G31">
        <v>0</v>
      </c>
      <c r="H31">
        <v>86</v>
      </c>
      <c r="I31">
        <v>1.3</v>
      </c>
      <c r="J31">
        <v>2341</v>
      </c>
      <c r="K31">
        <v>2.8</v>
      </c>
      <c r="L31">
        <v>6</v>
      </c>
      <c r="M31" s="5">
        <v>0</v>
      </c>
      <c r="N31" s="5">
        <v>0</v>
      </c>
      <c r="O31">
        <v>3</v>
      </c>
      <c r="P31">
        <v>3</v>
      </c>
      <c r="Q31">
        <v>6</v>
      </c>
    </row>
    <row r="32" spans="1:17" x14ac:dyDescent="0.35">
      <c r="A32" s="10" t="str">
        <f t="shared" si="0"/>
        <v>Bertrand Traoré (AVL)</v>
      </c>
      <c r="B32" t="s">
        <v>1929</v>
      </c>
      <c r="C32" t="s">
        <v>1930</v>
      </c>
      <c r="D32">
        <v>59</v>
      </c>
      <c r="E32" t="s">
        <v>296</v>
      </c>
      <c r="F32">
        <v>5</v>
      </c>
      <c r="G32">
        <v>0</v>
      </c>
      <c r="H32">
        <v>20</v>
      </c>
      <c r="I32">
        <v>0.1</v>
      </c>
      <c r="J32">
        <v>226</v>
      </c>
      <c r="K32">
        <v>2.5</v>
      </c>
      <c r="L32">
        <v>1</v>
      </c>
      <c r="M32" s="5">
        <v>0</v>
      </c>
      <c r="N32" s="5">
        <v>0</v>
      </c>
      <c r="O32">
        <v>2</v>
      </c>
      <c r="P32">
        <v>3</v>
      </c>
      <c r="Q32">
        <v>1</v>
      </c>
    </row>
    <row r="33" spans="1:17" x14ac:dyDescent="0.35">
      <c r="A33" s="10" t="str">
        <f t="shared" si="0"/>
        <v>Diaby (AVL)</v>
      </c>
      <c r="B33" t="s">
        <v>1929</v>
      </c>
      <c r="C33" t="s">
        <v>1930</v>
      </c>
      <c r="D33">
        <v>599</v>
      </c>
      <c r="E33" t="s">
        <v>309</v>
      </c>
      <c r="F33">
        <v>6.5</v>
      </c>
      <c r="G33">
        <v>0</v>
      </c>
      <c r="H33">
        <v>175</v>
      </c>
      <c r="I33">
        <v>6.7</v>
      </c>
      <c r="J33">
        <v>3129</v>
      </c>
      <c r="K33">
        <v>0</v>
      </c>
      <c r="L33">
        <v>25</v>
      </c>
      <c r="M33" s="5">
        <v>0</v>
      </c>
      <c r="N33" s="5">
        <v>0</v>
      </c>
      <c r="O33">
        <v>15</v>
      </c>
      <c r="P33">
        <v>8</v>
      </c>
      <c r="Q33">
        <v>13</v>
      </c>
    </row>
    <row r="34" spans="1:17" x14ac:dyDescent="0.35">
      <c r="A34" s="10" t="str">
        <f t="shared" si="0"/>
        <v>Baptiste (BRE)</v>
      </c>
      <c r="B34" t="s">
        <v>1931</v>
      </c>
      <c r="C34" t="s">
        <v>1932</v>
      </c>
      <c r="D34">
        <v>92</v>
      </c>
      <c r="E34" t="s">
        <v>417</v>
      </c>
      <c r="F34">
        <v>4.5</v>
      </c>
      <c r="G34">
        <v>0</v>
      </c>
      <c r="H34">
        <v>29</v>
      </c>
      <c r="I34">
        <v>4.7</v>
      </c>
      <c r="J34">
        <v>600</v>
      </c>
      <c r="K34">
        <v>1.3</v>
      </c>
      <c r="L34">
        <v>1</v>
      </c>
      <c r="M34" s="5">
        <v>0</v>
      </c>
      <c r="N34" s="5">
        <v>0</v>
      </c>
      <c r="O34">
        <v>5</v>
      </c>
      <c r="P34">
        <v>2</v>
      </c>
      <c r="Q34">
        <v>1</v>
      </c>
    </row>
    <row r="35" spans="1:17" x14ac:dyDescent="0.35">
      <c r="A35" s="10" t="str">
        <f t="shared" si="0"/>
        <v>Bidstrup (BRE)</v>
      </c>
      <c r="B35" t="s">
        <v>1931</v>
      </c>
      <c r="C35" t="s">
        <v>1932</v>
      </c>
      <c r="D35">
        <v>94</v>
      </c>
      <c r="E35" t="s">
        <v>424</v>
      </c>
      <c r="F35">
        <v>4.5</v>
      </c>
      <c r="G35">
        <v>0</v>
      </c>
      <c r="H35">
        <v>4</v>
      </c>
      <c r="I35">
        <v>0</v>
      </c>
      <c r="J35">
        <v>18</v>
      </c>
      <c r="K35">
        <v>0</v>
      </c>
      <c r="L35">
        <v>1</v>
      </c>
      <c r="M35" s="5">
        <v>0</v>
      </c>
      <c r="N35" s="5">
        <v>0</v>
      </c>
      <c r="O35">
        <v>5</v>
      </c>
      <c r="P35">
        <v>2</v>
      </c>
      <c r="Q35">
        <v>1</v>
      </c>
    </row>
    <row r="36" spans="1:17" x14ac:dyDescent="0.35">
      <c r="A36" s="10" t="str">
        <f t="shared" si="0"/>
        <v>Canós (BRE)</v>
      </c>
      <c r="B36" t="s">
        <v>1931</v>
      </c>
      <c r="C36" t="s">
        <v>1932</v>
      </c>
      <c r="D36">
        <v>95</v>
      </c>
      <c r="E36" t="s">
        <v>428</v>
      </c>
      <c r="F36">
        <v>5</v>
      </c>
      <c r="G36">
        <v>0</v>
      </c>
      <c r="H36">
        <v>5</v>
      </c>
      <c r="I36">
        <v>0.1</v>
      </c>
      <c r="J36">
        <v>73</v>
      </c>
      <c r="K36">
        <v>1</v>
      </c>
      <c r="L36">
        <v>1</v>
      </c>
      <c r="M36" s="5">
        <v>0</v>
      </c>
      <c r="N36" s="5">
        <v>0</v>
      </c>
      <c r="O36">
        <v>5</v>
      </c>
      <c r="P36">
        <v>2</v>
      </c>
      <c r="Q36">
        <v>1</v>
      </c>
    </row>
    <row r="37" spans="1:17" x14ac:dyDescent="0.35">
      <c r="A37" s="10" t="str">
        <f t="shared" si="0"/>
        <v>Damsgaard (BRE)</v>
      </c>
      <c r="B37" t="s">
        <v>1931</v>
      </c>
      <c r="C37" t="s">
        <v>1932</v>
      </c>
      <c r="D37">
        <v>98</v>
      </c>
      <c r="E37" t="s">
        <v>438</v>
      </c>
      <c r="F37">
        <v>5</v>
      </c>
      <c r="G37">
        <v>0</v>
      </c>
      <c r="H37">
        <v>33</v>
      </c>
      <c r="I37">
        <v>0.1</v>
      </c>
      <c r="J37">
        <v>970</v>
      </c>
      <c r="K37">
        <v>1.3</v>
      </c>
      <c r="L37">
        <v>6</v>
      </c>
      <c r="M37" s="5">
        <v>0</v>
      </c>
      <c r="N37" s="5">
        <v>0</v>
      </c>
      <c r="O37">
        <v>5</v>
      </c>
      <c r="P37">
        <v>2</v>
      </c>
      <c r="Q37">
        <v>3</v>
      </c>
    </row>
    <row r="38" spans="1:17" x14ac:dyDescent="0.35">
      <c r="A38" s="10" t="str">
        <f t="shared" si="0"/>
        <v>Dasilva (BRE)</v>
      </c>
      <c r="B38" t="s">
        <v>1931</v>
      </c>
      <c r="C38" t="s">
        <v>1932</v>
      </c>
      <c r="D38">
        <v>99</v>
      </c>
      <c r="E38" t="s">
        <v>442</v>
      </c>
      <c r="F38">
        <v>5</v>
      </c>
      <c r="G38">
        <v>0</v>
      </c>
      <c r="H38">
        <v>81</v>
      </c>
      <c r="I38">
        <v>0.2</v>
      </c>
      <c r="J38">
        <v>1371</v>
      </c>
      <c r="K38">
        <v>2.2000000000000002</v>
      </c>
      <c r="L38">
        <v>3</v>
      </c>
      <c r="M38" s="5">
        <v>0</v>
      </c>
      <c r="N38" s="5">
        <v>0</v>
      </c>
      <c r="O38">
        <v>4</v>
      </c>
      <c r="P38">
        <v>2</v>
      </c>
      <c r="Q38">
        <v>5</v>
      </c>
    </row>
    <row r="39" spans="1:17" x14ac:dyDescent="0.35">
      <c r="A39" s="10" t="str">
        <f t="shared" si="0"/>
        <v>Janelt (BRE)</v>
      </c>
      <c r="B39" t="s">
        <v>1931</v>
      </c>
      <c r="C39" t="s">
        <v>1932</v>
      </c>
      <c r="D39">
        <v>105</v>
      </c>
      <c r="E39" t="s">
        <v>459</v>
      </c>
      <c r="F39">
        <v>5.5</v>
      </c>
      <c r="G39">
        <v>0</v>
      </c>
      <c r="H39">
        <v>85</v>
      </c>
      <c r="I39">
        <v>0.1</v>
      </c>
      <c r="J39">
        <v>2201</v>
      </c>
      <c r="K39">
        <v>2.4</v>
      </c>
      <c r="L39">
        <v>5</v>
      </c>
      <c r="M39" s="5">
        <v>0</v>
      </c>
      <c r="N39" s="5">
        <v>0</v>
      </c>
      <c r="O39">
        <v>3</v>
      </c>
      <c r="P39">
        <v>1</v>
      </c>
      <c r="Q39">
        <v>8</v>
      </c>
    </row>
    <row r="40" spans="1:17" x14ac:dyDescent="0.35">
      <c r="A40" s="10" t="str">
        <f t="shared" si="0"/>
        <v>Jensen (BRE)</v>
      </c>
      <c r="B40" t="s">
        <v>1931</v>
      </c>
      <c r="C40" t="s">
        <v>1932</v>
      </c>
      <c r="D40">
        <v>106</v>
      </c>
      <c r="E40" t="s">
        <v>462</v>
      </c>
      <c r="F40">
        <v>5.5</v>
      </c>
      <c r="G40">
        <v>0</v>
      </c>
      <c r="H40">
        <v>132</v>
      </c>
      <c r="I40">
        <v>1</v>
      </c>
      <c r="J40">
        <v>2805</v>
      </c>
      <c r="K40">
        <v>3.6</v>
      </c>
      <c r="L40">
        <v>11</v>
      </c>
      <c r="M40" s="5">
        <v>0</v>
      </c>
      <c r="N40" s="5">
        <v>0</v>
      </c>
      <c r="O40">
        <v>5</v>
      </c>
      <c r="P40">
        <v>7</v>
      </c>
      <c r="Q40">
        <v>10</v>
      </c>
    </row>
    <row r="41" spans="1:17" x14ac:dyDescent="0.35">
      <c r="A41" s="10" t="str">
        <f t="shared" si="0"/>
        <v>Lewis-Potter (BRE)</v>
      </c>
      <c r="B41" t="s">
        <v>1931</v>
      </c>
      <c r="C41" t="s">
        <v>1932</v>
      </c>
      <c r="D41">
        <v>107</v>
      </c>
      <c r="E41" t="s">
        <v>465</v>
      </c>
      <c r="F41">
        <v>5</v>
      </c>
      <c r="G41">
        <v>0</v>
      </c>
      <c r="H41">
        <v>14</v>
      </c>
      <c r="I41">
        <v>0</v>
      </c>
      <c r="J41">
        <v>313</v>
      </c>
      <c r="K41">
        <v>1.4</v>
      </c>
      <c r="L41">
        <v>11</v>
      </c>
      <c r="M41" s="5">
        <v>0</v>
      </c>
      <c r="N41" s="5">
        <v>0</v>
      </c>
      <c r="O41">
        <v>5</v>
      </c>
      <c r="P41">
        <v>1</v>
      </c>
      <c r="Q41">
        <v>10</v>
      </c>
    </row>
    <row r="42" spans="1:17" x14ac:dyDescent="0.35">
      <c r="A42" s="10" t="str">
        <f t="shared" si="0"/>
        <v>Mbeumo (BRE)</v>
      </c>
      <c r="B42" t="s">
        <v>1931</v>
      </c>
      <c r="C42" t="s">
        <v>1932</v>
      </c>
      <c r="D42">
        <v>108</v>
      </c>
      <c r="E42" t="s">
        <v>469</v>
      </c>
      <c r="F42">
        <v>6.5</v>
      </c>
      <c r="G42">
        <v>0</v>
      </c>
      <c r="H42">
        <v>150</v>
      </c>
      <c r="I42">
        <v>13.2</v>
      </c>
      <c r="J42">
        <v>2905</v>
      </c>
      <c r="K42">
        <v>3.9</v>
      </c>
      <c r="L42">
        <v>19</v>
      </c>
      <c r="M42" s="5">
        <v>0</v>
      </c>
      <c r="N42" s="5">
        <v>0</v>
      </c>
      <c r="O42">
        <v>9</v>
      </c>
      <c r="P42">
        <v>9</v>
      </c>
      <c r="Q42">
        <v>10</v>
      </c>
    </row>
    <row r="43" spans="1:17" x14ac:dyDescent="0.35">
      <c r="A43" s="10" t="str">
        <f t="shared" si="0"/>
        <v>Nørgaard (BRE)</v>
      </c>
      <c r="B43" t="s">
        <v>1931</v>
      </c>
      <c r="C43" t="s">
        <v>1932</v>
      </c>
      <c r="D43">
        <v>110</v>
      </c>
      <c r="E43" t="s">
        <v>474</v>
      </c>
      <c r="F43">
        <v>5.5</v>
      </c>
      <c r="G43">
        <v>0</v>
      </c>
      <c r="H43">
        <v>71</v>
      </c>
      <c r="I43">
        <v>0.2</v>
      </c>
      <c r="J43">
        <v>1763</v>
      </c>
      <c r="K43">
        <v>3.2</v>
      </c>
      <c r="L43">
        <v>6</v>
      </c>
      <c r="M43" s="5">
        <v>0</v>
      </c>
      <c r="N43" s="5">
        <v>0</v>
      </c>
      <c r="O43">
        <v>1</v>
      </c>
      <c r="P43">
        <v>6</v>
      </c>
      <c r="Q43">
        <v>6</v>
      </c>
    </row>
    <row r="44" spans="1:17" x14ac:dyDescent="0.35">
      <c r="A44" s="10" t="str">
        <f t="shared" si="0"/>
        <v>Onyeka (BRE)</v>
      </c>
      <c r="B44" t="s">
        <v>1931</v>
      </c>
      <c r="C44" t="s">
        <v>1932</v>
      </c>
      <c r="D44">
        <v>111</v>
      </c>
      <c r="E44" t="s">
        <v>477</v>
      </c>
      <c r="F44">
        <v>5</v>
      </c>
      <c r="G44">
        <v>0</v>
      </c>
      <c r="H44">
        <v>38</v>
      </c>
      <c r="I44">
        <v>0</v>
      </c>
      <c r="J44">
        <v>837</v>
      </c>
      <c r="K44">
        <v>1.8</v>
      </c>
      <c r="L44">
        <v>6</v>
      </c>
      <c r="M44" s="5">
        <v>0</v>
      </c>
      <c r="N44" s="5">
        <v>0</v>
      </c>
      <c r="O44">
        <v>1</v>
      </c>
      <c r="P44">
        <v>3</v>
      </c>
      <c r="Q44">
        <v>3</v>
      </c>
    </row>
    <row r="45" spans="1:17" x14ac:dyDescent="0.35">
      <c r="A45" s="10" t="str">
        <f t="shared" si="0"/>
        <v>Schade (BRE)</v>
      </c>
      <c r="B45" t="s">
        <v>1931</v>
      </c>
      <c r="C45" t="s">
        <v>1932</v>
      </c>
      <c r="D45">
        <v>115</v>
      </c>
      <c r="E45" t="s">
        <v>489</v>
      </c>
      <c r="F45">
        <v>5.5</v>
      </c>
      <c r="G45">
        <v>0</v>
      </c>
      <c r="H45">
        <v>29</v>
      </c>
      <c r="I45">
        <v>0.2</v>
      </c>
      <c r="J45">
        <v>723</v>
      </c>
      <c r="K45">
        <v>1.6</v>
      </c>
      <c r="L45">
        <v>20</v>
      </c>
      <c r="M45" s="5">
        <v>0</v>
      </c>
      <c r="N45" s="5">
        <v>0</v>
      </c>
      <c r="O45">
        <v>3</v>
      </c>
      <c r="P45">
        <v>1</v>
      </c>
      <c r="Q45">
        <v>3</v>
      </c>
    </row>
    <row r="46" spans="1:17" x14ac:dyDescent="0.35">
      <c r="A46" s="10" t="str">
        <f t="shared" si="0"/>
        <v>Trevitt (BRE)</v>
      </c>
      <c r="B46" t="s">
        <v>1931</v>
      </c>
      <c r="C46" t="s">
        <v>1932</v>
      </c>
      <c r="D46">
        <v>118</v>
      </c>
      <c r="E46" t="s">
        <v>499</v>
      </c>
      <c r="F46">
        <v>4.5</v>
      </c>
      <c r="G46">
        <v>0</v>
      </c>
      <c r="H46">
        <v>182</v>
      </c>
      <c r="I46">
        <v>0</v>
      </c>
      <c r="J46">
        <v>2953</v>
      </c>
      <c r="K46">
        <v>0</v>
      </c>
      <c r="L46">
        <v>35</v>
      </c>
      <c r="M46" s="5">
        <v>0</v>
      </c>
      <c r="N46" s="5">
        <v>0</v>
      </c>
      <c r="O46">
        <v>20</v>
      </c>
      <c r="P46">
        <v>4</v>
      </c>
      <c r="Q46">
        <v>10</v>
      </c>
    </row>
    <row r="47" spans="1:17" x14ac:dyDescent="0.35">
      <c r="A47" s="10" t="str">
        <f t="shared" si="0"/>
        <v>Yarmolyuk (BRE)</v>
      </c>
      <c r="B47" t="s">
        <v>1931</v>
      </c>
      <c r="C47" t="s">
        <v>1932</v>
      </c>
      <c r="D47">
        <v>120</v>
      </c>
      <c r="E47" t="s">
        <v>506</v>
      </c>
      <c r="F47">
        <v>4.5</v>
      </c>
      <c r="G47">
        <v>0</v>
      </c>
      <c r="H47">
        <v>111</v>
      </c>
      <c r="I47">
        <v>0.9</v>
      </c>
      <c r="J47">
        <v>1587</v>
      </c>
      <c r="K47">
        <v>0</v>
      </c>
      <c r="L47">
        <v>6</v>
      </c>
      <c r="M47" s="5">
        <v>0</v>
      </c>
      <c r="N47" s="5">
        <v>0</v>
      </c>
      <c r="O47">
        <v>7</v>
      </c>
      <c r="P47">
        <v>4</v>
      </c>
      <c r="Q47">
        <v>7</v>
      </c>
    </row>
    <row r="48" spans="1:17" x14ac:dyDescent="0.35">
      <c r="A48" s="10" t="str">
        <f t="shared" si="0"/>
        <v>Agyei (BUR)</v>
      </c>
      <c r="B48" t="s">
        <v>1934</v>
      </c>
      <c r="C48" t="s">
        <v>1935</v>
      </c>
      <c r="D48">
        <v>156</v>
      </c>
      <c r="E48" t="s">
        <v>619</v>
      </c>
      <c r="F48">
        <v>4.5</v>
      </c>
      <c r="G48">
        <v>0</v>
      </c>
      <c r="H48">
        <v>91</v>
      </c>
      <c r="I48">
        <v>0.2</v>
      </c>
      <c r="J48">
        <v>1844</v>
      </c>
      <c r="K48">
        <v>0</v>
      </c>
      <c r="L48">
        <v>5</v>
      </c>
      <c r="M48" s="5">
        <v>0</v>
      </c>
      <c r="N48" s="5">
        <v>0</v>
      </c>
      <c r="O48">
        <v>6</v>
      </c>
      <c r="P48">
        <v>5</v>
      </c>
      <c r="Q48">
        <v>6</v>
      </c>
    </row>
    <row r="49" spans="1:17" x14ac:dyDescent="0.35">
      <c r="A49" s="10" t="str">
        <f t="shared" si="0"/>
        <v>Bastien (BUR)</v>
      </c>
      <c r="B49" t="s">
        <v>1934</v>
      </c>
      <c r="C49" t="s">
        <v>1935</v>
      </c>
      <c r="D49">
        <v>158</v>
      </c>
      <c r="E49" t="s">
        <v>625</v>
      </c>
      <c r="F49">
        <v>5</v>
      </c>
      <c r="G49">
        <v>0</v>
      </c>
      <c r="H49">
        <v>91</v>
      </c>
      <c r="I49">
        <v>0</v>
      </c>
      <c r="J49">
        <v>1844</v>
      </c>
      <c r="K49">
        <v>0</v>
      </c>
      <c r="L49">
        <v>5</v>
      </c>
      <c r="M49" s="5">
        <v>0</v>
      </c>
      <c r="N49" s="5">
        <v>0</v>
      </c>
      <c r="O49">
        <v>6</v>
      </c>
      <c r="P49">
        <v>5</v>
      </c>
      <c r="Q49">
        <v>6</v>
      </c>
    </row>
    <row r="50" spans="1:17" x14ac:dyDescent="0.35">
      <c r="A50" s="10" t="str">
        <f t="shared" si="0"/>
        <v>Benson (BUR)</v>
      </c>
      <c r="B50" t="s">
        <v>1934</v>
      </c>
      <c r="C50" t="s">
        <v>1935</v>
      </c>
      <c r="D50">
        <v>159</v>
      </c>
      <c r="E50" t="s">
        <v>629</v>
      </c>
      <c r="F50">
        <v>5.5</v>
      </c>
      <c r="G50">
        <v>0</v>
      </c>
      <c r="H50">
        <v>91</v>
      </c>
      <c r="I50">
        <v>0.3</v>
      </c>
      <c r="J50">
        <v>1844</v>
      </c>
      <c r="K50">
        <v>0</v>
      </c>
      <c r="L50">
        <v>5</v>
      </c>
      <c r="M50" s="5">
        <v>0</v>
      </c>
      <c r="N50" s="5">
        <v>0</v>
      </c>
      <c r="O50">
        <v>6</v>
      </c>
      <c r="P50">
        <v>5</v>
      </c>
      <c r="Q50">
        <v>6</v>
      </c>
    </row>
    <row r="51" spans="1:17" x14ac:dyDescent="0.35">
      <c r="A51" s="10" t="str">
        <f t="shared" si="0"/>
        <v>Brownhill (BUR)</v>
      </c>
      <c r="B51" t="s">
        <v>1934</v>
      </c>
      <c r="C51" t="s">
        <v>1935</v>
      </c>
      <c r="D51">
        <v>161</v>
      </c>
      <c r="E51" t="s">
        <v>634</v>
      </c>
      <c r="F51">
        <v>5</v>
      </c>
      <c r="G51">
        <v>0</v>
      </c>
      <c r="H51">
        <v>91</v>
      </c>
      <c r="I51">
        <v>0.4</v>
      </c>
      <c r="J51">
        <v>1844</v>
      </c>
      <c r="K51">
        <v>0</v>
      </c>
      <c r="L51">
        <v>5</v>
      </c>
      <c r="M51" s="5">
        <v>0</v>
      </c>
      <c r="N51" s="5">
        <v>0</v>
      </c>
      <c r="O51">
        <v>6</v>
      </c>
      <c r="P51">
        <v>5</v>
      </c>
      <c r="Q51">
        <v>6</v>
      </c>
    </row>
    <row r="52" spans="1:17" x14ac:dyDescent="0.35">
      <c r="A52" s="10" t="str">
        <f t="shared" si="0"/>
        <v>Churlinov (BUR)</v>
      </c>
      <c r="B52" t="s">
        <v>1934</v>
      </c>
      <c r="C52" t="s">
        <v>1935</v>
      </c>
      <c r="D52">
        <v>162</v>
      </c>
      <c r="E52" t="s">
        <v>637</v>
      </c>
      <c r="F52">
        <v>4.5</v>
      </c>
      <c r="G52">
        <v>0</v>
      </c>
      <c r="H52">
        <v>91</v>
      </c>
      <c r="I52">
        <v>0.1</v>
      </c>
      <c r="J52">
        <v>1844</v>
      </c>
      <c r="K52">
        <v>0</v>
      </c>
      <c r="L52">
        <v>5</v>
      </c>
      <c r="M52" s="5">
        <v>0</v>
      </c>
      <c r="N52" s="5">
        <v>0</v>
      </c>
      <c r="O52">
        <v>6</v>
      </c>
      <c r="P52">
        <v>5</v>
      </c>
      <c r="Q52">
        <v>6</v>
      </c>
    </row>
    <row r="53" spans="1:17" x14ac:dyDescent="0.35">
      <c r="A53" s="10" t="str">
        <f t="shared" si="0"/>
        <v>Cork (BUR)</v>
      </c>
      <c r="B53" t="s">
        <v>1934</v>
      </c>
      <c r="C53" t="s">
        <v>1935</v>
      </c>
      <c r="D53">
        <v>163</v>
      </c>
      <c r="E53" t="s">
        <v>640</v>
      </c>
      <c r="F53">
        <v>5</v>
      </c>
      <c r="G53">
        <v>0</v>
      </c>
      <c r="H53">
        <v>91</v>
      </c>
      <c r="I53">
        <v>0</v>
      </c>
      <c r="J53">
        <v>1844</v>
      </c>
      <c r="K53">
        <v>0</v>
      </c>
      <c r="L53">
        <v>5</v>
      </c>
      <c r="M53" s="5">
        <v>0</v>
      </c>
      <c r="N53" s="5">
        <v>0</v>
      </c>
      <c r="O53">
        <v>6</v>
      </c>
      <c r="P53">
        <v>5</v>
      </c>
      <c r="Q53">
        <v>6</v>
      </c>
    </row>
    <row r="54" spans="1:17" x14ac:dyDescent="0.35">
      <c r="A54" s="10" t="str">
        <f t="shared" si="0"/>
        <v>Costelloe (BUR)</v>
      </c>
      <c r="B54" t="s">
        <v>1934</v>
      </c>
      <c r="C54" t="s">
        <v>1935</v>
      </c>
      <c r="D54">
        <v>164</v>
      </c>
      <c r="E54" t="s">
        <v>643</v>
      </c>
      <c r="F54">
        <v>4.5</v>
      </c>
      <c r="G54">
        <v>0</v>
      </c>
      <c r="H54">
        <v>91</v>
      </c>
      <c r="I54">
        <v>0</v>
      </c>
      <c r="J54">
        <v>1844</v>
      </c>
      <c r="K54">
        <v>0</v>
      </c>
      <c r="L54">
        <v>5</v>
      </c>
      <c r="M54" s="5">
        <v>0</v>
      </c>
      <c r="N54" s="5">
        <v>0</v>
      </c>
      <c r="O54">
        <v>6</v>
      </c>
      <c r="P54">
        <v>5</v>
      </c>
      <c r="Q54">
        <v>6</v>
      </c>
    </row>
    <row r="55" spans="1:17" x14ac:dyDescent="0.35">
      <c r="A55" s="10" t="str">
        <f t="shared" si="0"/>
        <v>Cullen (BUR)</v>
      </c>
      <c r="B55" t="s">
        <v>1934</v>
      </c>
      <c r="C55" t="s">
        <v>1935</v>
      </c>
      <c r="D55">
        <v>165</v>
      </c>
      <c r="E55" t="s">
        <v>645</v>
      </c>
      <c r="F55">
        <v>5</v>
      </c>
      <c r="G55">
        <v>0</v>
      </c>
      <c r="H55">
        <v>91</v>
      </c>
      <c r="I55">
        <v>0.1</v>
      </c>
      <c r="J55">
        <v>1844</v>
      </c>
      <c r="K55">
        <v>0</v>
      </c>
      <c r="L55">
        <v>5</v>
      </c>
      <c r="M55" s="5">
        <v>0</v>
      </c>
      <c r="N55" s="5">
        <v>0</v>
      </c>
      <c r="O55">
        <v>6</v>
      </c>
      <c r="P55">
        <v>5</v>
      </c>
      <c r="Q55">
        <v>6</v>
      </c>
    </row>
    <row r="56" spans="1:17" x14ac:dyDescent="0.35">
      <c r="A56" s="10" t="str">
        <f t="shared" si="0"/>
        <v>Gudmundsson (BUR)</v>
      </c>
      <c r="B56" t="s">
        <v>1934</v>
      </c>
      <c r="C56" t="s">
        <v>1935</v>
      </c>
      <c r="D56">
        <v>170</v>
      </c>
      <c r="E56" t="s">
        <v>660</v>
      </c>
      <c r="F56">
        <v>5</v>
      </c>
      <c r="G56">
        <v>0</v>
      </c>
      <c r="H56">
        <v>91</v>
      </c>
      <c r="I56">
        <v>0.1</v>
      </c>
      <c r="J56">
        <v>1844</v>
      </c>
      <c r="K56">
        <v>0</v>
      </c>
      <c r="L56">
        <v>5</v>
      </c>
      <c r="M56" s="5">
        <v>0</v>
      </c>
      <c r="N56" s="5">
        <v>0</v>
      </c>
      <c r="O56">
        <v>6</v>
      </c>
      <c r="P56">
        <v>5</v>
      </c>
      <c r="Q56">
        <v>6</v>
      </c>
    </row>
    <row r="57" spans="1:17" x14ac:dyDescent="0.35">
      <c r="A57" s="10" t="str">
        <f t="shared" si="0"/>
        <v>Twine (BUR)</v>
      </c>
      <c r="B57" t="s">
        <v>1934</v>
      </c>
      <c r="C57" t="s">
        <v>1935</v>
      </c>
      <c r="D57">
        <v>180</v>
      </c>
      <c r="E57" t="s">
        <v>690</v>
      </c>
      <c r="F57">
        <v>5</v>
      </c>
      <c r="G57">
        <v>0</v>
      </c>
      <c r="H57">
        <v>91</v>
      </c>
      <c r="I57">
        <v>0.1</v>
      </c>
      <c r="J57">
        <v>1844</v>
      </c>
      <c r="K57">
        <v>0</v>
      </c>
      <c r="L57">
        <v>5</v>
      </c>
      <c r="M57" s="5">
        <v>0</v>
      </c>
      <c r="N57" s="5">
        <v>0</v>
      </c>
      <c r="O57">
        <v>6</v>
      </c>
      <c r="P57">
        <v>5</v>
      </c>
      <c r="Q57">
        <v>6</v>
      </c>
    </row>
    <row r="58" spans="1:17" x14ac:dyDescent="0.35">
      <c r="A58" s="10" t="str">
        <f t="shared" si="0"/>
        <v>Zaroury (BUR)</v>
      </c>
      <c r="B58" t="s">
        <v>1934</v>
      </c>
      <c r="C58" t="s">
        <v>1935</v>
      </c>
      <c r="D58">
        <v>184</v>
      </c>
      <c r="E58" t="s">
        <v>703</v>
      </c>
      <c r="F58">
        <v>5</v>
      </c>
      <c r="G58">
        <v>0</v>
      </c>
      <c r="H58">
        <v>24</v>
      </c>
      <c r="I58">
        <v>0.2</v>
      </c>
      <c r="J58">
        <v>790</v>
      </c>
      <c r="K58">
        <v>0</v>
      </c>
      <c r="L58">
        <v>5</v>
      </c>
      <c r="M58" s="5">
        <v>0</v>
      </c>
      <c r="N58" s="5">
        <v>0</v>
      </c>
      <c r="O58">
        <v>6</v>
      </c>
      <c r="P58">
        <v>1</v>
      </c>
      <c r="Q58">
        <v>4</v>
      </c>
    </row>
    <row r="59" spans="1:17" x14ac:dyDescent="0.35">
      <c r="A59" s="10" t="str">
        <f t="shared" si="0"/>
        <v>Redmond (BUR)</v>
      </c>
      <c r="B59" t="s">
        <v>1934</v>
      </c>
      <c r="C59" t="s">
        <v>1935</v>
      </c>
      <c r="D59">
        <v>600</v>
      </c>
      <c r="E59" t="s">
        <v>710</v>
      </c>
      <c r="F59">
        <v>5</v>
      </c>
      <c r="G59">
        <v>0</v>
      </c>
      <c r="H59">
        <v>1</v>
      </c>
      <c r="I59">
        <v>0.1</v>
      </c>
      <c r="J59">
        <v>1</v>
      </c>
      <c r="K59">
        <v>1</v>
      </c>
      <c r="L59">
        <v>5</v>
      </c>
      <c r="M59" s="5">
        <v>0</v>
      </c>
      <c r="N59" s="5">
        <v>0</v>
      </c>
      <c r="O59">
        <v>6</v>
      </c>
      <c r="P59">
        <v>1</v>
      </c>
      <c r="Q59">
        <v>4</v>
      </c>
    </row>
    <row r="60" spans="1:17" x14ac:dyDescent="0.35">
      <c r="A60" s="10" t="str">
        <f t="shared" si="0"/>
        <v>Koleosho (BUR)</v>
      </c>
      <c r="B60" t="s">
        <v>1934</v>
      </c>
      <c r="C60" t="s">
        <v>1935</v>
      </c>
      <c r="D60">
        <v>605</v>
      </c>
      <c r="E60" t="s">
        <v>713</v>
      </c>
      <c r="F60">
        <v>5</v>
      </c>
      <c r="G60">
        <v>0</v>
      </c>
      <c r="H60">
        <v>1</v>
      </c>
      <c r="I60">
        <v>0</v>
      </c>
      <c r="J60">
        <v>1</v>
      </c>
      <c r="K60">
        <v>0</v>
      </c>
      <c r="L60">
        <v>5</v>
      </c>
      <c r="M60" s="5">
        <v>0</v>
      </c>
      <c r="N60" s="5">
        <v>0</v>
      </c>
      <c r="O60">
        <v>6</v>
      </c>
      <c r="P60">
        <v>1</v>
      </c>
      <c r="Q60">
        <v>4</v>
      </c>
    </row>
    <row r="61" spans="1:17" x14ac:dyDescent="0.35">
      <c r="A61" s="10" t="str">
        <f t="shared" si="0"/>
        <v>Bruun Larsen (BUR)</v>
      </c>
      <c r="B61" t="s">
        <v>1934</v>
      </c>
      <c r="C61" t="s">
        <v>1935</v>
      </c>
      <c r="D61">
        <v>608</v>
      </c>
      <c r="E61" t="s">
        <v>715</v>
      </c>
      <c r="F61">
        <v>5</v>
      </c>
      <c r="G61">
        <v>0</v>
      </c>
      <c r="H61">
        <v>1</v>
      </c>
      <c r="I61">
        <v>0</v>
      </c>
      <c r="J61">
        <v>1</v>
      </c>
      <c r="K61">
        <v>0</v>
      </c>
      <c r="L61">
        <v>5</v>
      </c>
      <c r="M61" s="5">
        <v>0</v>
      </c>
      <c r="N61" s="5">
        <v>0</v>
      </c>
      <c r="O61">
        <v>6</v>
      </c>
      <c r="P61">
        <v>1</v>
      </c>
      <c r="Q61">
        <v>4</v>
      </c>
    </row>
    <row r="62" spans="1:17" x14ac:dyDescent="0.35">
      <c r="A62" s="10" t="str">
        <f t="shared" si="0"/>
        <v>Andrey (CHE)</v>
      </c>
      <c r="B62" t="s">
        <v>1936</v>
      </c>
      <c r="C62" t="s">
        <v>1937</v>
      </c>
      <c r="D62">
        <v>186</v>
      </c>
      <c r="E62" t="s">
        <v>723</v>
      </c>
      <c r="F62">
        <v>4.5</v>
      </c>
      <c r="G62">
        <v>0</v>
      </c>
      <c r="H62">
        <v>82</v>
      </c>
      <c r="I62">
        <v>0.2</v>
      </c>
      <c r="J62">
        <v>2070</v>
      </c>
      <c r="K62">
        <v>0</v>
      </c>
      <c r="L62">
        <v>10</v>
      </c>
      <c r="M62" s="5">
        <v>0</v>
      </c>
      <c r="N62" s="5">
        <v>0</v>
      </c>
      <c r="O62">
        <v>6</v>
      </c>
      <c r="P62">
        <v>1</v>
      </c>
      <c r="Q62">
        <v>6</v>
      </c>
    </row>
    <row r="63" spans="1:17" x14ac:dyDescent="0.35">
      <c r="A63" s="10" t="str">
        <f t="shared" si="0"/>
        <v>Chukwuemeka (CHE)</v>
      </c>
      <c r="B63" t="s">
        <v>1936</v>
      </c>
      <c r="C63" t="s">
        <v>1937</v>
      </c>
      <c r="D63">
        <v>196</v>
      </c>
      <c r="E63" t="s">
        <v>758</v>
      </c>
      <c r="F63">
        <v>4.5</v>
      </c>
      <c r="G63">
        <v>0</v>
      </c>
      <c r="H63">
        <v>18</v>
      </c>
      <c r="I63">
        <v>2.5</v>
      </c>
      <c r="J63">
        <v>342</v>
      </c>
      <c r="K63">
        <v>1.3</v>
      </c>
      <c r="L63">
        <v>4</v>
      </c>
      <c r="M63" s="5">
        <v>0</v>
      </c>
      <c r="N63" s="5">
        <v>0</v>
      </c>
      <c r="O63">
        <v>2</v>
      </c>
      <c r="P63">
        <v>3</v>
      </c>
      <c r="Q63">
        <v>1</v>
      </c>
    </row>
    <row r="64" spans="1:17" x14ac:dyDescent="0.35">
      <c r="A64" s="10" t="str">
        <f t="shared" si="0"/>
        <v>Enzo (CHE)</v>
      </c>
      <c r="B64" t="s">
        <v>1936</v>
      </c>
      <c r="C64" t="s">
        <v>1937</v>
      </c>
      <c r="D64">
        <v>199</v>
      </c>
      <c r="E64" t="s">
        <v>766</v>
      </c>
      <c r="F64">
        <v>5</v>
      </c>
      <c r="G64">
        <v>0</v>
      </c>
      <c r="H64">
        <v>42</v>
      </c>
      <c r="I64">
        <v>3.7</v>
      </c>
      <c r="J64">
        <v>1547</v>
      </c>
      <c r="K64">
        <v>2.2999999999999998</v>
      </c>
      <c r="L64">
        <v>1</v>
      </c>
      <c r="M64" s="5">
        <v>0</v>
      </c>
      <c r="N64" s="5">
        <v>0</v>
      </c>
      <c r="O64">
        <v>2</v>
      </c>
      <c r="P64">
        <v>2</v>
      </c>
      <c r="Q64">
        <v>3</v>
      </c>
    </row>
    <row r="65" spans="1:17" x14ac:dyDescent="0.35">
      <c r="A65" s="10" t="str">
        <f t="shared" si="0"/>
        <v>Gallagher (CHE)</v>
      </c>
      <c r="B65" t="s">
        <v>1936</v>
      </c>
      <c r="C65" t="s">
        <v>1937</v>
      </c>
      <c r="D65">
        <v>202</v>
      </c>
      <c r="E65" t="s">
        <v>778</v>
      </c>
      <c r="F65">
        <v>5.5</v>
      </c>
      <c r="G65">
        <v>0</v>
      </c>
      <c r="H65">
        <v>66</v>
      </c>
      <c r="I65">
        <v>0.5</v>
      </c>
      <c r="J65">
        <v>1608</v>
      </c>
      <c r="K65">
        <v>1.9</v>
      </c>
      <c r="L65">
        <v>7</v>
      </c>
      <c r="M65" s="5">
        <v>0</v>
      </c>
      <c r="N65" s="5">
        <v>0</v>
      </c>
      <c r="O65">
        <v>3</v>
      </c>
      <c r="P65">
        <v>1</v>
      </c>
      <c r="Q65">
        <v>4</v>
      </c>
    </row>
    <row r="66" spans="1:17" x14ac:dyDescent="0.35">
      <c r="A66" s="10" t="str">
        <f t="shared" si="0"/>
        <v>Hudson-Odoi (CHE)</v>
      </c>
      <c r="B66" t="s">
        <v>1936</v>
      </c>
      <c r="C66" t="s">
        <v>1937</v>
      </c>
      <c r="D66">
        <v>205</v>
      </c>
      <c r="E66" t="s">
        <v>786</v>
      </c>
      <c r="F66">
        <v>5</v>
      </c>
      <c r="G66">
        <v>0</v>
      </c>
      <c r="H66">
        <v>19</v>
      </c>
      <c r="I66">
        <v>0.1</v>
      </c>
      <c r="J66">
        <v>653</v>
      </c>
      <c r="K66">
        <v>0</v>
      </c>
      <c r="L66">
        <v>3</v>
      </c>
      <c r="M66" s="5">
        <v>0</v>
      </c>
      <c r="N66" s="5">
        <v>0</v>
      </c>
      <c r="O66">
        <v>3</v>
      </c>
      <c r="P66">
        <v>1</v>
      </c>
      <c r="Q66">
        <v>1</v>
      </c>
    </row>
    <row r="67" spans="1:17" x14ac:dyDescent="0.35">
      <c r="A67" s="10" t="str">
        <f t="shared" si="0"/>
        <v>Madueke (CHE)</v>
      </c>
      <c r="B67" t="s">
        <v>1936</v>
      </c>
      <c r="C67" t="s">
        <v>1937</v>
      </c>
      <c r="D67">
        <v>208</v>
      </c>
      <c r="E67" t="s">
        <v>796</v>
      </c>
      <c r="F67">
        <v>5.5</v>
      </c>
      <c r="G67">
        <v>0</v>
      </c>
      <c r="H67">
        <v>26</v>
      </c>
      <c r="I67">
        <v>0.2</v>
      </c>
      <c r="J67">
        <v>639</v>
      </c>
      <c r="K67">
        <v>2.2000000000000002</v>
      </c>
      <c r="L67">
        <v>2</v>
      </c>
      <c r="M67" s="5">
        <v>0</v>
      </c>
      <c r="N67" s="5">
        <v>0</v>
      </c>
      <c r="O67">
        <v>1</v>
      </c>
      <c r="P67">
        <v>2</v>
      </c>
      <c r="Q67">
        <v>2</v>
      </c>
    </row>
    <row r="68" spans="1:17" x14ac:dyDescent="0.35">
      <c r="A68" s="10" t="str">
        <f t="shared" si="0"/>
        <v>Mudryk (CHE)</v>
      </c>
      <c r="B68" t="s">
        <v>1936</v>
      </c>
      <c r="C68" t="s">
        <v>1937</v>
      </c>
      <c r="D68">
        <v>210</v>
      </c>
      <c r="E68" t="s">
        <v>799</v>
      </c>
      <c r="F68">
        <v>6.5</v>
      </c>
      <c r="G68">
        <v>0</v>
      </c>
      <c r="H68">
        <v>25</v>
      </c>
      <c r="I68">
        <v>3.1</v>
      </c>
      <c r="J68">
        <v>650</v>
      </c>
      <c r="K68">
        <v>1.7</v>
      </c>
      <c r="L68">
        <v>2</v>
      </c>
      <c r="M68" s="5">
        <v>0</v>
      </c>
      <c r="N68" s="5">
        <v>0</v>
      </c>
      <c r="O68">
        <v>1</v>
      </c>
      <c r="P68">
        <v>2</v>
      </c>
      <c r="Q68">
        <v>2</v>
      </c>
    </row>
    <row r="69" spans="1:17" x14ac:dyDescent="0.35">
      <c r="A69" s="10" t="str">
        <f t="shared" ref="A69:A132" si="1">IF(B69="","",E69&amp;" ("&amp;B69&amp;")")</f>
        <v>Pulisic (CHE)</v>
      </c>
      <c r="B69" t="s">
        <v>1936</v>
      </c>
      <c r="C69" t="s">
        <v>1937</v>
      </c>
      <c r="D69">
        <v>213</v>
      </c>
      <c r="E69" t="s">
        <v>808</v>
      </c>
      <c r="F69">
        <v>5.5</v>
      </c>
      <c r="G69">
        <v>0</v>
      </c>
      <c r="H69">
        <v>39</v>
      </c>
      <c r="I69">
        <v>0</v>
      </c>
      <c r="J69">
        <v>805</v>
      </c>
      <c r="K69">
        <v>1.6</v>
      </c>
      <c r="L69">
        <v>2</v>
      </c>
      <c r="M69" s="5">
        <v>0</v>
      </c>
      <c r="N69" s="5">
        <v>0</v>
      </c>
      <c r="O69">
        <v>1</v>
      </c>
      <c r="P69">
        <v>1</v>
      </c>
      <c r="Q69">
        <v>3</v>
      </c>
    </row>
    <row r="70" spans="1:17" x14ac:dyDescent="0.35">
      <c r="A70" s="10" t="str">
        <f t="shared" si="1"/>
        <v>Sterling (CHE)</v>
      </c>
      <c r="B70" t="s">
        <v>1936</v>
      </c>
      <c r="C70" t="s">
        <v>1937</v>
      </c>
      <c r="D70">
        <v>216</v>
      </c>
      <c r="E70" t="s">
        <v>818</v>
      </c>
      <c r="F70">
        <v>7</v>
      </c>
      <c r="G70">
        <v>0</v>
      </c>
      <c r="H70">
        <v>101</v>
      </c>
      <c r="I70">
        <v>2.2999999999999998</v>
      </c>
      <c r="J70">
        <v>1886</v>
      </c>
      <c r="K70">
        <v>3.6</v>
      </c>
      <c r="L70">
        <v>9</v>
      </c>
      <c r="M70" s="5">
        <v>0</v>
      </c>
      <c r="N70" s="5">
        <v>0</v>
      </c>
      <c r="O70">
        <v>6</v>
      </c>
      <c r="P70">
        <v>4</v>
      </c>
      <c r="Q70">
        <v>5</v>
      </c>
    </row>
    <row r="71" spans="1:17" x14ac:dyDescent="0.35">
      <c r="A71" s="10" t="str">
        <f t="shared" si="1"/>
        <v>Ziyech (CHE)</v>
      </c>
      <c r="B71" t="s">
        <v>1936</v>
      </c>
      <c r="C71" t="s">
        <v>1937</v>
      </c>
      <c r="D71">
        <v>218</v>
      </c>
      <c r="E71" t="s">
        <v>825</v>
      </c>
      <c r="F71">
        <v>5.5</v>
      </c>
      <c r="G71">
        <v>0</v>
      </c>
      <c r="H71">
        <v>33</v>
      </c>
      <c r="I71">
        <v>0.2</v>
      </c>
      <c r="J71">
        <v>649</v>
      </c>
      <c r="K71">
        <v>1.8</v>
      </c>
      <c r="L71">
        <v>8</v>
      </c>
      <c r="M71" s="5">
        <v>0</v>
      </c>
      <c r="N71" s="5">
        <v>0</v>
      </c>
      <c r="O71">
        <v>6</v>
      </c>
      <c r="P71">
        <v>3</v>
      </c>
      <c r="Q71">
        <v>2</v>
      </c>
    </row>
    <row r="72" spans="1:17" x14ac:dyDescent="0.35">
      <c r="A72" s="10" t="str">
        <f t="shared" si="1"/>
        <v>Ângelo (CHE)</v>
      </c>
      <c r="B72" t="s">
        <v>1936</v>
      </c>
      <c r="C72" t="s">
        <v>1937</v>
      </c>
      <c r="D72">
        <v>589</v>
      </c>
      <c r="E72" t="s">
        <v>829</v>
      </c>
      <c r="F72">
        <v>5</v>
      </c>
      <c r="G72">
        <v>0</v>
      </c>
      <c r="H72">
        <v>33</v>
      </c>
      <c r="I72">
        <v>0</v>
      </c>
      <c r="J72">
        <v>649</v>
      </c>
      <c r="K72">
        <v>0</v>
      </c>
      <c r="L72">
        <v>8</v>
      </c>
      <c r="M72" s="5">
        <v>0</v>
      </c>
      <c r="N72" s="5">
        <v>0</v>
      </c>
      <c r="O72">
        <v>6</v>
      </c>
      <c r="P72">
        <v>3</v>
      </c>
      <c r="Q72">
        <v>2</v>
      </c>
    </row>
    <row r="73" spans="1:17" x14ac:dyDescent="0.35">
      <c r="A73" s="10" t="str">
        <f t="shared" si="1"/>
        <v>Maatsen (CHE)</v>
      </c>
      <c r="B73" t="s">
        <v>1936</v>
      </c>
      <c r="C73" t="s">
        <v>1937</v>
      </c>
      <c r="D73">
        <v>609</v>
      </c>
      <c r="E73" t="s">
        <v>832</v>
      </c>
      <c r="F73">
        <v>5.5</v>
      </c>
      <c r="G73">
        <v>0</v>
      </c>
      <c r="H73">
        <v>33</v>
      </c>
      <c r="I73">
        <v>0.1</v>
      </c>
      <c r="J73">
        <v>649</v>
      </c>
      <c r="K73">
        <v>0</v>
      </c>
      <c r="L73">
        <v>8</v>
      </c>
      <c r="M73" s="5">
        <v>0</v>
      </c>
      <c r="N73" s="5">
        <v>0</v>
      </c>
      <c r="O73">
        <v>6</v>
      </c>
      <c r="P73">
        <v>3</v>
      </c>
      <c r="Q73">
        <v>2</v>
      </c>
    </row>
    <row r="74" spans="1:17" x14ac:dyDescent="0.35">
      <c r="A74" s="10" t="str">
        <f t="shared" si="1"/>
        <v>Ugochukwu (CHE)</v>
      </c>
      <c r="B74" t="s">
        <v>1936</v>
      </c>
      <c r="C74" t="s">
        <v>1937</v>
      </c>
      <c r="D74">
        <v>613</v>
      </c>
      <c r="E74" t="s">
        <v>838</v>
      </c>
      <c r="F74">
        <v>4.5</v>
      </c>
      <c r="G74">
        <v>0</v>
      </c>
      <c r="H74">
        <v>33</v>
      </c>
      <c r="I74">
        <v>0.1</v>
      </c>
      <c r="J74">
        <v>649</v>
      </c>
      <c r="K74">
        <v>0</v>
      </c>
      <c r="L74">
        <v>8</v>
      </c>
      <c r="M74" s="5">
        <v>0</v>
      </c>
      <c r="N74" s="5">
        <v>0</v>
      </c>
      <c r="O74">
        <v>6</v>
      </c>
      <c r="P74">
        <v>3</v>
      </c>
      <c r="Q74">
        <v>2</v>
      </c>
    </row>
    <row r="75" spans="1:17" x14ac:dyDescent="0.35">
      <c r="A75" s="10" t="str">
        <f t="shared" si="1"/>
        <v>Ahamada (CRY)</v>
      </c>
      <c r="B75" t="s">
        <v>1938</v>
      </c>
      <c r="C75" t="s">
        <v>1939</v>
      </c>
      <c r="D75">
        <v>219</v>
      </c>
      <c r="E75" t="s">
        <v>841</v>
      </c>
      <c r="F75">
        <v>4.5</v>
      </c>
      <c r="G75">
        <v>0</v>
      </c>
      <c r="H75">
        <v>7</v>
      </c>
      <c r="I75">
        <v>0.3</v>
      </c>
      <c r="J75">
        <v>87</v>
      </c>
      <c r="K75">
        <v>0.9</v>
      </c>
      <c r="L75">
        <v>8</v>
      </c>
      <c r="M75" s="5">
        <v>0</v>
      </c>
      <c r="N75" s="5">
        <v>0</v>
      </c>
      <c r="O75">
        <v>6</v>
      </c>
      <c r="P75">
        <v>3</v>
      </c>
      <c r="Q75">
        <v>2</v>
      </c>
    </row>
    <row r="76" spans="1:17" x14ac:dyDescent="0.35">
      <c r="A76" s="10" t="str">
        <f t="shared" si="1"/>
        <v>J.Ayew (CRY)</v>
      </c>
      <c r="B76" t="s">
        <v>1938</v>
      </c>
      <c r="C76" t="s">
        <v>1939</v>
      </c>
      <c r="D76">
        <v>221</v>
      </c>
      <c r="E76" t="s">
        <v>847</v>
      </c>
      <c r="F76">
        <v>5.5</v>
      </c>
      <c r="G76">
        <v>0</v>
      </c>
      <c r="H76">
        <v>104</v>
      </c>
      <c r="I76">
        <v>0.3</v>
      </c>
      <c r="J76">
        <v>2708</v>
      </c>
      <c r="K76">
        <v>2.7</v>
      </c>
      <c r="L76">
        <v>4</v>
      </c>
      <c r="M76" s="5">
        <v>0</v>
      </c>
      <c r="N76" s="5">
        <v>0</v>
      </c>
      <c r="O76">
        <v>4</v>
      </c>
      <c r="P76">
        <v>3</v>
      </c>
      <c r="Q76">
        <v>8</v>
      </c>
    </row>
    <row r="77" spans="1:17" x14ac:dyDescent="0.35">
      <c r="A77" s="10" t="str">
        <f t="shared" si="1"/>
        <v>C.Doucouré (CRY)</v>
      </c>
      <c r="B77" t="s">
        <v>1938</v>
      </c>
      <c r="C77" t="s">
        <v>1939</v>
      </c>
      <c r="D77">
        <v>223</v>
      </c>
      <c r="E77" t="s">
        <v>854</v>
      </c>
      <c r="F77">
        <v>5</v>
      </c>
      <c r="G77">
        <v>0</v>
      </c>
      <c r="H77">
        <v>74</v>
      </c>
      <c r="I77">
        <v>0.1</v>
      </c>
      <c r="J77">
        <v>2770</v>
      </c>
      <c r="K77">
        <v>2.2000000000000002</v>
      </c>
      <c r="L77">
        <v>3</v>
      </c>
      <c r="M77" s="5">
        <v>0</v>
      </c>
      <c r="N77" s="5">
        <v>0</v>
      </c>
      <c r="O77">
        <v>4</v>
      </c>
      <c r="P77">
        <v>3</v>
      </c>
      <c r="Q77">
        <v>7</v>
      </c>
    </row>
    <row r="78" spans="1:17" x14ac:dyDescent="0.35">
      <c r="A78" s="10" t="str">
        <f t="shared" si="1"/>
        <v>Ebiowei (CRY)</v>
      </c>
      <c r="B78" t="s">
        <v>1938</v>
      </c>
      <c r="C78" t="s">
        <v>1939</v>
      </c>
      <c r="D78">
        <v>224</v>
      </c>
      <c r="E78" t="s">
        <v>857</v>
      </c>
      <c r="F78">
        <v>4.5</v>
      </c>
      <c r="G78">
        <v>0</v>
      </c>
      <c r="H78">
        <v>3</v>
      </c>
      <c r="I78">
        <v>0.1</v>
      </c>
      <c r="J78">
        <v>31</v>
      </c>
      <c r="K78">
        <v>1</v>
      </c>
      <c r="L78">
        <v>3</v>
      </c>
      <c r="M78" s="5">
        <v>0</v>
      </c>
      <c r="N78" s="5">
        <v>0</v>
      </c>
      <c r="O78">
        <v>4</v>
      </c>
      <c r="P78">
        <v>3</v>
      </c>
      <c r="Q78">
        <v>7</v>
      </c>
    </row>
    <row r="79" spans="1:17" x14ac:dyDescent="0.35">
      <c r="A79" s="10" t="str">
        <f t="shared" si="1"/>
        <v>Eze (CRY)</v>
      </c>
      <c r="B79" t="s">
        <v>1938</v>
      </c>
      <c r="C79" t="s">
        <v>1939</v>
      </c>
      <c r="D79">
        <v>226</v>
      </c>
      <c r="E79" t="s">
        <v>863</v>
      </c>
      <c r="F79">
        <v>6.5</v>
      </c>
      <c r="G79">
        <v>0</v>
      </c>
      <c r="H79">
        <v>159</v>
      </c>
      <c r="I79">
        <v>16.3</v>
      </c>
      <c r="J79">
        <v>2631</v>
      </c>
      <c r="K79">
        <v>4.2</v>
      </c>
      <c r="L79">
        <v>21</v>
      </c>
      <c r="M79" s="5">
        <v>0</v>
      </c>
      <c r="N79" s="5">
        <v>0</v>
      </c>
      <c r="O79">
        <v>10</v>
      </c>
      <c r="P79">
        <v>5</v>
      </c>
      <c r="Q79">
        <v>9</v>
      </c>
    </row>
    <row r="80" spans="1:17" x14ac:dyDescent="0.35">
      <c r="A80" s="10" t="str">
        <f t="shared" si="1"/>
        <v>Hughes (CRY)</v>
      </c>
      <c r="B80" t="s">
        <v>1938</v>
      </c>
      <c r="C80" t="s">
        <v>1939</v>
      </c>
      <c r="D80">
        <v>229</v>
      </c>
      <c r="E80" t="s">
        <v>871</v>
      </c>
      <c r="F80">
        <v>5</v>
      </c>
      <c r="G80">
        <v>0</v>
      </c>
      <c r="H80">
        <v>41</v>
      </c>
      <c r="I80">
        <v>0</v>
      </c>
      <c r="J80">
        <v>822</v>
      </c>
      <c r="K80">
        <v>1.5</v>
      </c>
      <c r="L80">
        <v>3</v>
      </c>
      <c r="M80" s="5">
        <v>0</v>
      </c>
      <c r="N80" s="5">
        <v>0</v>
      </c>
      <c r="O80">
        <v>1</v>
      </c>
      <c r="P80">
        <v>1</v>
      </c>
      <c r="Q80">
        <v>1</v>
      </c>
    </row>
    <row r="81" spans="1:17" x14ac:dyDescent="0.35">
      <c r="A81" s="10" t="str">
        <f t="shared" si="1"/>
        <v>Lerma (CRY)</v>
      </c>
      <c r="B81" t="s">
        <v>1938</v>
      </c>
      <c r="C81" t="s">
        <v>1939</v>
      </c>
      <c r="D81">
        <v>231</v>
      </c>
      <c r="E81" t="s">
        <v>878</v>
      </c>
      <c r="F81">
        <v>5</v>
      </c>
      <c r="G81">
        <v>0</v>
      </c>
      <c r="H81">
        <v>101</v>
      </c>
      <c r="I81">
        <v>0.4</v>
      </c>
      <c r="J81">
        <v>3252</v>
      </c>
      <c r="K81">
        <v>2.7</v>
      </c>
      <c r="L81">
        <v>5</v>
      </c>
      <c r="M81" s="5">
        <v>0</v>
      </c>
      <c r="N81" s="5">
        <v>0</v>
      </c>
      <c r="O81">
        <v>5</v>
      </c>
      <c r="P81">
        <v>1</v>
      </c>
      <c r="Q81">
        <v>7</v>
      </c>
    </row>
    <row r="82" spans="1:17" x14ac:dyDescent="0.35">
      <c r="A82" s="10" t="str">
        <f t="shared" si="1"/>
        <v>Olise (CRY)</v>
      </c>
      <c r="B82" t="s">
        <v>1938</v>
      </c>
      <c r="C82" t="s">
        <v>1939</v>
      </c>
      <c r="D82">
        <v>236</v>
      </c>
      <c r="E82" t="s">
        <v>894</v>
      </c>
      <c r="F82">
        <v>6</v>
      </c>
      <c r="G82">
        <v>0</v>
      </c>
      <c r="H82">
        <v>132</v>
      </c>
      <c r="I82">
        <v>0.2</v>
      </c>
      <c r="J82">
        <v>2743</v>
      </c>
      <c r="K82">
        <v>3.6</v>
      </c>
      <c r="L82">
        <v>15</v>
      </c>
      <c r="M82" s="5">
        <v>0</v>
      </c>
      <c r="N82" s="5">
        <v>0</v>
      </c>
      <c r="O82">
        <v>2</v>
      </c>
      <c r="P82">
        <v>11</v>
      </c>
      <c r="Q82">
        <v>8</v>
      </c>
    </row>
    <row r="83" spans="1:17" x14ac:dyDescent="0.35">
      <c r="A83" s="10" t="str">
        <f t="shared" si="1"/>
        <v>Riedewald (CRY)</v>
      </c>
      <c r="B83" t="s">
        <v>1938</v>
      </c>
      <c r="C83" t="s">
        <v>1939</v>
      </c>
      <c r="D83">
        <v>239</v>
      </c>
      <c r="E83" t="s">
        <v>903</v>
      </c>
      <c r="F83">
        <v>4.5</v>
      </c>
      <c r="G83">
        <v>0</v>
      </c>
      <c r="H83">
        <v>6</v>
      </c>
      <c r="I83">
        <v>0.1</v>
      </c>
      <c r="J83">
        <v>60</v>
      </c>
      <c r="K83">
        <v>1</v>
      </c>
      <c r="L83">
        <v>15</v>
      </c>
      <c r="M83" s="5">
        <v>0</v>
      </c>
      <c r="N83" s="5">
        <v>0</v>
      </c>
      <c r="O83">
        <v>2</v>
      </c>
      <c r="P83">
        <v>11</v>
      </c>
      <c r="Q83">
        <v>1</v>
      </c>
    </row>
    <row r="84" spans="1:17" x14ac:dyDescent="0.35">
      <c r="A84" s="10" t="str">
        <f t="shared" si="1"/>
        <v>Schlupp (CRY)</v>
      </c>
      <c r="B84" t="s">
        <v>1938</v>
      </c>
      <c r="C84" t="s">
        <v>1939</v>
      </c>
      <c r="D84">
        <v>240</v>
      </c>
      <c r="E84" t="s">
        <v>906</v>
      </c>
      <c r="F84">
        <v>5</v>
      </c>
      <c r="G84">
        <v>0</v>
      </c>
      <c r="H84">
        <v>89</v>
      </c>
      <c r="I84">
        <v>0.2</v>
      </c>
      <c r="J84">
        <v>2528</v>
      </c>
      <c r="K84">
        <v>2.6</v>
      </c>
      <c r="L84">
        <v>2</v>
      </c>
      <c r="M84" s="5">
        <v>0</v>
      </c>
      <c r="N84" s="5">
        <v>0</v>
      </c>
      <c r="O84">
        <v>3</v>
      </c>
      <c r="P84">
        <v>2</v>
      </c>
      <c r="Q84">
        <v>9</v>
      </c>
    </row>
    <row r="85" spans="1:17" x14ac:dyDescent="0.35">
      <c r="A85" s="10" t="str">
        <f t="shared" si="1"/>
        <v>Matheus França (CRY)</v>
      </c>
      <c r="B85" t="s">
        <v>1938</v>
      </c>
      <c r="C85" t="s">
        <v>1939</v>
      </c>
      <c r="D85">
        <v>615</v>
      </c>
      <c r="E85" t="s">
        <v>918</v>
      </c>
      <c r="F85">
        <v>5</v>
      </c>
      <c r="G85">
        <v>0</v>
      </c>
      <c r="H85">
        <v>3</v>
      </c>
      <c r="I85">
        <v>0</v>
      </c>
      <c r="J85">
        <v>180</v>
      </c>
      <c r="K85">
        <v>0</v>
      </c>
      <c r="L85">
        <v>5</v>
      </c>
      <c r="M85" s="5">
        <v>0</v>
      </c>
      <c r="N85" s="5">
        <v>0</v>
      </c>
      <c r="O85">
        <v>1</v>
      </c>
      <c r="P85">
        <v>2</v>
      </c>
      <c r="Q85">
        <v>8</v>
      </c>
    </row>
    <row r="86" spans="1:17" x14ac:dyDescent="0.35">
      <c r="A86" s="10" t="str">
        <f t="shared" si="1"/>
        <v>André Gomes (EVE)</v>
      </c>
      <c r="B86" t="s">
        <v>1940</v>
      </c>
      <c r="C86" t="s">
        <v>1941</v>
      </c>
      <c r="D86">
        <v>244</v>
      </c>
      <c r="E86" t="s">
        <v>922</v>
      </c>
      <c r="F86">
        <v>4.5</v>
      </c>
      <c r="G86">
        <v>0</v>
      </c>
      <c r="H86">
        <v>3</v>
      </c>
      <c r="I86">
        <v>0.3</v>
      </c>
      <c r="J86">
        <v>180</v>
      </c>
      <c r="K86">
        <v>0</v>
      </c>
      <c r="L86">
        <v>5</v>
      </c>
      <c r="M86" s="5">
        <v>0</v>
      </c>
      <c r="N86" s="5">
        <v>0</v>
      </c>
      <c r="O86">
        <v>1</v>
      </c>
      <c r="P86">
        <v>2</v>
      </c>
      <c r="Q86">
        <v>8</v>
      </c>
    </row>
    <row r="87" spans="1:17" x14ac:dyDescent="0.35">
      <c r="A87" s="10" t="str">
        <f t="shared" si="1"/>
        <v>Dele (EVE)</v>
      </c>
      <c r="B87" t="s">
        <v>1940</v>
      </c>
      <c r="C87" t="s">
        <v>1941</v>
      </c>
      <c r="D87">
        <v>248</v>
      </c>
      <c r="E87" t="s">
        <v>931</v>
      </c>
      <c r="F87">
        <v>5</v>
      </c>
      <c r="G87">
        <v>0</v>
      </c>
      <c r="H87">
        <v>2</v>
      </c>
      <c r="I87">
        <v>0.1</v>
      </c>
      <c r="J87">
        <v>38</v>
      </c>
      <c r="K87">
        <v>1</v>
      </c>
      <c r="L87">
        <v>5</v>
      </c>
      <c r="M87" s="5">
        <v>0</v>
      </c>
      <c r="N87" s="5">
        <v>0</v>
      </c>
      <c r="O87">
        <v>1</v>
      </c>
      <c r="P87">
        <v>1</v>
      </c>
      <c r="Q87">
        <v>5</v>
      </c>
    </row>
    <row r="88" spans="1:17" x14ac:dyDescent="0.35">
      <c r="A88" s="10" t="str">
        <f t="shared" si="1"/>
        <v>A.Doucoure (EVE)</v>
      </c>
      <c r="B88" t="s">
        <v>1940</v>
      </c>
      <c r="C88" t="s">
        <v>1941</v>
      </c>
      <c r="D88">
        <v>249</v>
      </c>
      <c r="E88" t="s">
        <v>937</v>
      </c>
      <c r="F88">
        <v>5.5</v>
      </c>
      <c r="G88">
        <v>0</v>
      </c>
      <c r="H88">
        <v>76</v>
      </c>
      <c r="I88">
        <v>0.3</v>
      </c>
      <c r="J88">
        <v>1527</v>
      </c>
      <c r="K88">
        <v>3</v>
      </c>
      <c r="L88">
        <v>10</v>
      </c>
      <c r="M88" s="5">
        <v>0</v>
      </c>
      <c r="N88" s="5">
        <v>0</v>
      </c>
      <c r="O88">
        <v>5</v>
      </c>
      <c r="P88">
        <v>2</v>
      </c>
      <c r="Q88">
        <v>4</v>
      </c>
    </row>
    <row r="89" spans="1:17" x14ac:dyDescent="0.35">
      <c r="A89" s="10" t="str">
        <f t="shared" si="1"/>
        <v>Garner (EVE)</v>
      </c>
      <c r="B89" t="s">
        <v>1940</v>
      </c>
      <c r="C89" t="s">
        <v>1941</v>
      </c>
      <c r="D89">
        <v>250</v>
      </c>
      <c r="E89" t="s">
        <v>939</v>
      </c>
      <c r="F89">
        <v>5</v>
      </c>
      <c r="G89">
        <v>0</v>
      </c>
      <c r="H89">
        <v>25</v>
      </c>
      <c r="I89">
        <v>0</v>
      </c>
      <c r="J89">
        <v>796</v>
      </c>
      <c r="K89">
        <v>1.6</v>
      </c>
      <c r="L89">
        <v>10</v>
      </c>
      <c r="M89" s="5">
        <v>0</v>
      </c>
      <c r="N89" s="5">
        <v>0</v>
      </c>
      <c r="O89">
        <v>5</v>
      </c>
      <c r="P89">
        <v>1</v>
      </c>
      <c r="Q89">
        <v>2</v>
      </c>
    </row>
    <row r="90" spans="1:17" x14ac:dyDescent="0.35">
      <c r="A90" s="10" t="str">
        <f t="shared" si="1"/>
        <v>Gbamin (EVE)</v>
      </c>
      <c r="B90" t="s">
        <v>1940</v>
      </c>
      <c r="C90" t="s">
        <v>1941</v>
      </c>
      <c r="D90">
        <v>251</v>
      </c>
      <c r="E90" t="s">
        <v>941</v>
      </c>
      <c r="F90">
        <v>4.5</v>
      </c>
      <c r="G90">
        <v>0</v>
      </c>
      <c r="H90">
        <v>25</v>
      </c>
      <c r="I90">
        <v>0</v>
      </c>
      <c r="J90">
        <v>796</v>
      </c>
      <c r="K90">
        <v>0</v>
      </c>
      <c r="L90">
        <v>10</v>
      </c>
      <c r="M90" s="5">
        <v>0</v>
      </c>
      <c r="N90" s="5">
        <v>0</v>
      </c>
      <c r="O90">
        <v>5</v>
      </c>
      <c r="P90">
        <v>1</v>
      </c>
      <c r="Q90">
        <v>2</v>
      </c>
    </row>
    <row r="91" spans="1:17" x14ac:dyDescent="0.35">
      <c r="A91" s="10" t="str">
        <f t="shared" si="1"/>
        <v>Gray (EVE)</v>
      </c>
      <c r="B91" t="s">
        <v>1940</v>
      </c>
      <c r="C91" t="s">
        <v>1941</v>
      </c>
      <c r="D91">
        <v>253</v>
      </c>
      <c r="E91" t="s">
        <v>946</v>
      </c>
      <c r="F91">
        <v>5.5</v>
      </c>
      <c r="G91">
        <v>0</v>
      </c>
      <c r="H91">
        <v>91</v>
      </c>
      <c r="I91">
        <v>0.4</v>
      </c>
      <c r="J91">
        <v>2501</v>
      </c>
      <c r="K91">
        <v>2.8</v>
      </c>
      <c r="L91">
        <v>4</v>
      </c>
      <c r="M91" s="5">
        <v>0</v>
      </c>
      <c r="N91" s="5">
        <v>0</v>
      </c>
      <c r="O91">
        <v>4</v>
      </c>
      <c r="P91">
        <v>1</v>
      </c>
      <c r="Q91">
        <v>7</v>
      </c>
    </row>
    <row r="92" spans="1:17" x14ac:dyDescent="0.35">
      <c r="A92" s="10" t="str">
        <f t="shared" si="1"/>
        <v>Gana (EVE)</v>
      </c>
      <c r="B92" t="s">
        <v>1940</v>
      </c>
      <c r="C92" t="s">
        <v>1941</v>
      </c>
      <c r="D92">
        <v>254</v>
      </c>
      <c r="E92" t="s">
        <v>950</v>
      </c>
      <c r="F92">
        <v>5</v>
      </c>
      <c r="G92">
        <v>0</v>
      </c>
      <c r="H92">
        <v>66</v>
      </c>
      <c r="I92">
        <v>0</v>
      </c>
      <c r="J92">
        <v>2577</v>
      </c>
      <c r="K92">
        <v>2</v>
      </c>
      <c r="L92">
        <v>1</v>
      </c>
      <c r="M92" s="5">
        <v>0</v>
      </c>
      <c r="N92" s="5">
        <v>0</v>
      </c>
      <c r="O92">
        <v>4</v>
      </c>
      <c r="P92">
        <v>1</v>
      </c>
      <c r="Q92">
        <v>8</v>
      </c>
    </row>
    <row r="93" spans="1:17" x14ac:dyDescent="0.35">
      <c r="A93" s="10" t="str">
        <f t="shared" si="1"/>
        <v>Iwobi (EVE)</v>
      </c>
      <c r="B93" t="s">
        <v>1940</v>
      </c>
      <c r="C93" t="s">
        <v>1941</v>
      </c>
      <c r="D93">
        <v>256</v>
      </c>
      <c r="E93" t="s">
        <v>956</v>
      </c>
      <c r="F93">
        <v>5.5</v>
      </c>
      <c r="G93">
        <v>0</v>
      </c>
      <c r="H93">
        <v>126</v>
      </c>
      <c r="I93">
        <v>0.8</v>
      </c>
      <c r="J93">
        <v>3379</v>
      </c>
      <c r="K93">
        <v>3.3</v>
      </c>
      <c r="L93">
        <v>9</v>
      </c>
      <c r="M93" s="5">
        <v>0</v>
      </c>
      <c r="N93" s="5">
        <v>0</v>
      </c>
      <c r="O93">
        <v>2</v>
      </c>
      <c r="P93">
        <v>8</v>
      </c>
      <c r="Q93">
        <v>9</v>
      </c>
    </row>
    <row r="94" spans="1:17" x14ac:dyDescent="0.35">
      <c r="A94" s="10" t="str">
        <f t="shared" si="1"/>
        <v>McNeil (EVE)</v>
      </c>
      <c r="B94" t="s">
        <v>1940</v>
      </c>
      <c r="C94" t="s">
        <v>1941</v>
      </c>
      <c r="D94">
        <v>259</v>
      </c>
      <c r="E94" t="s">
        <v>964</v>
      </c>
      <c r="F94">
        <v>5.5</v>
      </c>
      <c r="G94">
        <v>0</v>
      </c>
      <c r="H94">
        <v>126</v>
      </c>
      <c r="I94">
        <v>0.4</v>
      </c>
      <c r="J94">
        <v>2490</v>
      </c>
      <c r="K94">
        <v>3.5</v>
      </c>
      <c r="L94">
        <v>14</v>
      </c>
      <c r="M94" s="5">
        <v>0</v>
      </c>
      <c r="N94" s="5">
        <v>0</v>
      </c>
      <c r="O94">
        <v>7</v>
      </c>
      <c r="P94">
        <v>5</v>
      </c>
      <c r="Q94">
        <v>5</v>
      </c>
    </row>
    <row r="95" spans="1:17" x14ac:dyDescent="0.35">
      <c r="A95" s="10" t="str">
        <f t="shared" si="1"/>
        <v>Onana (EVE)</v>
      </c>
      <c r="B95" t="s">
        <v>1940</v>
      </c>
      <c r="C95" t="s">
        <v>1941</v>
      </c>
      <c r="D95">
        <v>261</v>
      </c>
      <c r="E95" t="s">
        <v>970</v>
      </c>
      <c r="F95">
        <v>5</v>
      </c>
      <c r="G95">
        <v>0</v>
      </c>
      <c r="H95">
        <v>77</v>
      </c>
      <c r="I95">
        <v>0.2</v>
      </c>
      <c r="J95">
        <v>2486</v>
      </c>
      <c r="K95">
        <v>2.2999999999999998</v>
      </c>
      <c r="L95">
        <v>2</v>
      </c>
      <c r="M95" s="5">
        <v>0</v>
      </c>
      <c r="N95" s="5">
        <v>0</v>
      </c>
      <c r="O95">
        <v>1</v>
      </c>
      <c r="P95">
        <v>3</v>
      </c>
      <c r="Q95">
        <v>9</v>
      </c>
    </row>
    <row r="96" spans="1:17" x14ac:dyDescent="0.35">
      <c r="A96" s="10" t="str">
        <f t="shared" si="1"/>
        <v>Danjuma (EVE)</v>
      </c>
      <c r="B96" t="s">
        <v>1940</v>
      </c>
      <c r="C96" t="s">
        <v>1941</v>
      </c>
      <c r="D96">
        <v>601</v>
      </c>
      <c r="E96" t="s">
        <v>994</v>
      </c>
      <c r="F96">
        <v>5.5</v>
      </c>
      <c r="G96">
        <v>0</v>
      </c>
      <c r="H96">
        <v>15</v>
      </c>
      <c r="I96">
        <v>0.4</v>
      </c>
      <c r="J96">
        <v>162</v>
      </c>
      <c r="K96">
        <v>1.7</v>
      </c>
      <c r="L96">
        <v>8</v>
      </c>
      <c r="M96" s="5">
        <v>0</v>
      </c>
      <c r="N96" s="5">
        <v>0</v>
      </c>
      <c r="O96">
        <v>1</v>
      </c>
      <c r="P96">
        <v>1</v>
      </c>
      <c r="Q96">
        <v>9</v>
      </c>
    </row>
    <row r="97" spans="1:17" x14ac:dyDescent="0.35">
      <c r="A97" s="10" t="str">
        <f t="shared" si="1"/>
        <v>Bajcetic (LIV)</v>
      </c>
      <c r="B97" t="s">
        <v>1942</v>
      </c>
      <c r="C97" t="s">
        <v>1943</v>
      </c>
      <c r="D97">
        <v>292</v>
      </c>
      <c r="E97" t="s">
        <v>1079</v>
      </c>
      <c r="F97">
        <v>5</v>
      </c>
      <c r="G97">
        <v>0</v>
      </c>
      <c r="H97">
        <v>22</v>
      </c>
      <c r="I97">
        <v>0.1</v>
      </c>
      <c r="J97">
        <v>522</v>
      </c>
      <c r="K97">
        <v>2</v>
      </c>
      <c r="L97">
        <v>15</v>
      </c>
      <c r="M97" s="5">
        <v>0</v>
      </c>
      <c r="N97" s="5">
        <v>0</v>
      </c>
      <c r="O97">
        <v>1</v>
      </c>
      <c r="P97">
        <v>1</v>
      </c>
      <c r="Q97">
        <v>3</v>
      </c>
    </row>
    <row r="98" spans="1:17" x14ac:dyDescent="0.35">
      <c r="A98" s="10" t="str">
        <f t="shared" si="1"/>
        <v>Diogo J. (LIV)</v>
      </c>
      <c r="B98" t="s">
        <v>1942</v>
      </c>
      <c r="C98" t="s">
        <v>1943</v>
      </c>
      <c r="D98">
        <v>294</v>
      </c>
      <c r="E98" t="s">
        <v>1086</v>
      </c>
      <c r="F98">
        <v>8</v>
      </c>
      <c r="G98">
        <v>0</v>
      </c>
      <c r="H98">
        <v>80</v>
      </c>
      <c r="I98">
        <v>3.2</v>
      </c>
      <c r="J98">
        <v>1125</v>
      </c>
      <c r="K98">
        <v>3.6</v>
      </c>
      <c r="L98">
        <v>9</v>
      </c>
      <c r="M98" s="5">
        <v>0</v>
      </c>
      <c r="N98" s="5">
        <v>0</v>
      </c>
      <c r="O98">
        <v>7</v>
      </c>
      <c r="P98">
        <v>4</v>
      </c>
      <c r="Q98">
        <v>5</v>
      </c>
    </row>
    <row r="99" spans="1:17" x14ac:dyDescent="0.35">
      <c r="A99" s="10" t="str">
        <f t="shared" si="1"/>
        <v>Elliott (LIV)</v>
      </c>
      <c r="B99" t="s">
        <v>1942</v>
      </c>
      <c r="C99" t="s">
        <v>1943</v>
      </c>
      <c r="D99">
        <v>295</v>
      </c>
      <c r="E99" t="s">
        <v>1089</v>
      </c>
      <c r="F99">
        <v>5</v>
      </c>
      <c r="G99">
        <v>0</v>
      </c>
      <c r="H99">
        <v>62</v>
      </c>
      <c r="I99">
        <v>0.3</v>
      </c>
      <c r="J99">
        <v>1600</v>
      </c>
      <c r="K99">
        <v>1.9</v>
      </c>
      <c r="L99">
        <v>2</v>
      </c>
      <c r="M99" s="5">
        <v>0</v>
      </c>
      <c r="N99" s="5">
        <v>0</v>
      </c>
      <c r="O99">
        <v>1</v>
      </c>
      <c r="P99">
        <v>2</v>
      </c>
      <c r="Q99">
        <v>5</v>
      </c>
    </row>
    <row r="100" spans="1:17" x14ac:dyDescent="0.35">
      <c r="A100" s="10" t="str">
        <f t="shared" si="1"/>
        <v>Fabinho (LIV)</v>
      </c>
      <c r="B100" t="s">
        <v>1942</v>
      </c>
      <c r="C100" t="s">
        <v>1943</v>
      </c>
      <c r="D100">
        <v>296</v>
      </c>
      <c r="E100" t="s">
        <v>1093</v>
      </c>
      <c r="F100">
        <v>5</v>
      </c>
      <c r="G100">
        <v>0</v>
      </c>
      <c r="H100">
        <v>70</v>
      </c>
      <c r="I100">
        <v>0.1</v>
      </c>
      <c r="J100">
        <v>2666</v>
      </c>
      <c r="K100">
        <v>1.9</v>
      </c>
      <c r="L100">
        <v>2</v>
      </c>
      <c r="M100" s="5">
        <v>0</v>
      </c>
      <c r="N100" s="5">
        <v>0</v>
      </c>
      <c r="O100">
        <v>1</v>
      </c>
      <c r="P100">
        <v>2</v>
      </c>
      <c r="Q100">
        <v>11</v>
      </c>
    </row>
    <row r="101" spans="1:17" x14ac:dyDescent="0.35">
      <c r="A101" s="10" t="str">
        <f t="shared" si="1"/>
        <v>Henderson (LIV)</v>
      </c>
      <c r="B101" t="s">
        <v>1942</v>
      </c>
      <c r="C101" t="s">
        <v>1943</v>
      </c>
      <c r="D101">
        <v>299</v>
      </c>
      <c r="E101" t="s">
        <v>1101</v>
      </c>
      <c r="F101">
        <v>5</v>
      </c>
      <c r="G101">
        <v>0</v>
      </c>
      <c r="H101">
        <v>69</v>
      </c>
      <c r="I101">
        <v>0</v>
      </c>
      <c r="J101">
        <v>2060</v>
      </c>
      <c r="K101">
        <v>2</v>
      </c>
      <c r="L101">
        <v>8</v>
      </c>
      <c r="M101" s="5">
        <v>0</v>
      </c>
      <c r="N101" s="5">
        <v>0</v>
      </c>
      <c r="O101">
        <v>7</v>
      </c>
      <c r="P101">
        <v>3</v>
      </c>
      <c r="Q101">
        <v>8</v>
      </c>
    </row>
    <row r="102" spans="1:17" x14ac:dyDescent="0.35">
      <c r="A102" s="10" t="str">
        <f t="shared" si="1"/>
        <v>Jones (LIV)</v>
      </c>
      <c r="B102" t="s">
        <v>1942</v>
      </c>
      <c r="C102" t="s">
        <v>1943</v>
      </c>
      <c r="D102">
        <v>300</v>
      </c>
      <c r="E102" t="s">
        <v>1104</v>
      </c>
      <c r="F102">
        <v>5</v>
      </c>
      <c r="G102">
        <v>0</v>
      </c>
      <c r="H102">
        <v>52</v>
      </c>
      <c r="I102">
        <v>0.2</v>
      </c>
      <c r="J102">
        <v>1029</v>
      </c>
      <c r="K102">
        <v>2.9</v>
      </c>
      <c r="L102">
        <v>4</v>
      </c>
      <c r="M102" s="5">
        <v>0</v>
      </c>
      <c r="N102" s="5">
        <v>0</v>
      </c>
      <c r="O102">
        <v>3</v>
      </c>
      <c r="P102">
        <v>1</v>
      </c>
      <c r="Q102">
        <v>4</v>
      </c>
    </row>
    <row r="103" spans="1:17" x14ac:dyDescent="0.35">
      <c r="A103" s="10" t="str">
        <f t="shared" si="1"/>
        <v>Luis Díaz (LIV)</v>
      </c>
      <c r="B103" t="s">
        <v>1942</v>
      </c>
      <c r="C103" t="s">
        <v>1943</v>
      </c>
      <c r="D103">
        <v>303</v>
      </c>
      <c r="E103" t="s">
        <v>1114</v>
      </c>
      <c r="F103">
        <v>7.5</v>
      </c>
      <c r="G103">
        <v>0</v>
      </c>
      <c r="H103">
        <v>62</v>
      </c>
      <c r="I103">
        <v>6</v>
      </c>
      <c r="J103">
        <v>991</v>
      </c>
      <c r="K103">
        <v>3.6</v>
      </c>
      <c r="L103">
        <v>7</v>
      </c>
      <c r="M103" s="5">
        <v>0</v>
      </c>
      <c r="N103" s="5">
        <v>0</v>
      </c>
      <c r="O103">
        <v>4</v>
      </c>
      <c r="P103">
        <v>2</v>
      </c>
      <c r="Q103">
        <v>4</v>
      </c>
    </row>
    <row r="104" spans="1:17" x14ac:dyDescent="0.35">
      <c r="A104" s="10" t="str">
        <f t="shared" si="1"/>
        <v>Mac Allister (LIV)</v>
      </c>
      <c r="B104" t="s">
        <v>1942</v>
      </c>
      <c r="C104" t="s">
        <v>1943</v>
      </c>
      <c r="D104">
        <v>304</v>
      </c>
      <c r="E104" t="s">
        <v>1117</v>
      </c>
      <c r="F104">
        <v>6</v>
      </c>
      <c r="G104">
        <v>0</v>
      </c>
      <c r="H104">
        <v>140</v>
      </c>
      <c r="I104">
        <v>13.6</v>
      </c>
      <c r="J104">
        <v>2882</v>
      </c>
      <c r="K104">
        <v>4</v>
      </c>
      <c r="L104">
        <v>18</v>
      </c>
      <c r="M104" s="5">
        <v>0</v>
      </c>
      <c r="N104" s="5">
        <v>0</v>
      </c>
      <c r="O104">
        <v>10</v>
      </c>
      <c r="P104">
        <v>2</v>
      </c>
      <c r="Q104">
        <v>10</v>
      </c>
    </row>
    <row r="105" spans="1:17" x14ac:dyDescent="0.35">
      <c r="A105" s="10" t="str">
        <f t="shared" si="1"/>
        <v>Salah (LIV)</v>
      </c>
      <c r="B105" t="s">
        <v>1942</v>
      </c>
      <c r="C105" t="s">
        <v>1943</v>
      </c>
      <c r="D105">
        <v>308</v>
      </c>
      <c r="E105" t="s">
        <v>1126</v>
      </c>
      <c r="F105">
        <v>12.5</v>
      </c>
      <c r="G105">
        <v>0</v>
      </c>
      <c r="H105">
        <v>239</v>
      </c>
      <c r="I105">
        <v>23.7</v>
      </c>
      <c r="J105">
        <v>3290</v>
      </c>
      <c r="K105">
        <v>6.3</v>
      </c>
      <c r="L105">
        <v>23</v>
      </c>
      <c r="M105" s="5">
        <v>0</v>
      </c>
      <c r="N105" s="5">
        <v>0</v>
      </c>
      <c r="O105">
        <v>19</v>
      </c>
      <c r="P105">
        <v>13</v>
      </c>
      <c r="Q105">
        <v>13</v>
      </c>
    </row>
    <row r="106" spans="1:17" x14ac:dyDescent="0.35">
      <c r="A106" s="10" t="str">
        <f t="shared" si="1"/>
        <v>Szoboszlai (LIV)</v>
      </c>
      <c r="B106" t="s">
        <v>1942</v>
      </c>
      <c r="C106" t="s">
        <v>1943</v>
      </c>
      <c r="D106">
        <v>309</v>
      </c>
      <c r="E106" t="s">
        <v>1129</v>
      </c>
      <c r="F106">
        <v>7</v>
      </c>
      <c r="G106">
        <v>0</v>
      </c>
      <c r="H106">
        <v>239</v>
      </c>
      <c r="I106">
        <v>4.9000000000000004</v>
      </c>
      <c r="J106">
        <v>3290</v>
      </c>
      <c r="K106">
        <v>0</v>
      </c>
      <c r="L106">
        <v>23</v>
      </c>
      <c r="M106" s="5">
        <v>0</v>
      </c>
      <c r="N106" s="5">
        <v>0</v>
      </c>
      <c r="O106">
        <v>19</v>
      </c>
      <c r="P106">
        <v>13</v>
      </c>
      <c r="Q106">
        <v>13</v>
      </c>
    </row>
    <row r="107" spans="1:17" x14ac:dyDescent="0.35">
      <c r="A107" s="10" t="str">
        <f t="shared" si="1"/>
        <v>Thiago (LIV)</v>
      </c>
      <c r="B107" t="s">
        <v>1942</v>
      </c>
      <c r="C107" t="s">
        <v>1943</v>
      </c>
      <c r="D107">
        <v>310</v>
      </c>
      <c r="E107" t="s">
        <v>819</v>
      </c>
      <c r="F107">
        <v>5</v>
      </c>
      <c r="G107">
        <v>0</v>
      </c>
      <c r="H107">
        <v>30</v>
      </c>
      <c r="I107">
        <v>0.2</v>
      </c>
      <c r="J107">
        <v>1252</v>
      </c>
      <c r="K107">
        <v>1.7</v>
      </c>
      <c r="L107">
        <v>23</v>
      </c>
      <c r="M107" s="5">
        <v>0</v>
      </c>
      <c r="N107" s="5">
        <v>0</v>
      </c>
      <c r="O107">
        <v>19</v>
      </c>
      <c r="P107">
        <v>13</v>
      </c>
      <c r="Q107">
        <v>2</v>
      </c>
    </row>
    <row r="108" spans="1:17" x14ac:dyDescent="0.35">
      <c r="A108" s="10" t="str">
        <f t="shared" si="1"/>
        <v>Bernardo (MCI)</v>
      </c>
      <c r="B108" t="s">
        <v>1944</v>
      </c>
      <c r="C108" t="s">
        <v>1945</v>
      </c>
      <c r="D108">
        <v>344</v>
      </c>
      <c r="E108" t="s">
        <v>1243</v>
      </c>
      <c r="F108">
        <v>6.5</v>
      </c>
      <c r="G108">
        <v>0</v>
      </c>
      <c r="H108">
        <v>106</v>
      </c>
      <c r="I108">
        <v>4.3</v>
      </c>
      <c r="J108">
        <v>2196</v>
      </c>
      <c r="K108">
        <v>3.1</v>
      </c>
      <c r="L108">
        <v>9</v>
      </c>
      <c r="M108" s="5">
        <v>0</v>
      </c>
      <c r="N108" s="5">
        <v>0</v>
      </c>
      <c r="O108">
        <v>4</v>
      </c>
      <c r="P108">
        <v>6</v>
      </c>
      <c r="Q108">
        <v>7</v>
      </c>
    </row>
    <row r="109" spans="1:17" x14ac:dyDescent="0.35">
      <c r="A109" s="10" t="str">
        <f t="shared" si="1"/>
        <v>Bobb (MCI)</v>
      </c>
      <c r="B109" t="s">
        <v>1944</v>
      </c>
      <c r="C109" t="s">
        <v>1945</v>
      </c>
      <c r="D109">
        <v>345</v>
      </c>
      <c r="E109" t="s">
        <v>1248</v>
      </c>
      <c r="F109">
        <v>4.5</v>
      </c>
      <c r="G109">
        <v>0</v>
      </c>
      <c r="H109">
        <v>106</v>
      </c>
      <c r="I109">
        <v>0</v>
      </c>
      <c r="J109">
        <v>2196</v>
      </c>
      <c r="K109">
        <v>0</v>
      </c>
      <c r="L109">
        <v>9</v>
      </c>
      <c r="M109" s="5">
        <v>0</v>
      </c>
      <c r="N109" s="5">
        <v>0</v>
      </c>
      <c r="O109">
        <v>4</v>
      </c>
      <c r="P109">
        <v>6</v>
      </c>
      <c r="Q109">
        <v>7</v>
      </c>
    </row>
    <row r="110" spans="1:17" x14ac:dyDescent="0.35">
      <c r="A110" s="10" t="str">
        <f t="shared" si="1"/>
        <v>Charles (MCI)</v>
      </c>
      <c r="B110" t="s">
        <v>1944</v>
      </c>
      <c r="C110" t="s">
        <v>1945</v>
      </c>
      <c r="D110">
        <v>348</v>
      </c>
      <c r="E110" t="s">
        <v>1255</v>
      </c>
      <c r="F110">
        <v>4.5</v>
      </c>
      <c r="G110">
        <v>0</v>
      </c>
      <c r="H110">
        <v>1</v>
      </c>
      <c r="I110">
        <v>0</v>
      </c>
      <c r="J110">
        <v>27</v>
      </c>
      <c r="K110">
        <v>1</v>
      </c>
      <c r="L110">
        <v>10</v>
      </c>
      <c r="M110" s="5">
        <v>0</v>
      </c>
      <c r="N110" s="5">
        <v>0</v>
      </c>
      <c r="O110">
        <v>2</v>
      </c>
      <c r="P110">
        <v>2</v>
      </c>
      <c r="Q110">
        <v>6</v>
      </c>
    </row>
    <row r="111" spans="1:17" x14ac:dyDescent="0.35">
      <c r="A111" s="10" t="str">
        <f t="shared" si="1"/>
        <v>De Bruyne (MCI)</v>
      </c>
      <c r="B111" t="s">
        <v>1944</v>
      </c>
      <c r="C111" t="s">
        <v>1945</v>
      </c>
      <c r="D111">
        <v>349</v>
      </c>
      <c r="E111" t="s">
        <v>1257</v>
      </c>
      <c r="F111">
        <v>10.5</v>
      </c>
      <c r="G111">
        <v>0</v>
      </c>
      <c r="H111">
        <v>183</v>
      </c>
      <c r="I111">
        <v>14.1</v>
      </c>
      <c r="J111">
        <v>2413</v>
      </c>
      <c r="K111">
        <v>5.7</v>
      </c>
      <c r="L111">
        <v>26</v>
      </c>
      <c r="M111" s="5">
        <v>0</v>
      </c>
      <c r="N111" s="5">
        <v>0</v>
      </c>
      <c r="O111">
        <v>7</v>
      </c>
      <c r="P111">
        <v>18</v>
      </c>
      <c r="Q111">
        <v>10</v>
      </c>
    </row>
    <row r="112" spans="1:17" x14ac:dyDescent="0.35">
      <c r="A112" s="10" t="str">
        <f t="shared" si="1"/>
        <v>Doyle (MCI)</v>
      </c>
      <c r="B112" t="s">
        <v>1944</v>
      </c>
      <c r="C112" t="s">
        <v>1945</v>
      </c>
      <c r="D112">
        <v>351</v>
      </c>
      <c r="E112" t="s">
        <v>1263</v>
      </c>
      <c r="F112">
        <v>4.5</v>
      </c>
      <c r="G112">
        <v>0</v>
      </c>
      <c r="H112">
        <v>80</v>
      </c>
      <c r="I112">
        <v>0</v>
      </c>
      <c r="J112">
        <v>1997</v>
      </c>
      <c r="K112">
        <v>0</v>
      </c>
      <c r="L112">
        <v>1</v>
      </c>
      <c r="M112" s="5">
        <v>0</v>
      </c>
      <c r="N112" s="5">
        <v>0</v>
      </c>
      <c r="O112">
        <v>7</v>
      </c>
      <c r="P112">
        <v>18</v>
      </c>
      <c r="Q112">
        <v>9</v>
      </c>
    </row>
    <row r="113" spans="1:17" x14ac:dyDescent="0.35">
      <c r="A113" s="10" t="str">
        <f t="shared" si="1"/>
        <v>Foden (MCI)</v>
      </c>
      <c r="B113" t="s">
        <v>1944</v>
      </c>
      <c r="C113" t="s">
        <v>1945</v>
      </c>
      <c r="D113">
        <v>353</v>
      </c>
      <c r="E113" t="s">
        <v>1270</v>
      </c>
      <c r="F113">
        <v>7.5</v>
      </c>
      <c r="G113">
        <v>0</v>
      </c>
      <c r="H113">
        <v>142</v>
      </c>
      <c r="I113">
        <v>10.3</v>
      </c>
      <c r="J113">
        <v>1832</v>
      </c>
      <c r="K113">
        <v>4.4000000000000004</v>
      </c>
      <c r="L113">
        <v>15</v>
      </c>
      <c r="M113" s="5">
        <v>0</v>
      </c>
      <c r="N113" s="5">
        <v>0</v>
      </c>
      <c r="O113">
        <v>11</v>
      </c>
      <c r="P113">
        <v>7</v>
      </c>
      <c r="Q113">
        <v>5</v>
      </c>
    </row>
    <row r="114" spans="1:17" x14ac:dyDescent="0.35">
      <c r="A114" s="10" t="str">
        <f t="shared" si="1"/>
        <v>Grealish (MCI)</v>
      </c>
      <c r="B114" t="s">
        <v>1944</v>
      </c>
      <c r="C114" t="s">
        <v>1945</v>
      </c>
      <c r="D114">
        <v>354</v>
      </c>
      <c r="E114" t="s">
        <v>1272</v>
      </c>
      <c r="F114">
        <v>7.5</v>
      </c>
      <c r="G114">
        <v>0</v>
      </c>
      <c r="H114">
        <v>121</v>
      </c>
      <c r="I114">
        <v>6.9</v>
      </c>
      <c r="J114">
        <v>2051</v>
      </c>
      <c r="K114">
        <v>4.3</v>
      </c>
      <c r="L114">
        <v>9</v>
      </c>
      <c r="M114" s="5">
        <v>0</v>
      </c>
      <c r="N114" s="5">
        <v>0</v>
      </c>
      <c r="O114">
        <v>5</v>
      </c>
      <c r="P114">
        <v>10</v>
      </c>
      <c r="Q114">
        <v>10</v>
      </c>
    </row>
    <row r="115" spans="1:17" x14ac:dyDescent="0.35">
      <c r="A115" s="10" t="str">
        <f t="shared" si="1"/>
        <v>Kovačić (MCI)</v>
      </c>
      <c r="B115" t="s">
        <v>1944</v>
      </c>
      <c r="C115" t="s">
        <v>1945</v>
      </c>
      <c r="D115">
        <v>356</v>
      </c>
      <c r="E115" t="s">
        <v>1278</v>
      </c>
      <c r="F115">
        <v>5</v>
      </c>
      <c r="G115">
        <v>0</v>
      </c>
      <c r="H115">
        <v>53</v>
      </c>
      <c r="I115">
        <v>1.3</v>
      </c>
      <c r="J115">
        <v>1699</v>
      </c>
      <c r="K115">
        <v>2</v>
      </c>
      <c r="L115">
        <v>2</v>
      </c>
      <c r="M115" s="5">
        <v>0</v>
      </c>
      <c r="N115" s="5">
        <v>0</v>
      </c>
      <c r="O115">
        <v>1</v>
      </c>
      <c r="P115">
        <v>2</v>
      </c>
      <c r="Q115">
        <v>4</v>
      </c>
    </row>
    <row r="116" spans="1:17" x14ac:dyDescent="0.35">
      <c r="A116" s="10" t="str">
        <f t="shared" si="1"/>
        <v>Mahrez (MCI)</v>
      </c>
      <c r="B116" t="s">
        <v>1944</v>
      </c>
      <c r="C116" t="s">
        <v>1945</v>
      </c>
      <c r="D116">
        <v>359</v>
      </c>
      <c r="E116" t="s">
        <v>1287</v>
      </c>
      <c r="F116">
        <v>7.5</v>
      </c>
      <c r="G116">
        <v>0</v>
      </c>
      <c r="H116">
        <v>126</v>
      </c>
      <c r="I116">
        <v>0.4</v>
      </c>
      <c r="J116">
        <v>1913</v>
      </c>
      <c r="K116">
        <v>4.2</v>
      </c>
      <c r="L116">
        <v>11</v>
      </c>
      <c r="M116" s="5">
        <v>0</v>
      </c>
      <c r="N116" s="5">
        <v>0</v>
      </c>
      <c r="O116">
        <v>5</v>
      </c>
      <c r="P116">
        <v>12</v>
      </c>
      <c r="Q116">
        <v>6</v>
      </c>
    </row>
    <row r="117" spans="1:17" x14ac:dyDescent="0.35">
      <c r="A117" s="10" t="str">
        <f t="shared" si="1"/>
        <v>McAtee (MCI)</v>
      </c>
      <c r="B117" t="s">
        <v>1944</v>
      </c>
      <c r="C117" t="s">
        <v>1945</v>
      </c>
      <c r="D117">
        <v>360</v>
      </c>
      <c r="E117" t="s">
        <v>1171</v>
      </c>
      <c r="F117">
        <v>4.5</v>
      </c>
      <c r="G117">
        <v>0</v>
      </c>
      <c r="H117">
        <v>126</v>
      </c>
      <c r="I117">
        <v>0.1</v>
      </c>
      <c r="J117">
        <v>1913</v>
      </c>
      <c r="K117">
        <v>0</v>
      </c>
      <c r="L117">
        <v>11</v>
      </c>
      <c r="M117" s="5">
        <v>0</v>
      </c>
      <c r="N117" s="5">
        <v>0</v>
      </c>
      <c r="O117">
        <v>5</v>
      </c>
      <c r="P117">
        <v>12</v>
      </c>
      <c r="Q117">
        <v>6</v>
      </c>
    </row>
    <row r="118" spans="1:17" x14ac:dyDescent="0.35">
      <c r="A118" s="10" t="str">
        <f t="shared" si="1"/>
        <v>Palmer (MCI)</v>
      </c>
      <c r="B118" t="s">
        <v>1944</v>
      </c>
      <c r="C118" t="s">
        <v>1945</v>
      </c>
      <c r="D118">
        <v>362</v>
      </c>
      <c r="E118" t="s">
        <v>1293</v>
      </c>
      <c r="F118">
        <v>5</v>
      </c>
      <c r="G118">
        <v>0</v>
      </c>
      <c r="H118">
        <v>19</v>
      </c>
      <c r="I118">
        <v>0.2</v>
      </c>
      <c r="J118">
        <v>358</v>
      </c>
      <c r="K118">
        <v>1.4</v>
      </c>
      <c r="L118">
        <v>5</v>
      </c>
      <c r="M118" s="5">
        <v>0</v>
      </c>
      <c r="N118" s="5">
        <v>0</v>
      </c>
      <c r="O118">
        <v>5</v>
      </c>
      <c r="P118">
        <v>1</v>
      </c>
      <c r="Q118">
        <v>1</v>
      </c>
    </row>
    <row r="119" spans="1:17" x14ac:dyDescent="0.35">
      <c r="A119" s="10" t="str">
        <f t="shared" si="1"/>
        <v>Perrone (MCI)</v>
      </c>
      <c r="B119" t="s">
        <v>1944</v>
      </c>
      <c r="C119" t="s">
        <v>1945</v>
      </c>
      <c r="D119">
        <v>363</v>
      </c>
      <c r="E119" t="s">
        <v>1296</v>
      </c>
      <c r="F119">
        <v>4.5</v>
      </c>
      <c r="G119">
        <v>0</v>
      </c>
      <c r="H119">
        <v>1</v>
      </c>
      <c r="I119">
        <v>0</v>
      </c>
      <c r="J119">
        <v>18</v>
      </c>
      <c r="K119">
        <v>1</v>
      </c>
      <c r="L119">
        <v>5</v>
      </c>
      <c r="M119" s="5">
        <v>0</v>
      </c>
      <c r="N119" s="5">
        <v>0</v>
      </c>
      <c r="O119">
        <v>5</v>
      </c>
      <c r="P119">
        <v>1</v>
      </c>
      <c r="Q119">
        <v>1</v>
      </c>
    </row>
    <row r="120" spans="1:17" x14ac:dyDescent="0.35">
      <c r="A120" s="10" t="str">
        <f t="shared" si="1"/>
        <v>Phillips (MCI)</v>
      </c>
      <c r="B120" t="s">
        <v>1944</v>
      </c>
      <c r="C120" t="s">
        <v>1945</v>
      </c>
      <c r="D120">
        <v>364</v>
      </c>
      <c r="E120" t="s">
        <v>1121</v>
      </c>
      <c r="F120">
        <v>5</v>
      </c>
      <c r="G120">
        <v>0</v>
      </c>
      <c r="H120">
        <v>14</v>
      </c>
      <c r="I120">
        <v>0.1</v>
      </c>
      <c r="J120">
        <v>291</v>
      </c>
      <c r="K120">
        <v>1.2</v>
      </c>
      <c r="L120">
        <v>5</v>
      </c>
      <c r="M120" s="5">
        <v>0</v>
      </c>
      <c r="N120" s="5">
        <v>0</v>
      </c>
      <c r="O120">
        <v>5</v>
      </c>
      <c r="P120">
        <v>1</v>
      </c>
      <c r="Q120">
        <v>1</v>
      </c>
    </row>
    <row r="121" spans="1:17" x14ac:dyDescent="0.35">
      <c r="A121" s="10" t="str">
        <f t="shared" si="1"/>
        <v>Rodrigo (MCI)</v>
      </c>
      <c r="B121" t="s">
        <v>1944</v>
      </c>
      <c r="C121" t="s">
        <v>1945</v>
      </c>
      <c r="D121">
        <v>365</v>
      </c>
      <c r="E121" t="s">
        <v>1027</v>
      </c>
      <c r="F121">
        <v>5.5</v>
      </c>
      <c r="G121">
        <v>0</v>
      </c>
      <c r="H121">
        <v>108</v>
      </c>
      <c r="I121">
        <v>2.2999999999999998</v>
      </c>
      <c r="J121">
        <v>2911</v>
      </c>
      <c r="K121">
        <v>3</v>
      </c>
      <c r="L121">
        <v>7</v>
      </c>
      <c r="M121" s="5">
        <v>0</v>
      </c>
      <c r="N121" s="5">
        <v>0</v>
      </c>
      <c r="O121">
        <v>2</v>
      </c>
      <c r="P121">
        <v>6</v>
      </c>
      <c r="Q121">
        <v>11</v>
      </c>
    </row>
    <row r="122" spans="1:17" x14ac:dyDescent="0.35">
      <c r="A122" s="10" t="str">
        <f t="shared" si="1"/>
        <v>Mount (MUN)</v>
      </c>
      <c r="B122" t="s">
        <v>1946</v>
      </c>
      <c r="C122" t="s">
        <v>1947</v>
      </c>
      <c r="D122">
        <v>209</v>
      </c>
      <c r="E122" t="s">
        <v>1317</v>
      </c>
      <c r="F122">
        <v>7</v>
      </c>
      <c r="G122">
        <v>0</v>
      </c>
      <c r="H122">
        <v>82</v>
      </c>
      <c r="I122">
        <v>4.9000000000000004</v>
      </c>
      <c r="J122">
        <v>1644</v>
      </c>
      <c r="K122">
        <v>3.4</v>
      </c>
      <c r="L122">
        <v>8</v>
      </c>
      <c r="M122" s="5">
        <v>0</v>
      </c>
      <c r="N122" s="5">
        <v>0</v>
      </c>
      <c r="O122">
        <v>3</v>
      </c>
      <c r="P122">
        <v>4</v>
      </c>
      <c r="Q122">
        <v>8</v>
      </c>
    </row>
    <row r="123" spans="1:17" x14ac:dyDescent="0.35">
      <c r="A123" s="10" t="str">
        <f t="shared" si="1"/>
        <v>Amad (MUN)</v>
      </c>
      <c r="B123" t="s">
        <v>1946</v>
      </c>
      <c r="C123" t="s">
        <v>1947</v>
      </c>
      <c r="D123">
        <v>371</v>
      </c>
      <c r="E123" t="s">
        <v>1322</v>
      </c>
      <c r="F123">
        <v>4.5</v>
      </c>
      <c r="G123">
        <v>0</v>
      </c>
      <c r="H123">
        <v>82</v>
      </c>
      <c r="I123">
        <v>0.2</v>
      </c>
      <c r="J123">
        <v>1644</v>
      </c>
      <c r="K123">
        <v>0</v>
      </c>
      <c r="L123">
        <v>8</v>
      </c>
      <c r="M123" s="5">
        <v>0</v>
      </c>
      <c r="N123" s="5">
        <v>0</v>
      </c>
      <c r="O123">
        <v>3</v>
      </c>
      <c r="P123">
        <v>4</v>
      </c>
      <c r="Q123">
        <v>8</v>
      </c>
    </row>
    <row r="124" spans="1:17" x14ac:dyDescent="0.35">
      <c r="A124" s="10" t="str">
        <f t="shared" si="1"/>
        <v>Antony (MUN)</v>
      </c>
      <c r="B124" t="s">
        <v>1946</v>
      </c>
      <c r="C124" t="s">
        <v>1947</v>
      </c>
      <c r="D124">
        <v>372</v>
      </c>
      <c r="E124" t="s">
        <v>1328</v>
      </c>
      <c r="F124">
        <v>7</v>
      </c>
      <c r="G124">
        <v>0</v>
      </c>
      <c r="H124">
        <v>82</v>
      </c>
      <c r="I124">
        <v>1.7</v>
      </c>
      <c r="J124">
        <v>1803</v>
      </c>
      <c r="K124">
        <v>3.3</v>
      </c>
      <c r="L124">
        <v>4</v>
      </c>
      <c r="M124" s="5">
        <v>0</v>
      </c>
      <c r="N124" s="5">
        <v>0</v>
      </c>
      <c r="O124">
        <v>4</v>
      </c>
      <c r="P124">
        <v>2</v>
      </c>
      <c r="Q124">
        <v>12</v>
      </c>
    </row>
    <row r="125" spans="1:17" x14ac:dyDescent="0.35">
      <c r="A125" s="10" t="str">
        <f t="shared" si="1"/>
        <v>B.Fernandes (MUN)</v>
      </c>
      <c r="B125" t="s">
        <v>1946</v>
      </c>
      <c r="C125" t="s">
        <v>1947</v>
      </c>
      <c r="D125">
        <v>373</v>
      </c>
      <c r="E125" t="s">
        <v>1332</v>
      </c>
      <c r="F125">
        <v>8.5</v>
      </c>
      <c r="G125">
        <v>0</v>
      </c>
      <c r="H125">
        <v>176</v>
      </c>
      <c r="I125">
        <v>26.7</v>
      </c>
      <c r="J125">
        <v>3317</v>
      </c>
      <c r="K125">
        <v>4.8</v>
      </c>
      <c r="L125">
        <v>23</v>
      </c>
      <c r="M125" s="5">
        <v>0</v>
      </c>
      <c r="N125" s="5">
        <v>0</v>
      </c>
      <c r="O125">
        <v>8</v>
      </c>
      <c r="P125">
        <v>9</v>
      </c>
      <c r="Q125">
        <v>18</v>
      </c>
    </row>
    <row r="126" spans="1:17" x14ac:dyDescent="0.35">
      <c r="A126" s="10" t="str">
        <f t="shared" si="1"/>
        <v>Casemiro (MUN)</v>
      </c>
      <c r="B126" t="s">
        <v>1946</v>
      </c>
      <c r="C126" t="s">
        <v>1947</v>
      </c>
      <c r="D126">
        <v>376</v>
      </c>
      <c r="E126" t="s">
        <v>1343</v>
      </c>
      <c r="F126">
        <v>5.5</v>
      </c>
      <c r="G126">
        <v>0</v>
      </c>
      <c r="H126">
        <v>87</v>
      </c>
      <c r="I126">
        <v>4.3</v>
      </c>
      <c r="J126">
        <v>2122</v>
      </c>
      <c r="K126">
        <v>3.1</v>
      </c>
      <c r="L126">
        <v>10</v>
      </c>
      <c r="M126" s="5">
        <v>0</v>
      </c>
      <c r="N126" s="5">
        <v>0</v>
      </c>
      <c r="O126">
        <v>4</v>
      </c>
      <c r="P126">
        <v>3</v>
      </c>
      <c r="Q126">
        <v>10</v>
      </c>
    </row>
    <row r="127" spans="1:17" x14ac:dyDescent="0.35">
      <c r="A127" s="10" t="str">
        <f t="shared" si="1"/>
        <v>Eriksen (MUN)</v>
      </c>
      <c r="B127" t="s">
        <v>1946</v>
      </c>
      <c r="C127" t="s">
        <v>1947</v>
      </c>
      <c r="D127">
        <v>379</v>
      </c>
      <c r="E127" t="s">
        <v>1348</v>
      </c>
      <c r="F127">
        <v>6</v>
      </c>
      <c r="G127">
        <v>0</v>
      </c>
      <c r="H127">
        <v>103</v>
      </c>
      <c r="I127">
        <v>0.5</v>
      </c>
      <c r="J127">
        <v>2046</v>
      </c>
      <c r="K127">
        <v>3.7</v>
      </c>
      <c r="L127">
        <v>8</v>
      </c>
      <c r="M127" s="5">
        <v>0</v>
      </c>
      <c r="N127" s="5">
        <v>0</v>
      </c>
      <c r="O127">
        <v>1</v>
      </c>
      <c r="P127">
        <v>9</v>
      </c>
      <c r="Q127">
        <v>13</v>
      </c>
    </row>
    <row r="128" spans="1:17" x14ac:dyDescent="0.35">
      <c r="A128" s="10" t="str">
        <f t="shared" si="1"/>
        <v>Fred (MUN)</v>
      </c>
      <c r="B128" t="s">
        <v>1946</v>
      </c>
      <c r="C128" t="s">
        <v>1947</v>
      </c>
      <c r="D128">
        <v>381</v>
      </c>
      <c r="E128" t="s">
        <v>1186</v>
      </c>
      <c r="F128">
        <v>5</v>
      </c>
      <c r="G128">
        <v>0</v>
      </c>
      <c r="H128">
        <v>62</v>
      </c>
      <c r="I128">
        <v>0.2</v>
      </c>
      <c r="J128">
        <v>1228</v>
      </c>
      <c r="K128">
        <v>1.8</v>
      </c>
      <c r="L128">
        <v>2</v>
      </c>
      <c r="M128" s="5">
        <v>0</v>
      </c>
      <c r="N128" s="5">
        <v>0</v>
      </c>
      <c r="O128">
        <v>2</v>
      </c>
      <c r="P128">
        <v>3</v>
      </c>
      <c r="Q128">
        <v>4</v>
      </c>
    </row>
    <row r="129" spans="1:17" x14ac:dyDescent="0.35">
      <c r="A129" s="10" t="str">
        <f t="shared" si="1"/>
        <v>Garnacho (MUN)</v>
      </c>
      <c r="B129" t="s">
        <v>1946</v>
      </c>
      <c r="C129" t="s">
        <v>1947</v>
      </c>
      <c r="D129">
        <v>382</v>
      </c>
      <c r="E129" t="s">
        <v>1358</v>
      </c>
      <c r="F129">
        <v>5</v>
      </c>
      <c r="G129">
        <v>0</v>
      </c>
      <c r="H129">
        <v>39</v>
      </c>
      <c r="I129">
        <v>2.7</v>
      </c>
      <c r="J129">
        <v>557</v>
      </c>
      <c r="K129">
        <v>2.1</v>
      </c>
      <c r="L129">
        <v>2</v>
      </c>
      <c r="M129" s="5">
        <v>0</v>
      </c>
      <c r="N129" s="5">
        <v>0</v>
      </c>
      <c r="O129">
        <v>3</v>
      </c>
      <c r="P129">
        <v>2</v>
      </c>
      <c r="Q129">
        <v>4</v>
      </c>
    </row>
    <row r="130" spans="1:17" x14ac:dyDescent="0.35">
      <c r="A130" s="10" t="str">
        <f t="shared" si="1"/>
        <v>Hannibal (MUN)</v>
      </c>
      <c r="B130" t="s">
        <v>1946</v>
      </c>
      <c r="C130" t="s">
        <v>1947</v>
      </c>
      <c r="D130">
        <v>383</v>
      </c>
      <c r="E130" t="s">
        <v>1359</v>
      </c>
      <c r="F130">
        <v>4.5</v>
      </c>
      <c r="G130">
        <v>0</v>
      </c>
      <c r="H130">
        <v>39</v>
      </c>
      <c r="I130">
        <v>0.1</v>
      </c>
      <c r="J130">
        <v>557</v>
      </c>
      <c r="K130">
        <v>0</v>
      </c>
      <c r="L130">
        <v>2</v>
      </c>
      <c r="M130" s="5">
        <v>0</v>
      </c>
      <c r="N130" s="5">
        <v>0</v>
      </c>
      <c r="O130">
        <v>3</v>
      </c>
      <c r="P130">
        <v>2</v>
      </c>
      <c r="Q130">
        <v>4</v>
      </c>
    </row>
    <row r="131" spans="1:17" x14ac:dyDescent="0.35">
      <c r="A131" s="10" t="str">
        <f t="shared" si="1"/>
        <v>Mainoo (MUN)</v>
      </c>
      <c r="B131" t="s">
        <v>1946</v>
      </c>
      <c r="C131" t="s">
        <v>1947</v>
      </c>
      <c r="D131">
        <v>388</v>
      </c>
      <c r="E131" t="s">
        <v>1373</v>
      </c>
      <c r="F131">
        <v>4.5</v>
      </c>
      <c r="G131">
        <v>0</v>
      </c>
      <c r="H131">
        <v>1</v>
      </c>
      <c r="I131">
        <v>0.1</v>
      </c>
      <c r="J131">
        <v>10</v>
      </c>
      <c r="K131">
        <v>1</v>
      </c>
      <c r="L131">
        <v>2</v>
      </c>
      <c r="M131" s="5">
        <v>0</v>
      </c>
      <c r="N131" s="5">
        <v>0</v>
      </c>
      <c r="O131">
        <v>3</v>
      </c>
      <c r="P131">
        <v>2</v>
      </c>
      <c r="Q131">
        <v>5</v>
      </c>
    </row>
    <row r="132" spans="1:17" x14ac:dyDescent="0.35">
      <c r="A132" s="10" t="str">
        <f t="shared" si="1"/>
        <v>McTominay (MUN)</v>
      </c>
      <c r="B132" t="s">
        <v>1946</v>
      </c>
      <c r="C132" t="s">
        <v>1947</v>
      </c>
      <c r="D132">
        <v>392</v>
      </c>
      <c r="E132" t="s">
        <v>1383</v>
      </c>
      <c r="F132">
        <v>5</v>
      </c>
      <c r="G132">
        <v>0</v>
      </c>
      <c r="H132">
        <v>36</v>
      </c>
      <c r="I132">
        <v>0.1</v>
      </c>
      <c r="J132">
        <v>1149</v>
      </c>
      <c r="K132">
        <v>1.5</v>
      </c>
      <c r="L132">
        <v>2</v>
      </c>
      <c r="M132" s="5">
        <v>0</v>
      </c>
      <c r="N132" s="5">
        <v>0</v>
      </c>
      <c r="O132">
        <v>1</v>
      </c>
      <c r="P132">
        <v>3</v>
      </c>
      <c r="Q132">
        <v>4</v>
      </c>
    </row>
    <row r="133" spans="1:17" x14ac:dyDescent="0.35">
      <c r="A133" s="10" t="str">
        <f t="shared" ref="A133:A196" si="2">IF(B133="","",E133&amp;" ("&amp;B133&amp;")")</f>
        <v>Pellistri (MUN)</v>
      </c>
      <c r="B133" t="s">
        <v>1946</v>
      </c>
      <c r="C133" t="s">
        <v>1947</v>
      </c>
      <c r="D133">
        <v>394</v>
      </c>
      <c r="E133" t="s">
        <v>1389</v>
      </c>
      <c r="F133">
        <v>4.5</v>
      </c>
      <c r="G133">
        <v>0</v>
      </c>
      <c r="H133">
        <v>4</v>
      </c>
      <c r="I133">
        <v>0.1</v>
      </c>
      <c r="J133">
        <v>60</v>
      </c>
      <c r="K133">
        <v>1</v>
      </c>
      <c r="L133">
        <v>2</v>
      </c>
      <c r="M133" s="5">
        <v>0</v>
      </c>
      <c r="N133" s="5">
        <v>0</v>
      </c>
      <c r="O133">
        <v>1</v>
      </c>
      <c r="P133">
        <v>3</v>
      </c>
      <c r="Q133">
        <v>4</v>
      </c>
    </row>
    <row r="134" spans="1:17" x14ac:dyDescent="0.35">
      <c r="A134" s="10" t="str">
        <f t="shared" si="2"/>
        <v>Rashford (MUN)</v>
      </c>
      <c r="B134" t="s">
        <v>1946</v>
      </c>
      <c r="C134" t="s">
        <v>1947</v>
      </c>
      <c r="D134">
        <v>396</v>
      </c>
      <c r="E134" t="s">
        <v>1395</v>
      </c>
      <c r="F134">
        <v>9</v>
      </c>
      <c r="G134">
        <v>0</v>
      </c>
      <c r="H134">
        <v>205</v>
      </c>
      <c r="I134">
        <v>45.4</v>
      </c>
      <c r="J134">
        <v>2880</v>
      </c>
      <c r="K134">
        <v>5.9</v>
      </c>
      <c r="L134">
        <v>21</v>
      </c>
      <c r="M134" s="5">
        <v>0</v>
      </c>
      <c r="N134" s="5">
        <v>0</v>
      </c>
      <c r="O134">
        <v>17</v>
      </c>
      <c r="P134">
        <v>7</v>
      </c>
      <c r="Q134">
        <v>13</v>
      </c>
    </row>
    <row r="135" spans="1:17" x14ac:dyDescent="0.35">
      <c r="A135" s="10" t="str">
        <f t="shared" si="2"/>
        <v>Sancho (MUN)</v>
      </c>
      <c r="B135" t="s">
        <v>1946</v>
      </c>
      <c r="C135" t="s">
        <v>1947</v>
      </c>
      <c r="D135">
        <v>397</v>
      </c>
      <c r="E135" t="s">
        <v>1398</v>
      </c>
      <c r="F135">
        <v>7</v>
      </c>
      <c r="G135">
        <v>0</v>
      </c>
      <c r="H135">
        <v>105</v>
      </c>
      <c r="I135">
        <v>1.4</v>
      </c>
      <c r="J135">
        <v>1683</v>
      </c>
      <c r="K135">
        <v>4</v>
      </c>
      <c r="L135">
        <v>8</v>
      </c>
      <c r="M135" s="5">
        <v>0</v>
      </c>
      <c r="N135" s="5">
        <v>0</v>
      </c>
      <c r="O135">
        <v>6</v>
      </c>
      <c r="P135">
        <v>3</v>
      </c>
      <c r="Q135">
        <v>13</v>
      </c>
    </row>
    <row r="136" spans="1:17" x14ac:dyDescent="0.35">
      <c r="A136" s="10" t="str">
        <f t="shared" si="2"/>
        <v>Van de Beek (MUN)</v>
      </c>
      <c r="B136" t="s">
        <v>1946</v>
      </c>
      <c r="C136" t="s">
        <v>1947</v>
      </c>
      <c r="D136">
        <v>400</v>
      </c>
      <c r="E136" t="s">
        <v>1407</v>
      </c>
      <c r="F136">
        <v>5</v>
      </c>
      <c r="G136">
        <v>0</v>
      </c>
      <c r="H136">
        <v>8</v>
      </c>
      <c r="I136">
        <v>0.1</v>
      </c>
      <c r="J136">
        <v>162</v>
      </c>
      <c r="K136">
        <v>1.1000000000000001</v>
      </c>
      <c r="L136">
        <v>20</v>
      </c>
      <c r="M136" s="5">
        <v>0</v>
      </c>
      <c r="N136" s="5">
        <v>0</v>
      </c>
      <c r="O136">
        <v>1</v>
      </c>
      <c r="P136">
        <v>4</v>
      </c>
      <c r="Q136">
        <v>12</v>
      </c>
    </row>
    <row r="137" spans="1:17" x14ac:dyDescent="0.35">
      <c r="A137" s="10" t="str">
        <f t="shared" si="2"/>
        <v>Almirón (NEW)</v>
      </c>
      <c r="B137" t="s">
        <v>1948</v>
      </c>
      <c r="C137" t="s">
        <v>1949</v>
      </c>
      <c r="D137">
        <v>402</v>
      </c>
      <c r="E137" t="s">
        <v>1417</v>
      </c>
      <c r="F137">
        <v>6.5</v>
      </c>
      <c r="G137">
        <v>0</v>
      </c>
      <c r="H137">
        <v>158</v>
      </c>
      <c r="I137">
        <v>8.1999999999999993</v>
      </c>
      <c r="J137">
        <v>2487</v>
      </c>
      <c r="K137">
        <v>4.5999999999999996</v>
      </c>
      <c r="L137">
        <v>15</v>
      </c>
      <c r="M137" s="5">
        <v>0</v>
      </c>
      <c r="N137" s="5">
        <v>0</v>
      </c>
      <c r="O137">
        <v>11</v>
      </c>
      <c r="P137">
        <v>4</v>
      </c>
      <c r="Q137">
        <v>15</v>
      </c>
    </row>
    <row r="138" spans="1:17" x14ac:dyDescent="0.35">
      <c r="A138" s="10" t="str">
        <f t="shared" si="2"/>
        <v>Anderson (NEW)</v>
      </c>
      <c r="B138" t="s">
        <v>1948</v>
      </c>
      <c r="C138" t="s">
        <v>1949</v>
      </c>
      <c r="D138">
        <v>403</v>
      </c>
      <c r="E138" t="s">
        <v>1419</v>
      </c>
      <c r="F138">
        <v>4.5</v>
      </c>
      <c r="G138">
        <v>0</v>
      </c>
      <c r="H138">
        <v>30</v>
      </c>
      <c r="I138">
        <v>6.7</v>
      </c>
      <c r="J138">
        <v>395</v>
      </c>
      <c r="K138">
        <v>1.4</v>
      </c>
      <c r="L138">
        <v>2</v>
      </c>
      <c r="M138" s="5">
        <v>0</v>
      </c>
      <c r="N138" s="5">
        <v>0</v>
      </c>
      <c r="O138">
        <v>11</v>
      </c>
      <c r="P138">
        <v>1</v>
      </c>
      <c r="Q138">
        <v>1</v>
      </c>
    </row>
    <row r="139" spans="1:17" x14ac:dyDescent="0.35">
      <c r="A139" s="10" t="str">
        <f t="shared" si="2"/>
        <v>Bruno G. (NEW)</v>
      </c>
      <c r="B139" t="s">
        <v>1948</v>
      </c>
      <c r="C139" t="s">
        <v>1949</v>
      </c>
      <c r="D139">
        <v>406</v>
      </c>
      <c r="E139" t="s">
        <v>1428</v>
      </c>
      <c r="F139">
        <v>6</v>
      </c>
      <c r="G139">
        <v>0</v>
      </c>
      <c r="H139">
        <v>107</v>
      </c>
      <c r="I139">
        <v>3.6</v>
      </c>
      <c r="J139">
        <v>2727</v>
      </c>
      <c r="K139">
        <v>3.3</v>
      </c>
      <c r="L139">
        <v>5</v>
      </c>
      <c r="M139" s="5">
        <v>0</v>
      </c>
      <c r="N139" s="5">
        <v>0</v>
      </c>
      <c r="O139">
        <v>4</v>
      </c>
      <c r="P139">
        <v>5</v>
      </c>
      <c r="Q139">
        <v>12</v>
      </c>
    </row>
    <row r="140" spans="1:17" x14ac:dyDescent="0.35">
      <c r="A140" s="10" t="str">
        <f t="shared" si="2"/>
        <v>Fraser (NEW)</v>
      </c>
      <c r="B140" t="s">
        <v>1948</v>
      </c>
      <c r="C140" t="s">
        <v>1949</v>
      </c>
      <c r="D140">
        <v>410</v>
      </c>
      <c r="E140" t="s">
        <v>1438</v>
      </c>
      <c r="F140">
        <v>5</v>
      </c>
      <c r="G140">
        <v>0</v>
      </c>
      <c r="H140">
        <v>11</v>
      </c>
      <c r="I140">
        <v>0.1</v>
      </c>
      <c r="J140">
        <v>308</v>
      </c>
      <c r="K140">
        <v>1.4</v>
      </c>
      <c r="L140">
        <v>1</v>
      </c>
      <c r="M140" s="5">
        <v>0</v>
      </c>
      <c r="N140" s="5">
        <v>0</v>
      </c>
      <c r="O140">
        <v>1</v>
      </c>
      <c r="P140">
        <v>5</v>
      </c>
      <c r="Q140">
        <v>1</v>
      </c>
    </row>
    <row r="141" spans="1:17" x14ac:dyDescent="0.35">
      <c r="A141" s="10" t="str">
        <f t="shared" si="2"/>
        <v>Gordon (NEW)</v>
      </c>
      <c r="B141" t="s">
        <v>1948</v>
      </c>
      <c r="C141" t="s">
        <v>1949</v>
      </c>
      <c r="D141">
        <v>412</v>
      </c>
      <c r="E141" t="s">
        <v>1442</v>
      </c>
      <c r="F141">
        <v>5.5</v>
      </c>
      <c r="G141">
        <v>0</v>
      </c>
      <c r="H141">
        <v>68</v>
      </c>
      <c r="I141">
        <v>0.5</v>
      </c>
      <c r="J141">
        <v>1574</v>
      </c>
      <c r="K141">
        <v>2.1</v>
      </c>
      <c r="L141">
        <v>5</v>
      </c>
      <c r="M141" s="5">
        <v>0</v>
      </c>
      <c r="N141" s="5">
        <v>0</v>
      </c>
      <c r="O141">
        <v>4</v>
      </c>
      <c r="P141">
        <v>5</v>
      </c>
      <c r="Q141">
        <v>4</v>
      </c>
    </row>
    <row r="142" spans="1:17" x14ac:dyDescent="0.35">
      <c r="A142" s="10" t="str">
        <f t="shared" si="2"/>
        <v>Hayden (NEW)</v>
      </c>
      <c r="B142" t="s">
        <v>1948</v>
      </c>
      <c r="C142" t="s">
        <v>1949</v>
      </c>
      <c r="D142">
        <v>413</v>
      </c>
      <c r="E142" t="s">
        <v>1445</v>
      </c>
      <c r="F142">
        <v>4.5</v>
      </c>
      <c r="G142">
        <v>0</v>
      </c>
      <c r="H142">
        <v>68</v>
      </c>
      <c r="I142">
        <v>0.1</v>
      </c>
      <c r="J142">
        <v>1574</v>
      </c>
      <c r="K142">
        <v>0</v>
      </c>
      <c r="L142">
        <v>5</v>
      </c>
      <c r="M142" s="5">
        <v>0</v>
      </c>
      <c r="N142" s="5">
        <v>0</v>
      </c>
      <c r="O142">
        <v>4</v>
      </c>
      <c r="P142">
        <v>5</v>
      </c>
      <c r="Q142">
        <v>4</v>
      </c>
    </row>
    <row r="143" spans="1:17" x14ac:dyDescent="0.35">
      <c r="A143" s="10" t="str">
        <f t="shared" si="2"/>
        <v>Hendrick (NEW)</v>
      </c>
      <c r="B143" t="s">
        <v>1948</v>
      </c>
      <c r="C143" t="s">
        <v>1949</v>
      </c>
      <c r="D143">
        <v>414</v>
      </c>
      <c r="E143" t="s">
        <v>1448</v>
      </c>
      <c r="F143">
        <v>4.5</v>
      </c>
      <c r="G143">
        <v>0</v>
      </c>
      <c r="H143">
        <v>68</v>
      </c>
      <c r="I143">
        <v>0.1</v>
      </c>
      <c r="J143">
        <v>1574</v>
      </c>
      <c r="K143">
        <v>0</v>
      </c>
      <c r="L143">
        <v>5</v>
      </c>
      <c r="M143" s="5">
        <v>0</v>
      </c>
      <c r="N143" s="5">
        <v>0</v>
      </c>
      <c r="O143">
        <v>4</v>
      </c>
      <c r="P143">
        <v>5</v>
      </c>
      <c r="Q143">
        <v>4</v>
      </c>
    </row>
    <row r="144" spans="1:17" x14ac:dyDescent="0.35">
      <c r="A144" s="10" t="str">
        <f t="shared" si="2"/>
        <v>Joelinton (NEW)</v>
      </c>
      <c r="B144" t="s">
        <v>1948</v>
      </c>
      <c r="C144" t="s">
        <v>1949</v>
      </c>
      <c r="D144">
        <v>416</v>
      </c>
      <c r="E144" t="s">
        <v>1455</v>
      </c>
      <c r="F144">
        <v>6</v>
      </c>
      <c r="G144">
        <v>0</v>
      </c>
      <c r="H144">
        <v>115</v>
      </c>
      <c r="I144">
        <v>1.2</v>
      </c>
      <c r="J144">
        <v>2660</v>
      </c>
      <c r="K144">
        <v>3.6</v>
      </c>
      <c r="L144">
        <v>10</v>
      </c>
      <c r="M144" s="5">
        <v>0</v>
      </c>
      <c r="N144" s="5">
        <v>0</v>
      </c>
      <c r="O144">
        <v>6</v>
      </c>
      <c r="P144">
        <v>5</v>
      </c>
      <c r="Q144">
        <v>11</v>
      </c>
    </row>
    <row r="145" spans="1:17" x14ac:dyDescent="0.35">
      <c r="A145" s="10" t="str">
        <f t="shared" si="2"/>
        <v>Kuol (NEW)</v>
      </c>
      <c r="B145" t="s">
        <v>1948</v>
      </c>
      <c r="C145" t="s">
        <v>1949</v>
      </c>
      <c r="D145">
        <v>418</v>
      </c>
      <c r="E145" t="s">
        <v>1461</v>
      </c>
      <c r="F145">
        <v>4.5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10</v>
      </c>
      <c r="M145" s="5">
        <v>0</v>
      </c>
      <c r="N145" s="5">
        <v>0</v>
      </c>
      <c r="O145">
        <v>6</v>
      </c>
      <c r="P145">
        <v>5</v>
      </c>
      <c r="Q145">
        <v>11</v>
      </c>
    </row>
    <row r="146" spans="1:17" x14ac:dyDescent="0.35">
      <c r="A146" s="10" t="str">
        <f t="shared" si="2"/>
        <v>Longstaff (NEW)</v>
      </c>
      <c r="B146" t="s">
        <v>1948</v>
      </c>
      <c r="C146" t="s">
        <v>1949</v>
      </c>
      <c r="D146">
        <v>421</v>
      </c>
      <c r="E146" t="s">
        <v>1470</v>
      </c>
      <c r="F146">
        <v>5</v>
      </c>
      <c r="G146">
        <v>0</v>
      </c>
      <c r="H146">
        <v>93</v>
      </c>
      <c r="I146">
        <v>0.2</v>
      </c>
      <c r="J146">
        <v>2514</v>
      </c>
      <c r="K146">
        <v>2.8</v>
      </c>
      <c r="L146">
        <v>2</v>
      </c>
      <c r="M146" s="5">
        <v>0</v>
      </c>
      <c r="N146" s="5">
        <v>0</v>
      </c>
      <c r="O146">
        <v>1</v>
      </c>
      <c r="P146">
        <v>5</v>
      </c>
      <c r="Q146">
        <v>13</v>
      </c>
    </row>
    <row r="147" spans="1:17" x14ac:dyDescent="0.35">
      <c r="A147" s="10" t="str">
        <f t="shared" si="2"/>
        <v>Murphy (NEW)</v>
      </c>
      <c r="B147" t="s">
        <v>1948</v>
      </c>
      <c r="C147" t="s">
        <v>1949</v>
      </c>
      <c r="D147">
        <v>423</v>
      </c>
      <c r="E147" t="s">
        <v>1477</v>
      </c>
      <c r="F147">
        <v>5</v>
      </c>
      <c r="G147">
        <v>0</v>
      </c>
      <c r="H147">
        <v>78</v>
      </c>
      <c r="I147">
        <v>0.2</v>
      </c>
      <c r="J147">
        <v>1230</v>
      </c>
      <c r="K147">
        <v>2.2000000000000002</v>
      </c>
      <c r="L147">
        <v>2</v>
      </c>
      <c r="M147" s="5">
        <v>0</v>
      </c>
      <c r="N147" s="5">
        <v>0</v>
      </c>
      <c r="O147">
        <v>4</v>
      </c>
      <c r="P147">
        <v>2</v>
      </c>
      <c r="Q147">
        <v>3</v>
      </c>
    </row>
    <row r="148" spans="1:17" x14ac:dyDescent="0.35">
      <c r="A148" s="10" t="str">
        <f t="shared" si="2"/>
        <v>Ritchie (NEW)</v>
      </c>
      <c r="B148" t="s">
        <v>1948</v>
      </c>
      <c r="C148" t="s">
        <v>1949</v>
      </c>
      <c r="D148">
        <v>425</v>
      </c>
      <c r="E148" t="s">
        <v>1482</v>
      </c>
      <c r="F148">
        <v>4.5</v>
      </c>
      <c r="G148">
        <v>0</v>
      </c>
      <c r="H148">
        <v>7</v>
      </c>
      <c r="I148">
        <v>0.2</v>
      </c>
      <c r="J148">
        <v>35</v>
      </c>
      <c r="K148">
        <v>1</v>
      </c>
      <c r="L148">
        <v>14</v>
      </c>
      <c r="M148" s="5">
        <v>0</v>
      </c>
      <c r="N148" s="5">
        <v>0</v>
      </c>
      <c r="O148">
        <v>4</v>
      </c>
      <c r="P148">
        <v>2</v>
      </c>
      <c r="Q148">
        <v>14</v>
      </c>
    </row>
    <row r="149" spans="1:17" x14ac:dyDescent="0.35">
      <c r="A149" s="10" t="str">
        <f t="shared" si="2"/>
        <v>Saint-Maximin (NEW)</v>
      </c>
      <c r="B149" t="s">
        <v>1948</v>
      </c>
      <c r="C149" t="s">
        <v>1949</v>
      </c>
      <c r="D149">
        <v>426</v>
      </c>
      <c r="E149" t="s">
        <v>1485</v>
      </c>
      <c r="F149">
        <v>6</v>
      </c>
      <c r="G149">
        <v>0</v>
      </c>
      <c r="H149">
        <v>66</v>
      </c>
      <c r="I149">
        <v>0.3</v>
      </c>
      <c r="J149">
        <v>1109</v>
      </c>
      <c r="K149">
        <v>2.6</v>
      </c>
      <c r="L149">
        <v>4</v>
      </c>
      <c r="M149" s="5">
        <v>0</v>
      </c>
      <c r="N149" s="5">
        <v>0</v>
      </c>
      <c r="O149">
        <v>1</v>
      </c>
      <c r="P149">
        <v>6</v>
      </c>
      <c r="Q149">
        <v>4</v>
      </c>
    </row>
    <row r="150" spans="1:17" x14ac:dyDescent="0.35">
      <c r="A150" s="10" t="str">
        <f t="shared" si="2"/>
        <v>Tonali (NEW)</v>
      </c>
      <c r="B150" t="s">
        <v>1948</v>
      </c>
      <c r="C150" t="s">
        <v>1949</v>
      </c>
      <c r="D150">
        <v>429</v>
      </c>
      <c r="E150" t="s">
        <v>1493</v>
      </c>
      <c r="F150">
        <v>5.5</v>
      </c>
      <c r="G150">
        <v>0</v>
      </c>
      <c r="H150">
        <v>35</v>
      </c>
      <c r="I150">
        <v>1.9</v>
      </c>
      <c r="J150">
        <v>600</v>
      </c>
      <c r="K150">
        <v>0</v>
      </c>
      <c r="L150">
        <v>2</v>
      </c>
      <c r="M150" s="5">
        <v>0</v>
      </c>
      <c r="N150" s="5">
        <v>0</v>
      </c>
      <c r="O150">
        <v>1</v>
      </c>
      <c r="P150">
        <v>3</v>
      </c>
      <c r="Q150">
        <v>3</v>
      </c>
    </row>
    <row r="151" spans="1:17" x14ac:dyDescent="0.35">
      <c r="A151" s="10" t="str">
        <f t="shared" si="2"/>
        <v>Willock (NEW)</v>
      </c>
      <c r="B151" t="s">
        <v>1948</v>
      </c>
      <c r="C151" t="s">
        <v>1949</v>
      </c>
      <c r="D151">
        <v>432</v>
      </c>
      <c r="E151" t="s">
        <v>1501</v>
      </c>
      <c r="F151">
        <v>5.5</v>
      </c>
      <c r="G151">
        <v>0</v>
      </c>
      <c r="H151">
        <v>123</v>
      </c>
      <c r="I151">
        <v>0.7</v>
      </c>
      <c r="J151">
        <v>2556</v>
      </c>
      <c r="K151">
        <v>3.5</v>
      </c>
      <c r="L151">
        <v>11</v>
      </c>
      <c r="M151" s="5">
        <v>0</v>
      </c>
      <c r="N151" s="5">
        <v>0</v>
      </c>
      <c r="O151">
        <v>3</v>
      </c>
      <c r="P151">
        <v>7</v>
      </c>
      <c r="Q151">
        <v>12</v>
      </c>
    </row>
    <row r="152" spans="1:17" x14ac:dyDescent="0.35">
      <c r="A152" s="10" t="str">
        <f t="shared" si="2"/>
        <v>Barnes (NEW)</v>
      </c>
      <c r="B152" t="s">
        <v>1948</v>
      </c>
      <c r="C152" t="s">
        <v>1949</v>
      </c>
      <c r="D152">
        <v>603</v>
      </c>
      <c r="E152" t="s">
        <v>1510</v>
      </c>
      <c r="F152">
        <v>6.5</v>
      </c>
      <c r="G152">
        <v>0</v>
      </c>
      <c r="H152">
        <v>138</v>
      </c>
      <c r="I152">
        <v>2.5</v>
      </c>
      <c r="J152">
        <v>2709</v>
      </c>
      <c r="K152">
        <v>4.0999999999999996</v>
      </c>
      <c r="L152">
        <v>20</v>
      </c>
      <c r="M152" s="5">
        <v>0</v>
      </c>
      <c r="N152" s="5">
        <v>0</v>
      </c>
      <c r="O152">
        <v>13</v>
      </c>
      <c r="P152">
        <v>2</v>
      </c>
      <c r="Q152">
        <v>6</v>
      </c>
    </row>
    <row r="153" spans="1:17" x14ac:dyDescent="0.35">
      <c r="A153" s="10" t="str">
        <f t="shared" si="2"/>
        <v>Bentancur (TOT)</v>
      </c>
      <c r="B153" t="s">
        <v>1950</v>
      </c>
      <c r="C153" t="s">
        <v>1951</v>
      </c>
      <c r="D153">
        <v>492</v>
      </c>
      <c r="E153" t="s">
        <v>1691</v>
      </c>
      <c r="F153">
        <v>5.5</v>
      </c>
      <c r="G153">
        <v>0</v>
      </c>
      <c r="H153">
        <v>71</v>
      </c>
      <c r="I153">
        <v>0</v>
      </c>
      <c r="J153">
        <v>1501</v>
      </c>
      <c r="K153">
        <v>3.9</v>
      </c>
      <c r="L153">
        <v>7</v>
      </c>
      <c r="M153" s="5">
        <v>0</v>
      </c>
      <c r="N153" s="5">
        <v>0</v>
      </c>
      <c r="O153">
        <v>5</v>
      </c>
      <c r="P153">
        <v>2</v>
      </c>
      <c r="Q153">
        <v>6</v>
      </c>
    </row>
    <row r="154" spans="1:17" x14ac:dyDescent="0.35">
      <c r="A154" s="10" t="str">
        <f t="shared" si="2"/>
        <v>Bissouma (TOT)</v>
      </c>
      <c r="B154" t="s">
        <v>1950</v>
      </c>
      <c r="C154" t="s">
        <v>1951</v>
      </c>
      <c r="D154">
        <v>493</v>
      </c>
      <c r="E154" t="s">
        <v>1694</v>
      </c>
      <c r="F154">
        <v>5</v>
      </c>
      <c r="G154">
        <v>0</v>
      </c>
      <c r="H154">
        <v>27</v>
      </c>
      <c r="I154">
        <v>0.2</v>
      </c>
      <c r="J154">
        <v>998</v>
      </c>
      <c r="K154">
        <v>1.2</v>
      </c>
      <c r="L154">
        <v>7</v>
      </c>
      <c r="M154" s="5">
        <v>0</v>
      </c>
      <c r="N154" s="5">
        <v>0</v>
      </c>
      <c r="O154">
        <v>5</v>
      </c>
      <c r="P154">
        <v>2</v>
      </c>
      <c r="Q154">
        <v>1</v>
      </c>
    </row>
    <row r="155" spans="1:17" x14ac:dyDescent="0.35">
      <c r="A155" s="10" t="str">
        <f t="shared" si="2"/>
        <v>Bryan (TOT)</v>
      </c>
      <c r="B155" t="s">
        <v>1950</v>
      </c>
      <c r="C155" t="s">
        <v>1951</v>
      </c>
      <c r="D155">
        <v>494</v>
      </c>
      <c r="E155" t="s">
        <v>466</v>
      </c>
      <c r="F155">
        <v>5</v>
      </c>
      <c r="G155">
        <v>0</v>
      </c>
      <c r="H155">
        <v>9</v>
      </c>
      <c r="I155">
        <v>0</v>
      </c>
      <c r="J155">
        <v>146</v>
      </c>
      <c r="K155">
        <v>2.2000000000000002</v>
      </c>
      <c r="L155">
        <v>7</v>
      </c>
      <c r="M155" s="5">
        <v>0</v>
      </c>
      <c r="N155" s="5">
        <v>0</v>
      </c>
      <c r="O155">
        <v>5</v>
      </c>
      <c r="P155">
        <v>1</v>
      </c>
      <c r="Q155">
        <v>1</v>
      </c>
    </row>
    <row r="156" spans="1:17" x14ac:dyDescent="0.35">
      <c r="A156" s="10" t="str">
        <f t="shared" si="2"/>
        <v>Højbjerg (TOT)</v>
      </c>
      <c r="B156" t="s">
        <v>1950</v>
      </c>
      <c r="C156" t="s">
        <v>1951</v>
      </c>
      <c r="D156">
        <v>499</v>
      </c>
      <c r="E156" t="s">
        <v>1709</v>
      </c>
      <c r="F156">
        <v>5.5</v>
      </c>
      <c r="G156">
        <v>0</v>
      </c>
      <c r="H156">
        <v>120</v>
      </c>
      <c r="I156">
        <v>0.6</v>
      </c>
      <c r="J156">
        <v>3131</v>
      </c>
      <c r="K156">
        <v>3.4</v>
      </c>
      <c r="L156">
        <v>10</v>
      </c>
      <c r="M156" s="5">
        <v>0</v>
      </c>
      <c r="N156" s="5">
        <v>0</v>
      </c>
      <c r="O156">
        <v>4</v>
      </c>
      <c r="P156">
        <v>5</v>
      </c>
      <c r="Q156">
        <v>10</v>
      </c>
    </row>
    <row r="157" spans="1:17" x14ac:dyDescent="0.35">
      <c r="A157" s="10" t="str">
        <f t="shared" si="2"/>
        <v>Kulusevski (TOT)</v>
      </c>
      <c r="B157" t="s">
        <v>1950</v>
      </c>
      <c r="C157" t="s">
        <v>1951</v>
      </c>
      <c r="D157">
        <v>501</v>
      </c>
      <c r="E157" t="s">
        <v>1714</v>
      </c>
      <c r="F157">
        <v>7</v>
      </c>
      <c r="G157">
        <v>0</v>
      </c>
      <c r="H157">
        <v>96</v>
      </c>
      <c r="I157">
        <v>1.8</v>
      </c>
      <c r="J157">
        <v>2062</v>
      </c>
      <c r="K157">
        <v>3.2</v>
      </c>
      <c r="L157">
        <v>5</v>
      </c>
      <c r="M157" s="5">
        <v>0</v>
      </c>
      <c r="N157" s="5">
        <v>0</v>
      </c>
      <c r="O157">
        <v>2</v>
      </c>
      <c r="P157">
        <v>7</v>
      </c>
      <c r="Q157">
        <v>8</v>
      </c>
    </row>
    <row r="158" spans="1:17" x14ac:dyDescent="0.35">
      <c r="A158" s="10" t="str">
        <f t="shared" si="2"/>
        <v>Lo Celso (TOT)</v>
      </c>
      <c r="B158" t="s">
        <v>1950</v>
      </c>
      <c r="C158" t="s">
        <v>1951</v>
      </c>
      <c r="D158">
        <v>503</v>
      </c>
      <c r="E158" t="s">
        <v>1720</v>
      </c>
      <c r="F158">
        <v>5</v>
      </c>
      <c r="G158">
        <v>0</v>
      </c>
      <c r="H158">
        <v>89</v>
      </c>
      <c r="I158">
        <v>0.1</v>
      </c>
      <c r="J158">
        <v>2205</v>
      </c>
      <c r="K158">
        <v>0</v>
      </c>
      <c r="L158">
        <v>12</v>
      </c>
      <c r="M158" s="5">
        <v>0</v>
      </c>
      <c r="N158" s="5">
        <v>0</v>
      </c>
      <c r="O158">
        <v>2</v>
      </c>
      <c r="P158">
        <v>7</v>
      </c>
      <c r="Q158">
        <v>7</v>
      </c>
    </row>
    <row r="159" spans="1:17" x14ac:dyDescent="0.35">
      <c r="A159" s="10" t="str">
        <f t="shared" si="2"/>
        <v>Maddison (TOT)</v>
      </c>
      <c r="B159" t="s">
        <v>1950</v>
      </c>
      <c r="C159" t="s">
        <v>1951</v>
      </c>
      <c r="D159">
        <v>504</v>
      </c>
      <c r="E159" t="s">
        <v>1722</v>
      </c>
      <c r="F159">
        <v>7.5</v>
      </c>
      <c r="G159">
        <v>0</v>
      </c>
      <c r="H159">
        <v>135</v>
      </c>
      <c r="I159">
        <v>12.9</v>
      </c>
      <c r="J159">
        <v>2479</v>
      </c>
      <c r="K159">
        <v>4.5</v>
      </c>
      <c r="L159">
        <v>9</v>
      </c>
      <c r="M159" s="5">
        <v>0</v>
      </c>
      <c r="N159" s="5">
        <v>0</v>
      </c>
      <c r="O159">
        <v>10</v>
      </c>
      <c r="P159">
        <v>9</v>
      </c>
      <c r="Q159">
        <v>4</v>
      </c>
    </row>
    <row r="160" spans="1:17" x14ac:dyDescent="0.35">
      <c r="A160" s="10" t="str">
        <f t="shared" si="2"/>
        <v>Ndombele (TOT)</v>
      </c>
      <c r="B160" t="s">
        <v>1950</v>
      </c>
      <c r="C160" t="s">
        <v>1951</v>
      </c>
      <c r="D160">
        <v>505</v>
      </c>
      <c r="E160" t="s">
        <v>1726</v>
      </c>
      <c r="F160">
        <v>4.5</v>
      </c>
      <c r="G160">
        <v>0</v>
      </c>
      <c r="H160">
        <v>135</v>
      </c>
      <c r="I160">
        <v>0.7</v>
      </c>
      <c r="J160">
        <v>2479</v>
      </c>
      <c r="K160">
        <v>0</v>
      </c>
      <c r="L160">
        <v>9</v>
      </c>
      <c r="M160" s="5">
        <v>0</v>
      </c>
      <c r="N160" s="5">
        <v>0</v>
      </c>
      <c r="O160">
        <v>10</v>
      </c>
      <c r="P160">
        <v>9</v>
      </c>
      <c r="Q160">
        <v>4</v>
      </c>
    </row>
    <row r="161" spans="1:17" x14ac:dyDescent="0.35">
      <c r="A161" s="10" t="str">
        <f t="shared" si="2"/>
        <v>Richarlison (TOT)</v>
      </c>
      <c r="B161" t="s">
        <v>1950</v>
      </c>
      <c r="C161" t="s">
        <v>1951</v>
      </c>
      <c r="D161">
        <v>509</v>
      </c>
      <c r="E161" t="s">
        <v>1735</v>
      </c>
      <c r="F161">
        <v>7</v>
      </c>
      <c r="G161">
        <v>0</v>
      </c>
      <c r="H161">
        <v>54</v>
      </c>
      <c r="I161">
        <v>2.1</v>
      </c>
      <c r="J161">
        <v>995</v>
      </c>
      <c r="K161">
        <v>2</v>
      </c>
      <c r="L161">
        <v>2</v>
      </c>
      <c r="M161" s="5">
        <v>0</v>
      </c>
      <c r="N161" s="5">
        <v>0</v>
      </c>
      <c r="O161">
        <v>1</v>
      </c>
      <c r="P161">
        <v>5</v>
      </c>
      <c r="Q161">
        <v>3</v>
      </c>
    </row>
    <row r="162" spans="1:17" x14ac:dyDescent="0.35">
      <c r="A162" s="10" t="str">
        <f t="shared" si="2"/>
        <v>Sarr (TOT)</v>
      </c>
      <c r="B162" t="s">
        <v>1950</v>
      </c>
      <c r="C162" t="s">
        <v>1951</v>
      </c>
      <c r="D162">
        <v>513</v>
      </c>
      <c r="E162" t="s">
        <v>811</v>
      </c>
      <c r="F162">
        <v>4.5</v>
      </c>
      <c r="G162">
        <v>0</v>
      </c>
      <c r="H162">
        <v>14</v>
      </c>
      <c r="I162">
        <v>0.9</v>
      </c>
      <c r="J162">
        <v>211</v>
      </c>
      <c r="K162">
        <v>1.3</v>
      </c>
      <c r="L162">
        <v>1</v>
      </c>
      <c r="M162" s="5">
        <v>0</v>
      </c>
      <c r="N162" s="5">
        <v>0</v>
      </c>
      <c r="O162">
        <v>1</v>
      </c>
      <c r="P162">
        <v>1</v>
      </c>
      <c r="Q162">
        <v>2</v>
      </c>
    </row>
    <row r="163" spans="1:17" x14ac:dyDescent="0.35">
      <c r="A163" s="10" t="str">
        <f t="shared" si="2"/>
        <v>Skipp (TOT)</v>
      </c>
      <c r="B163" t="s">
        <v>1950</v>
      </c>
      <c r="C163" t="s">
        <v>1951</v>
      </c>
      <c r="D163">
        <v>515</v>
      </c>
      <c r="E163" t="s">
        <v>1750</v>
      </c>
      <c r="F163">
        <v>5</v>
      </c>
      <c r="G163">
        <v>0</v>
      </c>
      <c r="H163">
        <v>43</v>
      </c>
      <c r="I163">
        <v>0.1</v>
      </c>
      <c r="J163">
        <v>1489</v>
      </c>
      <c r="K163">
        <v>1.9</v>
      </c>
      <c r="L163">
        <v>1</v>
      </c>
      <c r="M163" s="5">
        <v>0</v>
      </c>
      <c r="N163" s="5">
        <v>0</v>
      </c>
      <c r="O163">
        <v>1</v>
      </c>
      <c r="P163">
        <v>1</v>
      </c>
      <c r="Q163">
        <v>4</v>
      </c>
    </row>
    <row r="164" spans="1:17" x14ac:dyDescent="0.35">
      <c r="A164" s="10" t="str">
        <f t="shared" si="2"/>
        <v>Son (TOT)</v>
      </c>
      <c r="B164" t="s">
        <v>1950</v>
      </c>
      <c r="C164" t="s">
        <v>1951</v>
      </c>
      <c r="D164">
        <v>516</v>
      </c>
      <c r="E164" t="s">
        <v>1751</v>
      </c>
      <c r="F164">
        <v>9</v>
      </c>
      <c r="G164">
        <v>0</v>
      </c>
      <c r="H164">
        <v>152</v>
      </c>
      <c r="I164">
        <v>4.5999999999999996</v>
      </c>
      <c r="J164">
        <v>2886</v>
      </c>
      <c r="K164">
        <v>4.2</v>
      </c>
      <c r="L164">
        <v>8</v>
      </c>
      <c r="M164" s="5">
        <v>0</v>
      </c>
      <c r="N164" s="5">
        <v>0</v>
      </c>
      <c r="O164">
        <v>10</v>
      </c>
      <c r="P164">
        <v>6</v>
      </c>
      <c r="Q164">
        <v>9</v>
      </c>
    </row>
    <row r="165" spans="1:17" x14ac:dyDescent="0.35">
      <c r="A165" s="10" t="str">
        <f t="shared" si="2"/>
        <v>Solomon (TOT)</v>
      </c>
      <c r="B165" t="s">
        <v>1950</v>
      </c>
      <c r="C165" t="s">
        <v>1951</v>
      </c>
      <c r="D165">
        <v>583</v>
      </c>
      <c r="E165" t="s">
        <v>1770</v>
      </c>
      <c r="F165">
        <v>5.5</v>
      </c>
      <c r="G165">
        <v>0</v>
      </c>
      <c r="H165">
        <v>44</v>
      </c>
      <c r="I165">
        <v>0.2</v>
      </c>
      <c r="J165">
        <v>560</v>
      </c>
      <c r="K165">
        <v>2.2999999999999998</v>
      </c>
      <c r="L165">
        <v>1</v>
      </c>
      <c r="M165" s="5">
        <v>0</v>
      </c>
      <c r="N165" s="5">
        <v>0</v>
      </c>
      <c r="O165">
        <v>4</v>
      </c>
      <c r="P165">
        <v>6</v>
      </c>
      <c r="Q165">
        <v>9</v>
      </c>
    </row>
    <row r="166" spans="1:17" x14ac:dyDescent="0.35">
      <c r="A166" s="10" t="str">
        <f t="shared" si="2"/>
        <v>Benrahma (WHU)</v>
      </c>
      <c r="B166" t="s">
        <v>1952</v>
      </c>
      <c r="C166" t="s">
        <v>1953</v>
      </c>
      <c r="D166">
        <v>525</v>
      </c>
      <c r="E166" t="s">
        <v>1783</v>
      </c>
      <c r="F166">
        <v>6</v>
      </c>
      <c r="G166">
        <v>0</v>
      </c>
      <c r="H166">
        <v>106</v>
      </c>
      <c r="I166">
        <v>0.9</v>
      </c>
      <c r="J166">
        <v>2059</v>
      </c>
      <c r="K166">
        <v>3</v>
      </c>
      <c r="L166">
        <v>5</v>
      </c>
      <c r="M166" s="5">
        <v>0</v>
      </c>
      <c r="N166" s="5">
        <v>0</v>
      </c>
      <c r="O166">
        <v>6</v>
      </c>
      <c r="P166">
        <v>3</v>
      </c>
      <c r="Q166">
        <v>6</v>
      </c>
    </row>
    <row r="167" spans="1:17" x14ac:dyDescent="0.35">
      <c r="A167" s="10" t="str">
        <f t="shared" si="2"/>
        <v>Bowen (WHU)</v>
      </c>
      <c r="B167" t="s">
        <v>1952</v>
      </c>
      <c r="C167" t="s">
        <v>1953</v>
      </c>
      <c r="D167">
        <v>526</v>
      </c>
      <c r="E167" t="s">
        <v>1786</v>
      </c>
      <c r="F167">
        <v>7</v>
      </c>
      <c r="G167">
        <v>0</v>
      </c>
      <c r="H167">
        <v>145</v>
      </c>
      <c r="I167">
        <v>4.9000000000000004</v>
      </c>
      <c r="J167">
        <v>3232</v>
      </c>
      <c r="K167">
        <v>3.8</v>
      </c>
      <c r="L167">
        <v>9</v>
      </c>
      <c r="M167" s="5">
        <v>0</v>
      </c>
      <c r="N167" s="5">
        <v>0</v>
      </c>
      <c r="O167">
        <v>6</v>
      </c>
      <c r="P167">
        <v>9</v>
      </c>
      <c r="Q167">
        <v>9</v>
      </c>
    </row>
    <row r="168" spans="1:17" x14ac:dyDescent="0.35">
      <c r="A168" s="10" t="str">
        <f t="shared" si="2"/>
        <v>Cornet (WHU)</v>
      </c>
      <c r="B168" t="s">
        <v>1952</v>
      </c>
      <c r="C168" t="s">
        <v>1953</v>
      </c>
      <c r="D168">
        <v>527</v>
      </c>
      <c r="E168" t="s">
        <v>1789</v>
      </c>
      <c r="F168">
        <v>5.5</v>
      </c>
      <c r="G168">
        <v>0</v>
      </c>
      <c r="H168">
        <v>14</v>
      </c>
      <c r="I168">
        <v>0.1</v>
      </c>
      <c r="J168">
        <v>232</v>
      </c>
      <c r="K168">
        <v>1</v>
      </c>
      <c r="L168">
        <v>9</v>
      </c>
      <c r="M168" s="5">
        <v>0</v>
      </c>
      <c r="N168" s="5">
        <v>0</v>
      </c>
      <c r="O168">
        <v>6</v>
      </c>
      <c r="P168">
        <v>9</v>
      </c>
      <c r="Q168">
        <v>9</v>
      </c>
    </row>
    <row r="169" spans="1:17" x14ac:dyDescent="0.35">
      <c r="A169" s="10" t="str">
        <f t="shared" si="2"/>
        <v>Coventry (WHU)</v>
      </c>
      <c r="B169" t="s">
        <v>1952</v>
      </c>
      <c r="C169" t="s">
        <v>1953</v>
      </c>
      <c r="D169">
        <v>529</v>
      </c>
      <c r="E169" t="s">
        <v>1794</v>
      </c>
      <c r="F169">
        <v>4.5</v>
      </c>
      <c r="G169">
        <v>0</v>
      </c>
      <c r="H169">
        <v>1</v>
      </c>
      <c r="I169">
        <v>0.1</v>
      </c>
      <c r="J169">
        <v>1</v>
      </c>
      <c r="K169">
        <v>1</v>
      </c>
      <c r="L169">
        <v>2</v>
      </c>
      <c r="M169" s="5">
        <v>0</v>
      </c>
      <c r="N169" s="5">
        <v>0</v>
      </c>
      <c r="O169">
        <v>6</v>
      </c>
      <c r="P169">
        <v>2</v>
      </c>
      <c r="Q169">
        <v>4</v>
      </c>
    </row>
    <row r="170" spans="1:17" x14ac:dyDescent="0.35">
      <c r="A170" s="10" t="str">
        <f t="shared" si="2"/>
        <v>Downes (WHU)</v>
      </c>
      <c r="B170" t="s">
        <v>1952</v>
      </c>
      <c r="C170" t="s">
        <v>1953</v>
      </c>
      <c r="D170">
        <v>531</v>
      </c>
      <c r="E170" t="s">
        <v>1799</v>
      </c>
      <c r="F170">
        <v>5</v>
      </c>
      <c r="G170">
        <v>0</v>
      </c>
      <c r="H170">
        <v>27</v>
      </c>
      <c r="I170">
        <v>0</v>
      </c>
      <c r="J170">
        <v>752</v>
      </c>
      <c r="K170">
        <v>1.3</v>
      </c>
      <c r="L170">
        <v>8</v>
      </c>
      <c r="M170" s="5">
        <v>0</v>
      </c>
      <c r="N170" s="5">
        <v>0</v>
      </c>
      <c r="O170">
        <v>6</v>
      </c>
      <c r="P170">
        <v>1</v>
      </c>
      <c r="Q170">
        <v>1</v>
      </c>
    </row>
    <row r="171" spans="1:17" x14ac:dyDescent="0.35">
      <c r="A171" s="10" t="str">
        <f t="shared" si="2"/>
        <v>P.Fornals (WHU)</v>
      </c>
      <c r="B171" t="s">
        <v>1952</v>
      </c>
      <c r="C171" t="s">
        <v>1953</v>
      </c>
      <c r="D171">
        <v>534</v>
      </c>
      <c r="E171" t="s">
        <v>1808</v>
      </c>
      <c r="F171">
        <v>5</v>
      </c>
      <c r="G171">
        <v>0</v>
      </c>
      <c r="H171">
        <v>71</v>
      </c>
      <c r="I171">
        <v>0.1</v>
      </c>
      <c r="J171">
        <v>1493</v>
      </c>
      <c r="K171">
        <v>2.2000000000000002</v>
      </c>
      <c r="L171">
        <v>6</v>
      </c>
      <c r="M171" s="5">
        <v>0</v>
      </c>
      <c r="N171" s="5">
        <v>0</v>
      </c>
      <c r="O171">
        <v>3</v>
      </c>
      <c r="P171">
        <v>1</v>
      </c>
      <c r="Q171">
        <v>1</v>
      </c>
    </row>
    <row r="172" spans="1:17" x14ac:dyDescent="0.35">
      <c r="A172" s="10" t="str">
        <f t="shared" si="2"/>
        <v>L.Paquetá (WHU)</v>
      </c>
      <c r="B172" t="s">
        <v>1952</v>
      </c>
      <c r="C172" t="s">
        <v>1953</v>
      </c>
      <c r="D172">
        <v>539</v>
      </c>
      <c r="E172" t="s">
        <v>1820</v>
      </c>
      <c r="F172">
        <v>6</v>
      </c>
      <c r="G172">
        <v>0</v>
      </c>
      <c r="H172">
        <v>98</v>
      </c>
      <c r="I172">
        <v>1.3</v>
      </c>
      <c r="J172">
        <v>2154</v>
      </c>
      <c r="K172">
        <v>3.5</v>
      </c>
      <c r="L172">
        <v>8</v>
      </c>
      <c r="M172" s="5">
        <v>0</v>
      </c>
      <c r="N172" s="5">
        <v>0</v>
      </c>
      <c r="O172">
        <v>4</v>
      </c>
      <c r="P172">
        <v>5</v>
      </c>
      <c r="Q172">
        <v>6</v>
      </c>
    </row>
    <row r="173" spans="1:17" x14ac:dyDescent="0.35">
      <c r="A173" s="10" t="str">
        <f t="shared" si="2"/>
        <v>Souček (WHU)</v>
      </c>
      <c r="B173" t="s">
        <v>1952</v>
      </c>
      <c r="C173" t="s">
        <v>1953</v>
      </c>
      <c r="D173">
        <v>542</v>
      </c>
      <c r="E173" t="s">
        <v>1826</v>
      </c>
      <c r="F173">
        <v>5</v>
      </c>
      <c r="G173">
        <v>0</v>
      </c>
      <c r="H173">
        <v>100</v>
      </c>
      <c r="I173">
        <v>1.1000000000000001</v>
      </c>
      <c r="J173">
        <v>2811</v>
      </c>
      <c r="K173">
        <v>2.8</v>
      </c>
      <c r="L173">
        <v>6</v>
      </c>
      <c r="M173" s="5">
        <v>0</v>
      </c>
      <c r="N173" s="5">
        <v>0</v>
      </c>
      <c r="O173">
        <v>2</v>
      </c>
      <c r="P173">
        <v>4</v>
      </c>
      <c r="Q173">
        <v>8</v>
      </c>
    </row>
    <row r="174" spans="1:17" x14ac:dyDescent="0.35">
      <c r="A174" s="10" t="str">
        <f t="shared" si="2"/>
        <v>Vlašić (WHU)</v>
      </c>
      <c r="B174" t="s">
        <v>1952</v>
      </c>
      <c r="C174" t="s">
        <v>1953</v>
      </c>
      <c r="D174">
        <v>543</v>
      </c>
      <c r="E174" t="s">
        <v>1829</v>
      </c>
      <c r="F174">
        <v>4.5</v>
      </c>
      <c r="G174">
        <v>0</v>
      </c>
      <c r="H174">
        <v>100</v>
      </c>
      <c r="I174">
        <v>0.5</v>
      </c>
      <c r="J174">
        <v>2811</v>
      </c>
      <c r="K174">
        <v>0</v>
      </c>
      <c r="L174">
        <v>6</v>
      </c>
      <c r="M174" s="5">
        <v>0</v>
      </c>
      <c r="N174" s="5">
        <v>0</v>
      </c>
      <c r="O174">
        <v>2</v>
      </c>
      <c r="P174">
        <v>4</v>
      </c>
      <c r="Q174">
        <v>8</v>
      </c>
    </row>
    <row r="175" spans="1:17" x14ac:dyDescent="0.35">
      <c r="A175" s="10" t="str">
        <f t="shared" si="2"/>
        <v>Chiquinho (WOL)</v>
      </c>
      <c r="B175" t="s">
        <v>1954</v>
      </c>
      <c r="C175" t="s">
        <v>1955</v>
      </c>
      <c r="D175">
        <v>549</v>
      </c>
      <c r="E175" t="s">
        <v>1851</v>
      </c>
      <c r="F175">
        <v>4.5</v>
      </c>
      <c r="G175">
        <v>0</v>
      </c>
      <c r="H175">
        <v>41</v>
      </c>
      <c r="I175">
        <v>0</v>
      </c>
      <c r="J175">
        <v>1307</v>
      </c>
      <c r="K175">
        <v>0</v>
      </c>
      <c r="L175">
        <v>3</v>
      </c>
      <c r="M175" s="5">
        <v>0</v>
      </c>
      <c r="N175" s="5">
        <v>0</v>
      </c>
      <c r="O175">
        <v>1</v>
      </c>
      <c r="P175">
        <v>1</v>
      </c>
      <c r="Q175">
        <v>3</v>
      </c>
    </row>
    <row r="176" spans="1:17" x14ac:dyDescent="0.35">
      <c r="A176" s="10" t="str">
        <f t="shared" si="2"/>
        <v>Cundle (WOL)</v>
      </c>
      <c r="B176" t="s">
        <v>1954</v>
      </c>
      <c r="C176" t="s">
        <v>1955</v>
      </c>
      <c r="D176">
        <v>550</v>
      </c>
      <c r="E176" t="s">
        <v>1853</v>
      </c>
      <c r="F176">
        <v>4.5</v>
      </c>
      <c r="G176">
        <v>0</v>
      </c>
      <c r="H176">
        <v>41</v>
      </c>
      <c r="I176">
        <v>0.1</v>
      </c>
      <c r="J176">
        <v>1307</v>
      </c>
      <c r="K176">
        <v>0</v>
      </c>
      <c r="L176">
        <v>3</v>
      </c>
      <c r="M176" s="5">
        <v>0</v>
      </c>
      <c r="N176" s="5">
        <v>0</v>
      </c>
      <c r="O176">
        <v>1</v>
      </c>
      <c r="P176">
        <v>1</v>
      </c>
      <c r="Q176">
        <v>3</v>
      </c>
    </row>
    <row r="177" spans="1:17" x14ac:dyDescent="0.35">
      <c r="A177" s="10" t="str">
        <f t="shared" si="2"/>
        <v>Guedes (WOL)</v>
      </c>
      <c r="B177" t="s">
        <v>1954</v>
      </c>
      <c r="C177" t="s">
        <v>1955</v>
      </c>
      <c r="D177">
        <v>554</v>
      </c>
      <c r="E177" t="s">
        <v>1863</v>
      </c>
      <c r="F177">
        <v>5.5</v>
      </c>
      <c r="G177">
        <v>0</v>
      </c>
      <c r="H177">
        <v>29</v>
      </c>
      <c r="I177">
        <v>0.1</v>
      </c>
      <c r="J177">
        <v>703</v>
      </c>
      <c r="K177">
        <v>2.2000000000000002</v>
      </c>
      <c r="L177">
        <v>1</v>
      </c>
      <c r="M177" s="5">
        <v>0</v>
      </c>
      <c r="N177" s="5">
        <v>0</v>
      </c>
      <c r="O177">
        <v>1</v>
      </c>
      <c r="P177">
        <v>1</v>
      </c>
      <c r="Q177">
        <v>2</v>
      </c>
    </row>
    <row r="178" spans="1:17" x14ac:dyDescent="0.35">
      <c r="A178" s="10" t="str">
        <f t="shared" si="2"/>
        <v>Hodge (WOL)</v>
      </c>
      <c r="B178" t="s">
        <v>1954</v>
      </c>
      <c r="C178" t="s">
        <v>1955</v>
      </c>
      <c r="D178">
        <v>555</v>
      </c>
      <c r="E178" t="s">
        <v>1865</v>
      </c>
      <c r="F178">
        <v>4.5</v>
      </c>
      <c r="G178">
        <v>0</v>
      </c>
      <c r="H178">
        <v>5</v>
      </c>
      <c r="I178">
        <v>0.1</v>
      </c>
      <c r="J178">
        <v>172</v>
      </c>
      <c r="K178">
        <v>0.8</v>
      </c>
      <c r="L178">
        <v>1</v>
      </c>
      <c r="M178" s="5">
        <v>0</v>
      </c>
      <c r="N178" s="5">
        <v>0</v>
      </c>
      <c r="O178">
        <v>1</v>
      </c>
      <c r="P178">
        <v>1</v>
      </c>
      <c r="Q178">
        <v>2</v>
      </c>
    </row>
    <row r="179" spans="1:17" x14ac:dyDescent="0.35">
      <c r="A179" s="10" t="str">
        <f t="shared" si="2"/>
        <v>Hee Chan (WOL)</v>
      </c>
      <c r="B179" t="s">
        <v>1954</v>
      </c>
      <c r="C179" t="s">
        <v>1955</v>
      </c>
      <c r="D179">
        <v>557</v>
      </c>
      <c r="E179" t="s">
        <v>1871</v>
      </c>
      <c r="F179">
        <v>5.5</v>
      </c>
      <c r="G179">
        <v>0</v>
      </c>
      <c r="H179">
        <v>60</v>
      </c>
      <c r="I179">
        <v>0.2</v>
      </c>
      <c r="J179">
        <v>1117</v>
      </c>
      <c r="K179">
        <v>2.2000000000000002</v>
      </c>
      <c r="L179">
        <v>3</v>
      </c>
      <c r="M179" s="5">
        <v>0</v>
      </c>
      <c r="N179" s="5">
        <v>0</v>
      </c>
      <c r="O179">
        <v>3</v>
      </c>
      <c r="P179">
        <v>2</v>
      </c>
      <c r="Q179">
        <v>3</v>
      </c>
    </row>
    <row r="180" spans="1:17" x14ac:dyDescent="0.35">
      <c r="A180" s="10" t="str">
        <f t="shared" si="2"/>
        <v>João Gomes (WOL)</v>
      </c>
      <c r="B180" t="s">
        <v>1954</v>
      </c>
      <c r="C180" t="s">
        <v>1955</v>
      </c>
      <c r="D180">
        <v>559</v>
      </c>
      <c r="E180" t="s">
        <v>1875</v>
      </c>
      <c r="F180">
        <v>5</v>
      </c>
      <c r="G180">
        <v>0</v>
      </c>
      <c r="H180">
        <v>21</v>
      </c>
      <c r="I180">
        <v>0.1</v>
      </c>
      <c r="J180">
        <v>649</v>
      </c>
      <c r="K180">
        <v>1.9</v>
      </c>
      <c r="L180">
        <v>2</v>
      </c>
      <c r="M180" s="5">
        <v>0</v>
      </c>
      <c r="N180" s="5">
        <v>0</v>
      </c>
      <c r="O180">
        <v>1</v>
      </c>
      <c r="P180">
        <v>2</v>
      </c>
      <c r="Q180">
        <v>2</v>
      </c>
    </row>
    <row r="181" spans="1:17" x14ac:dyDescent="0.35">
      <c r="A181" s="10" t="str">
        <f t="shared" si="2"/>
        <v>Jordão (WOL)</v>
      </c>
      <c r="B181" t="s">
        <v>1954</v>
      </c>
      <c r="C181" t="s">
        <v>1955</v>
      </c>
      <c r="D181">
        <v>561</v>
      </c>
      <c r="E181" t="s">
        <v>1881</v>
      </c>
      <c r="F181">
        <v>4.5</v>
      </c>
      <c r="G181">
        <v>0</v>
      </c>
      <c r="H181">
        <v>45</v>
      </c>
      <c r="I181">
        <v>0.2</v>
      </c>
      <c r="J181">
        <v>1257</v>
      </c>
      <c r="K181">
        <v>0</v>
      </c>
      <c r="L181">
        <v>2</v>
      </c>
      <c r="M181" s="5">
        <v>0</v>
      </c>
      <c r="N181" s="5">
        <v>0</v>
      </c>
      <c r="O181">
        <v>1</v>
      </c>
      <c r="P181">
        <v>2</v>
      </c>
      <c r="Q181">
        <v>5</v>
      </c>
    </row>
    <row r="182" spans="1:17" x14ac:dyDescent="0.35">
      <c r="A182" s="10" t="str">
        <f t="shared" si="2"/>
        <v>Lemina (WOL)</v>
      </c>
      <c r="B182" t="s">
        <v>1954</v>
      </c>
      <c r="C182" t="s">
        <v>1955</v>
      </c>
      <c r="D182">
        <v>565</v>
      </c>
      <c r="E182" t="s">
        <v>1892</v>
      </c>
      <c r="F182">
        <v>5</v>
      </c>
      <c r="G182">
        <v>0</v>
      </c>
      <c r="H182">
        <v>35</v>
      </c>
      <c r="I182">
        <v>0</v>
      </c>
      <c r="J182">
        <v>1297</v>
      </c>
      <c r="K182">
        <v>1.8</v>
      </c>
      <c r="L182">
        <v>12</v>
      </c>
      <c r="M182" s="5">
        <v>0</v>
      </c>
      <c r="N182" s="5">
        <v>0</v>
      </c>
      <c r="O182">
        <v>1</v>
      </c>
      <c r="P182">
        <v>1</v>
      </c>
      <c r="Q182">
        <v>5</v>
      </c>
    </row>
    <row r="183" spans="1:17" x14ac:dyDescent="0.35">
      <c r="A183" s="10" t="str">
        <f t="shared" si="2"/>
        <v>Matheus N. (WOL)</v>
      </c>
      <c r="B183" t="s">
        <v>1954</v>
      </c>
      <c r="C183" t="s">
        <v>1955</v>
      </c>
      <c r="D183">
        <v>566</v>
      </c>
      <c r="E183" t="s">
        <v>1896</v>
      </c>
      <c r="F183">
        <v>5</v>
      </c>
      <c r="G183">
        <v>0</v>
      </c>
      <c r="H183">
        <v>80</v>
      </c>
      <c r="I183">
        <v>0.3</v>
      </c>
      <c r="J183">
        <v>2467</v>
      </c>
      <c r="K183">
        <v>2.4</v>
      </c>
      <c r="L183">
        <v>5</v>
      </c>
      <c r="M183" s="5">
        <v>0</v>
      </c>
      <c r="N183" s="5">
        <v>0</v>
      </c>
      <c r="O183">
        <v>1</v>
      </c>
      <c r="P183">
        <v>1</v>
      </c>
      <c r="Q183">
        <v>11</v>
      </c>
    </row>
    <row r="184" spans="1:17" x14ac:dyDescent="0.35">
      <c r="A184" s="10" t="str">
        <f t="shared" si="2"/>
        <v>Neto (WOL)</v>
      </c>
      <c r="B184" t="s">
        <v>1954</v>
      </c>
      <c r="C184" t="s">
        <v>1955</v>
      </c>
      <c r="D184">
        <v>567</v>
      </c>
      <c r="E184" t="s">
        <v>360</v>
      </c>
      <c r="F184">
        <v>5.5</v>
      </c>
      <c r="G184">
        <v>0</v>
      </c>
      <c r="H184">
        <v>37</v>
      </c>
      <c r="I184">
        <v>0.2</v>
      </c>
      <c r="J184">
        <v>962</v>
      </c>
      <c r="K184">
        <v>2.1</v>
      </c>
      <c r="L184">
        <v>5</v>
      </c>
      <c r="M184" s="5">
        <v>0</v>
      </c>
      <c r="N184" s="5">
        <v>0</v>
      </c>
      <c r="O184">
        <v>1</v>
      </c>
      <c r="P184">
        <v>2</v>
      </c>
      <c r="Q184">
        <v>5</v>
      </c>
    </row>
    <row r="185" spans="1:17" x14ac:dyDescent="0.35">
      <c r="A185" s="10" t="str">
        <f t="shared" si="2"/>
        <v>Podence (WOL)</v>
      </c>
      <c r="B185" t="s">
        <v>1954</v>
      </c>
      <c r="C185" t="s">
        <v>1955</v>
      </c>
      <c r="D185">
        <v>568</v>
      </c>
      <c r="E185" t="s">
        <v>1901</v>
      </c>
      <c r="F185">
        <v>5.5</v>
      </c>
      <c r="G185">
        <v>0</v>
      </c>
      <c r="H185">
        <v>92</v>
      </c>
      <c r="I185">
        <v>0.2</v>
      </c>
      <c r="J185">
        <v>1760</v>
      </c>
      <c r="K185">
        <v>2.9</v>
      </c>
      <c r="L185">
        <v>10</v>
      </c>
      <c r="M185" s="5">
        <v>0</v>
      </c>
      <c r="N185" s="5">
        <v>0</v>
      </c>
      <c r="O185">
        <v>6</v>
      </c>
      <c r="P185">
        <v>1</v>
      </c>
      <c r="Q185">
        <v>6</v>
      </c>
    </row>
    <row r="186" spans="1:17" x14ac:dyDescent="0.35">
      <c r="A186" s="10" t="str">
        <f t="shared" si="2"/>
        <v>Sarabia (WOL)</v>
      </c>
      <c r="B186" t="s">
        <v>1954</v>
      </c>
      <c r="C186" t="s">
        <v>1955</v>
      </c>
      <c r="D186">
        <v>570</v>
      </c>
      <c r="E186" t="s">
        <v>1907</v>
      </c>
      <c r="F186">
        <v>5</v>
      </c>
      <c r="G186">
        <v>0</v>
      </c>
      <c r="H186">
        <v>27</v>
      </c>
      <c r="I186">
        <v>0.1</v>
      </c>
      <c r="J186">
        <v>764</v>
      </c>
      <c r="K186">
        <v>2.1</v>
      </c>
      <c r="L186">
        <v>3</v>
      </c>
      <c r="M186" s="5">
        <v>0</v>
      </c>
      <c r="N186" s="5">
        <v>0</v>
      </c>
      <c r="O186">
        <v>1</v>
      </c>
      <c r="P186">
        <v>1</v>
      </c>
      <c r="Q186">
        <v>3</v>
      </c>
    </row>
    <row r="187" spans="1:17" x14ac:dyDescent="0.35">
      <c r="A187" s="10" t="str">
        <f t="shared" si="2"/>
        <v>Boubacar Traore (WOL)</v>
      </c>
      <c r="B187" t="s">
        <v>1954</v>
      </c>
      <c r="C187" t="s">
        <v>1955</v>
      </c>
      <c r="D187">
        <v>574</v>
      </c>
      <c r="E187" t="s">
        <v>1921</v>
      </c>
      <c r="F187">
        <v>4.5</v>
      </c>
      <c r="G187">
        <v>0</v>
      </c>
      <c r="H187">
        <v>14</v>
      </c>
      <c r="I187">
        <v>0.6</v>
      </c>
      <c r="J187">
        <v>405</v>
      </c>
      <c r="K187">
        <v>1.4</v>
      </c>
      <c r="L187">
        <v>4</v>
      </c>
      <c r="M187" s="5">
        <v>0</v>
      </c>
      <c r="N187" s="5">
        <v>0</v>
      </c>
      <c r="O187">
        <v>1</v>
      </c>
      <c r="P187">
        <v>1</v>
      </c>
      <c r="Q187">
        <v>4</v>
      </c>
    </row>
    <row r="188" spans="1:17" x14ac:dyDescent="0.35">
      <c r="A188" s="10" t="str">
        <f t="shared" si="2"/>
        <v>Anthony (BOU)</v>
      </c>
      <c r="B188" t="s">
        <v>1968</v>
      </c>
      <c r="C188" t="s">
        <v>1969</v>
      </c>
      <c r="D188">
        <v>62</v>
      </c>
      <c r="E188" t="s">
        <v>312</v>
      </c>
      <c r="F188">
        <v>5</v>
      </c>
      <c r="G188">
        <v>0</v>
      </c>
      <c r="H188">
        <v>61</v>
      </c>
      <c r="I188">
        <v>0.2</v>
      </c>
      <c r="J188">
        <v>1241</v>
      </c>
      <c r="K188">
        <v>2</v>
      </c>
      <c r="L188">
        <v>4</v>
      </c>
      <c r="M188" s="5">
        <v>0</v>
      </c>
      <c r="N188" s="5">
        <v>0</v>
      </c>
      <c r="O188">
        <v>3</v>
      </c>
      <c r="P188">
        <v>1</v>
      </c>
      <c r="Q188">
        <v>2</v>
      </c>
    </row>
    <row r="189" spans="1:17" x14ac:dyDescent="0.35">
      <c r="A189" s="10" t="str">
        <f t="shared" si="2"/>
        <v>Billing (BOU)</v>
      </c>
      <c r="B189" t="s">
        <v>1968</v>
      </c>
      <c r="C189" t="s">
        <v>1969</v>
      </c>
      <c r="D189">
        <v>63</v>
      </c>
      <c r="E189" t="s">
        <v>315</v>
      </c>
      <c r="F189">
        <v>5.5</v>
      </c>
      <c r="G189">
        <v>0</v>
      </c>
      <c r="H189">
        <v>126</v>
      </c>
      <c r="I189">
        <v>0.9</v>
      </c>
      <c r="J189">
        <v>2766</v>
      </c>
      <c r="K189">
        <v>3.5</v>
      </c>
      <c r="L189">
        <v>14</v>
      </c>
      <c r="M189" s="5">
        <v>0</v>
      </c>
      <c r="N189" s="5">
        <v>0</v>
      </c>
      <c r="O189">
        <v>7</v>
      </c>
      <c r="P189">
        <v>2</v>
      </c>
      <c r="Q189">
        <v>9</v>
      </c>
    </row>
    <row r="190" spans="1:17" x14ac:dyDescent="0.35">
      <c r="A190" s="10" t="str">
        <f t="shared" si="2"/>
        <v>Brooks (BOU)</v>
      </c>
      <c r="B190" t="s">
        <v>1968</v>
      </c>
      <c r="C190" t="s">
        <v>1969</v>
      </c>
      <c r="D190">
        <v>64</v>
      </c>
      <c r="E190" t="s">
        <v>318</v>
      </c>
      <c r="F190">
        <v>5</v>
      </c>
      <c r="G190">
        <v>0</v>
      </c>
      <c r="H190">
        <v>5</v>
      </c>
      <c r="I190">
        <v>0.1</v>
      </c>
      <c r="J190">
        <v>170</v>
      </c>
      <c r="K190">
        <v>0.8</v>
      </c>
      <c r="L190">
        <v>14</v>
      </c>
      <c r="M190" s="5">
        <v>0</v>
      </c>
      <c r="N190" s="5">
        <v>0</v>
      </c>
      <c r="O190">
        <v>7</v>
      </c>
      <c r="P190">
        <v>2</v>
      </c>
      <c r="Q190">
        <v>9</v>
      </c>
    </row>
    <row r="191" spans="1:17" x14ac:dyDescent="0.35">
      <c r="A191" s="10" t="str">
        <f t="shared" si="2"/>
        <v>Christie (BOU)</v>
      </c>
      <c r="B191" t="s">
        <v>1968</v>
      </c>
      <c r="C191" t="s">
        <v>1969</v>
      </c>
      <c r="D191">
        <v>65</v>
      </c>
      <c r="E191" t="s">
        <v>321</v>
      </c>
      <c r="F191">
        <v>5</v>
      </c>
      <c r="G191">
        <v>0</v>
      </c>
      <c r="H191">
        <v>64</v>
      </c>
      <c r="I191">
        <v>0</v>
      </c>
      <c r="J191">
        <v>1825</v>
      </c>
      <c r="K191">
        <v>2</v>
      </c>
      <c r="L191">
        <v>2</v>
      </c>
      <c r="M191" s="5">
        <v>0</v>
      </c>
      <c r="N191" s="5">
        <v>0</v>
      </c>
      <c r="O191">
        <v>1</v>
      </c>
      <c r="P191">
        <v>2</v>
      </c>
      <c r="Q191">
        <v>3</v>
      </c>
    </row>
    <row r="192" spans="1:17" x14ac:dyDescent="0.35">
      <c r="A192" s="10" t="str">
        <f t="shared" si="2"/>
        <v>L.Cook (BOU)</v>
      </c>
      <c r="B192" t="s">
        <v>1968</v>
      </c>
      <c r="C192" t="s">
        <v>1969</v>
      </c>
      <c r="D192">
        <v>66</v>
      </c>
      <c r="E192" t="s">
        <v>325</v>
      </c>
      <c r="F192">
        <v>5</v>
      </c>
      <c r="G192">
        <v>0</v>
      </c>
      <c r="H192">
        <v>51</v>
      </c>
      <c r="I192">
        <v>0</v>
      </c>
      <c r="J192">
        <v>1712</v>
      </c>
      <c r="K192">
        <v>1.8</v>
      </c>
      <c r="L192">
        <v>1</v>
      </c>
      <c r="M192" s="5">
        <v>0</v>
      </c>
      <c r="N192" s="5">
        <v>0</v>
      </c>
      <c r="O192">
        <v>1</v>
      </c>
      <c r="P192">
        <v>2</v>
      </c>
      <c r="Q192">
        <v>3</v>
      </c>
    </row>
    <row r="193" spans="1:17" x14ac:dyDescent="0.35">
      <c r="A193" s="10" t="str">
        <f t="shared" si="2"/>
        <v>Siriki (BOU)</v>
      </c>
      <c r="B193" t="s">
        <v>1968</v>
      </c>
      <c r="C193" t="s">
        <v>1969</v>
      </c>
      <c r="D193">
        <v>67</v>
      </c>
      <c r="E193" t="s">
        <v>326</v>
      </c>
      <c r="F193">
        <v>4.5</v>
      </c>
      <c r="G193">
        <v>0</v>
      </c>
      <c r="H193">
        <v>6</v>
      </c>
      <c r="I193">
        <v>0</v>
      </c>
      <c r="J193">
        <v>104</v>
      </c>
      <c r="K193">
        <v>1</v>
      </c>
      <c r="L193">
        <v>1</v>
      </c>
      <c r="M193" s="5">
        <v>0</v>
      </c>
      <c r="N193" s="5">
        <v>0</v>
      </c>
      <c r="O193">
        <v>1</v>
      </c>
      <c r="P193">
        <v>2</v>
      </c>
      <c r="Q193">
        <v>3</v>
      </c>
    </row>
    <row r="194" spans="1:17" x14ac:dyDescent="0.35">
      <c r="A194" s="10" t="str">
        <f t="shared" si="2"/>
        <v>Kilkenny (BOU)</v>
      </c>
      <c r="B194" t="s">
        <v>1968</v>
      </c>
      <c r="C194" t="s">
        <v>1969</v>
      </c>
      <c r="D194">
        <v>71</v>
      </c>
      <c r="E194" t="s">
        <v>342</v>
      </c>
      <c r="F194">
        <v>4.5</v>
      </c>
      <c r="G194">
        <v>0</v>
      </c>
      <c r="H194">
        <v>60</v>
      </c>
      <c r="I194">
        <v>0.1</v>
      </c>
      <c r="J194">
        <v>2040</v>
      </c>
      <c r="K194">
        <v>0</v>
      </c>
      <c r="L194">
        <v>5</v>
      </c>
      <c r="M194" s="5">
        <v>0</v>
      </c>
      <c r="N194" s="5">
        <v>0</v>
      </c>
      <c r="O194">
        <v>1</v>
      </c>
      <c r="P194">
        <v>2</v>
      </c>
      <c r="Q194">
        <v>5</v>
      </c>
    </row>
    <row r="195" spans="1:17" x14ac:dyDescent="0.35">
      <c r="A195" s="10" t="str">
        <f t="shared" si="2"/>
        <v>Kluivert (BOU)</v>
      </c>
      <c r="B195" t="s">
        <v>1968</v>
      </c>
      <c r="C195" t="s">
        <v>1969</v>
      </c>
      <c r="D195">
        <v>72</v>
      </c>
      <c r="E195" t="s">
        <v>345</v>
      </c>
      <c r="F195">
        <v>5</v>
      </c>
      <c r="G195">
        <v>0</v>
      </c>
      <c r="H195">
        <v>60</v>
      </c>
      <c r="I195">
        <v>0.8</v>
      </c>
      <c r="J195">
        <v>2040</v>
      </c>
      <c r="K195">
        <v>0</v>
      </c>
      <c r="L195">
        <v>5</v>
      </c>
      <c r="M195" s="5">
        <v>0</v>
      </c>
      <c r="N195" s="5">
        <v>0</v>
      </c>
      <c r="O195">
        <v>1</v>
      </c>
      <c r="P195">
        <v>2</v>
      </c>
      <c r="Q195">
        <v>5</v>
      </c>
    </row>
    <row r="196" spans="1:17" x14ac:dyDescent="0.35">
      <c r="A196" s="10" t="str">
        <f t="shared" si="2"/>
        <v>Lowe (BOU)</v>
      </c>
      <c r="B196" t="s">
        <v>1968</v>
      </c>
      <c r="C196" t="s">
        <v>1969</v>
      </c>
      <c r="D196">
        <v>73</v>
      </c>
      <c r="E196" t="s">
        <v>348</v>
      </c>
      <c r="F196">
        <v>5</v>
      </c>
      <c r="G196">
        <v>0</v>
      </c>
      <c r="H196">
        <v>2</v>
      </c>
      <c r="I196">
        <v>0</v>
      </c>
      <c r="J196">
        <v>11</v>
      </c>
      <c r="K196">
        <v>1</v>
      </c>
      <c r="L196">
        <v>5</v>
      </c>
      <c r="M196" s="5">
        <v>0</v>
      </c>
      <c r="N196" s="5">
        <v>0</v>
      </c>
      <c r="O196">
        <v>1</v>
      </c>
      <c r="P196">
        <v>2</v>
      </c>
      <c r="Q196">
        <v>5</v>
      </c>
    </row>
    <row r="197" spans="1:17" x14ac:dyDescent="0.35">
      <c r="A197" s="10" t="str">
        <f t="shared" ref="A197:A260" si="3">IF(B197="","",E197&amp;" ("&amp;B197&amp;")")</f>
        <v>Marcondes (BOU)</v>
      </c>
      <c r="B197" t="s">
        <v>1968</v>
      </c>
      <c r="C197" t="s">
        <v>1969</v>
      </c>
      <c r="D197">
        <v>74</v>
      </c>
      <c r="E197" t="s">
        <v>350</v>
      </c>
      <c r="F197">
        <v>4.5</v>
      </c>
      <c r="G197">
        <v>0</v>
      </c>
      <c r="H197">
        <v>1</v>
      </c>
      <c r="I197">
        <v>0</v>
      </c>
      <c r="J197">
        <v>8</v>
      </c>
      <c r="K197">
        <v>1</v>
      </c>
      <c r="L197">
        <v>5</v>
      </c>
      <c r="M197" s="5">
        <v>0</v>
      </c>
      <c r="N197" s="5">
        <v>0</v>
      </c>
      <c r="O197">
        <v>1</v>
      </c>
      <c r="P197">
        <v>2</v>
      </c>
      <c r="Q197">
        <v>5</v>
      </c>
    </row>
    <row r="198" spans="1:17" x14ac:dyDescent="0.35">
      <c r="A198" s="10" t="str">
        <f t="shared" si="3"/>
        <v>O.Dango (BOU)</v>
      </c>
      <c r="B198" t="s">
        <v>1968</v>
      </c>
      <c r="C198" t="s">
        <v>1969</v>
      </c>
      <c r="D198">
        <v>78</v>
      </c>
      <c r="E198" t="s">
        <v>364</v>
      </c>
      <c r="F198">
        <v>5</v>
      </c>
      <c r="G198">
        <v>0</v>
      </c>
      <c r="H198">
        <v>49</v>
      </c>
      <c r="I198">
        <v>0.1</v>
      </c>
      <c r="J198">
        <v>1239</v>
      </c>
      <c r="K198">
        <v>2.6</v>
      </c>
      <c r="L198">
        <v>4</v>
      </c>
      <c r="M198" s="5">
        <v>0</v>
      </c>
      <c r="N198" s="5">
        <v>0</v>
      </c>
      <c r="O198">
        <v>1</v>
      </c>
      <c r="P198">
        <v>3</v>
      </c>
      <c r="Q198">
        <v>1</v>
      </c>
    </row>
    <row r="199" spans="1:17" x14ac:dyDescent="0.35">
      <c r="A199" s="10" t="str">
        <f t="shared" si="3"/>
        <v>Pearson (BOU)</v>
      </c>
      <c r="B199" t="s">
        <v>1968</v>
      </c>
      <c r="C199" t="s">
        <v>1969</v>
      </c>
      <c r="D199">
        <v>79</v>
      </c>
      <c r="E199" t="s">
        <v>368</v>
      </c>
      <c r="F199">
        <v>4.5</v>
      </c>
      <c r="G199">
        <v>0</v>
      </c>
      <c r="H199">
        <v>9</v>
      </c>
      <c r="I199">
        <v>0</v>
      </c>
      <c r="J199">
        <v>282</v>
      </c>
      <c r="K199">
        <v>1.3</v>
      </c>
      <c r="L199">
        <v>4</v>
      </c>
      <c r="M199" s="5">
        <v>0</v>
      </c>
      <c r="N199" s="5">
        <v>0</v>
      </c>
      <c r="O199">
        <v>1</v>
      </c>
      <c r="P199">
        <v>3</v>
      </c>
      <c r="Q199">
        <v>1</v>
      </c>
    </row>
    <row r="200" spans="1:17" x14ac:dyDescent="0.35">
      <c r="A200" s="10" t="str">
        <f t="shared" si="3"/>
        <v>Rothwell (BOU)</v>
      </c>
      <c r="B200" t="s">
        <v>1968</v>
      </c>
      <c r="C200" t="s">
        <v>1969</v>
      </c>
      <c r="D200">
        <v>81</v>
      </c>
      <c r="E200" t="s">
        <v>374</v>
      </c>
      <c r="F200">
        <v>5</v>
      </c>
      <c r="G200">
        <v>0</v>
      </c>
      <c r="H200">
        <v>33</v>
      </c>
      <c r="I200">
        <v>0</v>
      </c>
      <c r="J200">
        <v>1010</v>
      </c>
      <c r="K200">
        <v>1.6</v>
      </c>
      <c r="L200">
        <v>4</v>
      </c>
      <c r="M200" s="5">
        <v>0</v>
      </c>
      <c r="N200" s="5">
        <v>0</v>
      </c>
      <c r="O200">
        <v>1</v>
      </c>
      <c r="P200">
        <v>1</v>
      </c>
      <c r="Q200">
        <v>3</v>
      </c>
    </row>
    <row r="201" spans="1:17" x14ac:dyDescent="0.35">
      <c r="A201" s="10" t="str">
        <f t="shared" si="3"/>
        <v>Tavernier (BOU)</v>
      </c>
      <c r="B201" t="s">
        <v>1968</v>
      </c>
      <c r="C201" t="s">
        <v>1969</v>
      </c>
      <c r="D201">
        <v>86</v>
      </c>
      <c r="E201" t="s">
        <v>391</v>
      </c>
      <c r="F201">
        <v>5.5</v>
      </c>
      <c r="G201">
        <v>0</v>
      </c>
      <c r="H201">
        <v>94</v>
      </c>
      <c r="I201">
        <v>0.1</v>
      </c>
      <c r="J201">
        <v>1740</v>
      </c>
      <c r="K201">
        <v>4.0999999999999996</v>
      </c>
      <c r="L201">
        <v>12</v>
      </c>
      <c r="M201" s="5">
        <v>0</v>
      </c>
      <c r="N201" s="5">
        <v>0</v>
      </c>
      <c r="O201">
        <v>5</v>
      </c>
      <c r="P201">
        <v>4</v>
      </c>
      <c r="Q201">
        <v>5</v>
      </c>
    </row>
    <row r="202" spans="1:17" x14ac:dyDescent="0.35">
      <c r="A202" s="10" t="str">
        <f t="shared" si="3"/>
        <v>Hamed Traorè (BOU)</v>
      </c>
      <c r="B202" t="s">
        <v>1968</v>
      </c>
      <c r="C202" t="s">
        <v>1969</v>
      </c>
      <c r="D202">
        <v>87</v>
      </c>
      <c r="E202" t="s">
        <v>395</v>
      </c>
      <c r="F202">
        <v>5</v>
      </c>
      <c r="G202">
        <v>0</v>
      </c>
      <c r="H202">
        <v>14</v>
      </c>
      <c r="I202">
        <v>0</v>
      </c>
      <c r="J202">
        <v>425</v>
      </c>
      <c r="K202">
        <v>2</v>
      </c>
      <c r="L202">
        <v>12</v>
      </c>
      <c r="M202" s="5">
        <v>0</v>
      </c>
      <c r="N202" s="5">
        <v>0</v>
      </c>
      <c r="O202">
        <v>5</v>
      </c>
      <c r="P202">
        <v>4</v>
      </c>
      <c r="Q202">
        <v>2</v>
      </c>
    </row>
    <row r="203" spans="1:17" x14ac:dyDescent="0.35">
      <c r="A203" s="10" t="str">
        <f t="shared" si="3"/>
        <v>Adingra (BRI)</v>
      </c>
      <c r="B203" t="s">
        <v>1970</v>
      </c>
      <c r="C203" t="s">
        <v>1933</v>
      </c>
      <c r="D203">
        <v>122</v>
      </c>
      <c r="E203" t="s">
        <v>512</v>
      </c>
      <c r="F203">
        <v>5</v>
      </c>
      <c r="G203">
        <v>0</v>
      </c>
      <c r="H203">
        <v>45</v>
      </c>
      <c r="I203">
        <v>0.3</v>
      </c>
      <c r="J203">
        <v>1097</v>
      </c>
      <c r="K203">
        <v>0</v>
      </c>
      <c r="L203">
        <v>4</v>
      </c>
      <c r="M203" s="5">
        <v>0</v>
      </c>
      <c r="N203" s="5">
        <v>0</v>
      </c>
      <c r="O203">
        <v>7</v>
      </c>
      <c r="P203">
        <v>1</v>
      </c>
      <c r="Q203">
        <v>4</v>
      </c>
    </row>
    <row r="204" spans="1:17" x14ac:dyDescent="0.35">
      <c r="A204" s="10" t="str">
        <f t="shared" si="3"/>
        <v>Alzate (BRI)</v>
      </c>
      <c r="B204" t="s">
        <v>1970</v>
      </c>
      <c r="C204" t="s">
        <v>1933</v>
      </c>
      <c r="D204">
        <v>123</v>
      </c>
      <c r="E204" t="s">
        <v>515</v>
      </c>
      <c r="F204">
        <v>4.5</v>
      </c>
      <c r="G204">
        <v>0</v>
      </c>
      <c r="H204">
        <v>45</v>
      </c>
      <c r="I204">
        <v>0.2</v>
      </c>
      <c r="J204">
        <v>1097</v>
      </c>
      <c r="K204">
        <v>0</v>
      </c>
      <c r="L204">
        <v>4</v>
      </c>
      <c r="M204" s="5">
        <v>0</v>
      </c>
      <c r="N204" s="5">
        <v>0</v>
      </c>
      <c r="O204">
        <v>7</v>
      </c>
      <c r="P204">
        <v>1</v>
      </c>
      <c r="Q204">
        <v>4</v>
      </c>
    </row>
    <row r="205" spans="1:17" x14ac:dyDescent="0.35">
      <c r="A205" s="10" t="str">
        <f t="shared" si="3"/>
        <v>Ayari (BRI)</v>
      </c>
      <c r="B205" t="s">
        <v>1970</v>
      </c>
      <c r="C205" t="s">
        <v>1933</v>
      </c>
      <c r="D205">
        <v>124</v>
      </c>
      <c r="E205" t="s">
        <v>518</v>
      </c>
      <c r="F205">
        <v>4.5</v>
      </c>
      <c r="G205">
        <v>0</v>
      </c>
      <c r="H205">
        <v>3</v>
      </c>
      <c r="I205">
        <v>0.1</v>
      </c>
      <c r="J205">
        <v>65</v>
      </c>
      <c r="K205">
        <v>1</v>
      </c>
      <c r="L205">
        <v>4</v>
      </c>
      <c r="M205" s="5">
        <v>0</v>
      </c>
      <c r="N205" s="5">
        <v>0</v>
      </c>
      <c r="O205">
        <v>7</v>
      </c>
      <c r="P205">
        <v>1</v>
      </c>
      <c r="Q205">
        <v>4</v>
      </c>
    </row>
    <row r="206" spans="1:17" x14ac:dyDescent="0.35">
      <c r="A206" s="10" t="str">
        <f t="shared" si="3"/>
        <v>Buonanotte (BRI)</v>
      </c>
      <c r="B206" t="s">
        <v>1970</v>
      </c>
      <c r="C206" t="s">
        <v>1933</v>
      </c>
      <c r="D206">
        <v>125</v>
      </c>
      <c r="E206" t="s">
        <v>521</v>
      </c>
      <c r="F206">
        <v>5</v>
      </c>
      <c r="G206">
        <v>0</v>
      </c>
      <c r="H206">
        <v>26</v>
      </c>
      <c r="I206">
        <v>0.1</v>
      </c>
      <c r="J206">
        <v>558</v>
      </c>
      <c r="K206">
        <v>2</v>
      </c>
      <c r="L206">
        <v>2</v>
      </c>
      <c r="M206" s="5">
        <v>0</v>
      </c>
      <c r="N206" s="5">
        <v>0</v>
      </c>
      <c r="O206">
        <v>1</v>
      </c>
      <c r="P206">
        <v>1</v>
      </c>
      <c r="Q206">
        <v>1</v>
      </c>
    </row>
    <row r="207" spans="1:17" x14ac:dyDescent="0.35">
      <c r="A207" s="10" t="str">
        <f t="shared" si="3"/>
        <v>Caicedo (BRI)</v>
      </c>
      <c r="B207" t="s">
        <v>1970</v>
      </c>
      <c r="C207" t="s">
        <v>1933</v>
      </c>
      <c r="D207">
        <v>126</v>
      </c>
      <c r="E207" t="s">
        <v>525</v>
      </c>
      <c r="F207">
        <v>5</v>
      </c>
      <c r="G207">
        <v>0</v>
      </c>
      <c r="H207">
        <v>79</v>
      </c>
      <c r="I207">
        <v>3</v>
      </c>
      <c r="J207">
        <v>3138</v>
      </c>
      <c r="K207">
        <v>2.1</v>
      </c>
      <c r="L207">
        <v>2</v>
      </c>
      <c r="M207" s="5">
        <v>0</v>
      </c>
      <c r="N207" s="5">
        <v>0</v>
      </c>
      <c r="O207">
        <v>1</v>
      </c>
      <c r="P207">
        <v>1</v>
      </c>
      <c r="Q207">
        <v>10</v>
      </c>
    </row>
    <row r="208" spans="1:17" x14ac:dyDescent="0.35">
      <c r="A208" s="10" t="str">
        <f t="shared" si="3"/>
        <v>Dahoud (BRI)</v>
      </c>
      <c r="B208" t="s">
        <v>1970</v>
      </c>
      <c r="C208" t="s">
        <v>1933</v>
      </c>
      <c r="D208">
        <v>128</v>
      </c>
      <c r="E208" t="s">
        <v>531</v>
      </c>
      <c r="F208">
        <v>5</v>
      </c>
      <c r="G208">
        <v>0</v>
      </c>
      <c r="H208">
        <v>79</v>
      </c>
      <c r="I208">
        <v>0.2</v>
      </c>
      <c r="J208">
        <v>3138</v>
      </c>
      <c r="K208">
        <v>0</v>
      </c>
      <c r="L208">
        <v>2</v>
      </c>
      <c r="M208" s="5">
        <v>0</v>
      </c>
      <c r="N208" s="5">
        <v>0</v>
      </c>
      <c r="O208">
        <v>1</v>
      </c>
      <c r="P208">
        <v>1</v>
      </c>
      <c r="Q208">
        <v>10</v>
      </c>
    </row>
    <row r="209" spans="1:17" x14ac:dyDescent="0.35">
      <c r="A209" s="10" t="str">
        <f t="shared" si="3"/>
        <v>Enciso (BRI)</v>
      </c>
      <c r="B209" t="s">
        <v>1970</v>
      </c>
      <c r="C209" t="s">
        <v>1933</v>
      </c>
      <c r="D209">
        <v>130</v>
      </c>
      <c r="E209" t="s">
        <v>536</v>
      </c>
      <c r="F209">
        <v>5.5</v>
      </c>
      <c r="G209">
        <v>0</v>
      </c>
      <c r="H209">
        <v>57</v>
      </c>
      <c r="I209">
        <v>6.7</v>
      </c>
      <c r="J209">
        <v>794</v>
      </c>
      <c r="K209">
        <v>2.9</v>
      </c>
      <c r="L209">
        <v>7</v>
      </c>
      <c r="M209" s="5">
        <v>0</v>
      </c>
      <c r="N209" s="5">
        <v>0</v>
      </c>
      <c r="O209">
        <v>4</v>
      </c>
      <c r="P209">
        <v>3</v>
      </c>
      <c r="Q209">
        <v>4</v>
      </c>
    </row>
    <row r="210" spans="1:17" x14ac:dyDescent="0.35">
      <c r="A210" s="10" t="str">
        <f t="shared" si="3"/>
        <v>Gilmour (BRI)</v>
      </c>
      <c r="B210" t="s">
        <v>1970</v>
      </c>
      <c r="C210" t="s">
        <v>1933</v>
      </c>
      <c r="D210">
        <v>133</v>
      </c>
      <c r="E210" t="s">
        <v>546</v>
      </c>
      <c r="F210">
        <v>5</v>
      </c>
      <c r="G210">
        <v>0</v>
      </c>
      <c r="H210">
        <v>21</v>
      </c>
      <c r="I210">
        <v>0.1</v>
      </c>
      <c r="J210">
        <v>502</v>
      </c>
      <c r="K210">
        <v>1.5</v>
      </c>
      <c r="L210">
        <v>8</v>
      </c>
      <c r="M210" s="5">
        <v>0</v>
      </c>
      <c r="N210" s="5">
        <v>0</v>
      </c>
      <c r="O210">
        <v>6</v>
      </c>
      <c r="P210">
        <v>1</v>
      </c>
      <c r="Q210">
        <v>2</v>
      </c>
    </row>
    <row r="211" spans="1:17" x14ac:dyDescent="0.35">
      <c r="A211" s="10" t="str">
        <f t="shared" si="3"/>
        <v>Gross (BRI)</v>
      </c>
      <c r="B211" t="s">
        <v>1970</v>
      </c>
      <c r="C211" t="s">
        <v>1933</v>
      </c>
      <c r="D211">
        <v>134</v>
      </c>
      <c r="E211" t="s">
        <v>550</v>
      </c>
      <c r="F211">
        <v>6.5</v>
      </c>
      <c r="G211">
        <v>0</v>
      </c>
      <c r="H211">
        <v>159</v>
      </c>
      <c r="I211">
        <v>4.9000000000000004</v>
      </c>
      <c r="J211">
        <v>3240</v>
      </c>
      <c r="K211">
        <v>4.3</v>
      </c>
      <c r="L211">
        <v>14</v>
      </c>
      <c r="M211" s="5">
        <v>0</v>
      </c>
      <c r="N211" s="5">
        <v>0</v>
      </c>
      <c r="O211">
        <v>9</v>
      </c>
      <c r="P211">
        <v>8</v>
      </c>
      <c r="Q211">
        <v>11</v>
      </c>
    </row>
    <row r="212" spans="1:17" x14ac:dyDescent="0.35">
      <c r="A212" s="10" t="str">
        <f t="shared" si="3"/>
        <v>Kozłowski (BRI)</v>
      </c>
      <c r="B212" t="s">
        <v>1970</v>
      </c>
      <c r="C212" t="s">
        <v>1933</v>
      </c>
      <c r="D212">
        <v>137</v>
      </c>
      <c r="E212" t="s">
        <v>560</v>
      </c>
      <c r="F212">
        <v>4.5</v>
      </c>
      <c r="G212">
        <v>0</v>
      </c>
      <c r="H212">
        <v>159</v>
      </c>
      <c r="I212">
        <v>0</v>
      </c>
      <c r="J212">
        <v>3240</v>
      </c>
      <c r="K212">
        <v>0</v>
      </c>
      <c r="L212">
        <v>14</v>
      </c>
      <c r="M212" s="5">
        <v>0</v>
      </c>
      <c r="N212" s="5">
        <v>0</v>
      </c>
      <c r="O212">
        <v>9</v>
      </c>
      <c r="P212">
        <v>8</v>
      </c>
      <c r="Q212">
        <v>11</v>
      </c>
    </row>
    <row r="213" spans="1:17" x14ac:dyDescent="0.35">
      <c r="A213" s="10" t="str">
        <f t="shared" si="3"/>
        <v>Lallana (BRI)</v>
      </c>
      <c r="B213" t="s">
        <v>1970</v>
      </c>
      <c r="C213" t="s">
        <v>1933</v>
      </c>
      <c r="D213">
        <v>138</v>
      </c>
      <c r="E213" t="s">
        <v>562</v>
      </c>
      <c r="F213">
        <v>5</v>
      </c>
      <c r="G213">
        <v>0</v>
      </c>
      <c r="H213">
        <v>47</v>
      </c>
      <c r="I213">
        <v>0.1</v>
      </c>
      <c r="J213">
        <v>717</v>
      </c>
      <c r="K213">
        <v>2.9</v>
      </c>
      <c r="L213">
        <v>4</v>
      </c>
      <c r="M213" s="5">
        <v>0</v>
      </c>
      <c r="N213" s="5">
        <v>0</v>
      </c>
      <c r="O213">
        <v>2</v>
      </c>
      <c r="P213">
        <v>1</v>
      </c>
      <c r="Q213">
        <v>5</v>
      </c>
    </row>
    <row r="214" spans="1:17" x14ac:dyDescent="0.35">
      <c r="A214" s="10" t="str">
        <f t="shared" si="3"/>
        <v>March (BRI)</v>
      </c>
      <c r="B214" t="s">
        <v>1970</v>
      </c>
      <c r="C214" t="s">
        <v>1933</v>
      </c>
      <c r="D214">
        <v>140</v>
      </c>
      <c r="E214" t="s">
        <v>568</v>
      </c>
      <c r="F214">
        <v>6.5</v>
      </c>
      <c r="G214">
        <v>0</v>
      </c>
      <c r="H214">
        <v>147</v>
      </c>
      <c r="I214">
        <v>2.7</v>
      </c>
      <c r="J214">
        <v>2719</v>
      </c>
      <c r="K214">
        <v>4.5</v>
      </c>
      <c r="L214">
        <v>16</v>
      </c>
      <c r="M214" s="5">
        <v>0</v>
      </c>
      <c r="N214" s="5">
        <v>0</v>
      </c>
      <c r="O214">
        <v>6</v>
      </c>
      <c r="P214">
        <v>10</v>
      </c>
      <c r="Q214">
        <v>10</v>
      </c>
    </row>
    <row r="215" spans="1:17" x14ac:dyDescent="0.35">
      <c r="A215" s="10" t="str">
        <f t="shared" si="3"/>
        <v>Milner (BRI)</v>
      </c>
      <c r="B215" t="s">
        <v>1970</v>
      </c>
      <c r="C215" t="s">
        <v>1933</v>
      </c>
      <c r="D215">
        <v>142</v>
      </c>
      <c r="E215" t="s">
        <v>573</v>
      </c>
      <c r="F215">
        <v>5</v>
      </c>
      <c r="G215">
        <v>0</v>
      </c>
      <c r="H215">
        <v>42</v>
      </c>
      <c r="I215">
        <v>0.2</v>
      </c>
      <c r="J215">
        <v>889</v>
      </c>
      <c r="K215">
        <v>1.4</v>
      </c>
      <c r="L215">
        <v>16</v>
      </c>
      <c r="M215" s="5">
        <v>0</v>
      </c>
      <c r="N215" s="5">
        <v>0</v>
      </c>
      <c r="O215">
        <v>6</v>
      </c>
      <c r="P215">
        <v>1</v>
      </c>
      <c r="Q215">
        <v>3</v>
      </c>
    </row>
    <row r="216" spans="1:17" x14ac:dyDescent="0.35">
      <c r="A216" s="10" t="str">
        <f t="shared" si="3"/>
        <v>Mitoma (BRI)</v>
      </c>
      <c r="B216" t="s">
        <v>1970</v>
      </c>
      <c r="C216" t="s">
        <v>1933</v>
      </c>
      <c r="D216">
        <v>143</v>
      </c>
      <c r="E216" t="s">
        <v>576</v>
      </c>
      <c r="F216">
        <v>6.5</v>
      </c>
      <c r="G216">
        <v>0</v>
      </c>
      <c r="H216">
        <v>138</v>
      </c>
      <c r="I216">
        <v>38.200000000000003</v>
      </c>
      <c r="J216">
        <v>2311</v>
      </c>
      <c r="K216">
        <v>4.2</v>
      </c>
      <c r="L216">
        <v>11</v>
      </c>
      <c r="M216" s="5">
        <v>0</v>
      </c>
      <c r="N216" s="5">
        <v>0</v>
      </c>
      <c r="O216">
        <v>7</v>
      </c>
      <c r="P216">
        <v>9</v>
      </c>
      <c r="Q216">
        <v>8</v>
      </c>
    </row>
    <row r="217" spans="1:17" x14ac:dyDescent="0.35">
      <c r="A217" s="10" t="str">
        <f t="shared" si="3"/>
        <v>Moder (BRI)</v>
      </c>
      <c r="B217" t="s">
        <v>1970</v>
      </c>
      <c r="C217" t="s">
        <v>1933</v>
      </c>
      <c r="D217">
        <v>144</v>
      </c>
      <c r="E217" t="s">
        <v>578</v>
      </c>
      <c r="F217">
        <v>4.5</v>
      </c>
      <c r="G217">
        <v>0</v>
      </c>
      <c r="H217">
        <v>138</v>
      </c>
      <c r="I217">
        <v>0.1</v>
      </c>
      <c r="J217">
        <v>2311</v>
      </c>
      <c r="K217">
        <v>0</v>
      </c>
      <c r="L217">
        <v>11</v>
      </c>
      <c r="M217" s="5">
        <v>0</v>
      </c>
      <c r="N217" s="5">
        <v>0</v>
      </c>
      <c r="O217">
        <v>7</v>
      </c>
      <c r="P217">
        <v>9</v>
      </c>
      <c r="Q217">
        <v>8</v>
      </c>
    </row>
    <row r="218" spans="1:17" x14ac:dyDescent="0.35">
      <c r="A218" s="10" t="str">
        <f t="shared" si="3"/>
        <v>Sarmiento (BRI)</v>
      </c>
      <c r="B218" t="s">
        <v>1970</v>
      </c>
      <c r="C218" t="s">
        <v>1933</v>
      </c>
      <c r="D218">
        <v>146</v>
      </c>
      <c r="E218" t="s">
        <v>583</v>
      </c>
      <c r="F218">
        <v>4.5</v>
      </c>
      <c r="G218">
        <v>0</v>
      </c>
      <c r="H218">
        <v>16</v>
      </c>
      <c r="I218">
        <v>0.1</v>
      </c>
      <c r="J218">
        <v>168</v>
      </c>
      <c r="K218">
        <v>1.8</v>
      </c>
      <c r="L218">
        <v>11</v>
      </c>
      <c r="M218" s="5">
        <v>0</v>
      </c>
      <c r="N218" s="5">
        <v>0</v>
      </c>
      <c r="O218">
        <v>7</v>
      </c>
      <c r="P218">
        <v>2</v>
      </c>
      <c r="Q218">
        <v>1</v>
      </c>
    </row>
    <row r="219" spans="1:17" x14ac:dyDescent="0.35">
      <c r="A219" s="10" t="str">
        <f t="shared" si="3"/>
        <v>Andreas (FUL)</v>
      </c>
      <c r="B219" t="s">
        <v>1971</v>
      </c>
      <c r="C219" t="s">
        <v>1972</v>
      </c>
      <c r="D219">
        <v>267</v>
      </c>
      <c r="E219" t="s">
        <v>995</v>
      </c>
      <c r="F219">
        <v>5.5</v>
      </c>
      <c r="G219">
        <v>0</v>
      </c>
      <c r="H219">
        <v>123</v>
      </c>
      <c r="I219">
        <v>2.9</v>
      </c>
      <c r="J219">
        <v>2696</v>
      </c>
      <c r="K219">
        <v>3.7</v>
      </c>
      <c r="L219">
        <v>9</v>
      </c>
      <c r="M219" s="5">
        <v>0</v>
      </c>
      <c r="N219" s="5">
        <v>0</v>
      </c>
      <c r="O219">
        <v>4</v>
      </c>
      <c r="P219">
        <v>10</v>
      </c>
      <c r="Q219">
        <v>8</v>
      </c>
    </row>
    <row r="220" spans="1:17" x14ac:dyDescent="0.35">
      <c r="A220" s="10" t="str">
        <f t="shared" si="3"/>
        <v>Cairney (FUL)</v>
      </c>
      <c r="B220" t="s">
        <v>1971</v>
      </c>
      <c r="C220" t="s">
        <v>1972</v>
      </c>
      <c r="D220">
        <v>268</v>
      </c>
      <c r="E220" t="s">
        <v>999</v>
      </c>
      <c r="F220">
        <v>5</v>
      </c>
      <c r="G220">
        <v>0</v>
      </c>
      <c r="H220">
        <v>53</v>
      </c>
      <c r="I220">
        <v>0</v>
      </c>
      <c r="J220">
        <v>968</v>
      </c>
      <c r="K220">
        <v>1.6</v>
      </c>
      <c r="L220">
        <v>2</v>
      </c>
      <c r="M220" s="5">
        <v>0</v>
      </c>
      <c r="N220" s="5">
        <v>0</v>
      </c>
      <c r="O220">
        <v>2</v>
      </c>
      <c r="P220">
        <v>1</v>
      </c>
      <c r="Q220">
        <v>1</v>
      </c>
    </row>
    <row r="221" spans="1:17" x14ac:dyDescent="0.35">
      <c r="A221" s="10" t="str">
        <f t="shared" si="3"/>
        <v>I.Cavaleiro (FUL)</v>
      </c>
      <c r="B221" t="s">
        <v>1971</v>
      </c>
      <c r="C221" t="s">
        <v>1972</v>
      </c>
      <c r="D221">
        <v>269</v>
      </c>
      <c r="E221" t="s">
        <v>1002</v>
      </c>
      <c r="F221">
        <v>5</v>
      </c>
      <c r="G221">
        <v>0</v>
      </c>
      <c r="H221">
        <v>53</v>
      </c>
      <c r="I221">
        <v>0</v>
      </c>
      <c r="J221">
        <v>968</v>
      </c>
      <c r="K221">
        <v>0</v>
      </c>
      <c r="L221">
        <v>2</v>
      </c>
      <c r="M221" s="5">
        <v>0</v>
      </c>
      <c r="N221" s="5">
        <v>0</v>
      </c>
      <c r="O221">
        <v>2</v>
      </c>
      <c r="P221">
        <v>1</v>
      </c>
      <c r="Q221">
        <v>1</v>
      </c>
    </row>
    <row r="222" spans="1:17" x14ac:dyDescent="0.35">
      <c r="A222" s="10" t="str">
        <f t="shared" si="3"/>
        <v>De Cordova-Reid (FUL)</v>
      </c>
      <c r="B222" t="s">
        <v>1971</v>
      </c>
      <c r="C222" t="s">
        <v>1972</v>
      </c>
      <c r="D222">
        <v>270</v>
      </c>
      <c r="E222" t="s">
        <v>1004</v>
      </c>
      <c r="F222">
        <v>5.5</v>
      </c>
      <c r="G222">
        <v>0</v>
      </c>
      <c r="H222">
        <v>90</v>
      </c>
      <c r="I222">
        <v>0.1</v>
      </c>
      <c r="J222">
        <v>2473</v>
      </c>
      <c r="K222">
        <v>2.5</v>
      </c>
      <c r="L222">
        <v>3</v>
      </c>
      <c r="M222" s="5">
        <v>0</v>
      </c>
      <c r="N222" s="5">
        <v>0</v>
      </c>
      <c r="O222">
        <v>4</v>
      </c>
      <c r="P222">
        <v>1</v>
      </c>
      <c r="Q222">
        <v>8</v>
      </c>
    </row>
    <row r="223" spans="1:17" x14ac:dyDescent="0.35">
      <c r="A223" s="10" t="str">
        <f t="shared" si="3"/>
        <v>Francois (FUL)</v>
      </c>
      <c r="B223" t="s">
        <v>1971</v>
      </c>
      <c r="C223" t="s">
        <v>1972</v>
      </c>
      <c r="D223">
        <v>272</v>
      </c>
      <c r="E223" t="s">
        <v>1010</v>
      </c>
      <c r="F223">
        <v>4.5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8</v>
      </c>
      <c r="M223" s="5">
        <v>0</v>
      </c>
      <c r="N223" s="5">
        <v>0</v>
      </c>
      <c r="O223">
        <v>1</v>
      </c>
      <c r="P223">
        <v>1</v>
      </c>
      <c r="Q223">
        <v>7</v>
      </c>
    </row>
    <row r="224" spans="1:17" x14ac:dyDescent="0.35">
      <c r="A224" s="10" t="str">
        <f t="shared" si="3"/>
        <v>Knockaert (FUL)</v>
      </c>
      <c r="B224" t="s">
        <v>1971</v>
      </c>
      <c r="C224" t="s">
        <v>1972</v>
      </c>
      <c r="D224">
        <v>273</v>
      </c>
      <c r="E224" t="s">
        <v>1012</v>
      </c>
      <c r="F224">
        <v>4.5</v>
      </c>
      <c r="G224">
        <v>0</v>
      </c>
      <c r="H224">
        <v>1</v>
      </c>
      <c r="I224">
        <v>0.1</v>
      </c>
      <c r="J224">
        <v>1</v>
      </c>
      <c r="K224">
        <v>0</v>
      </c>
      <c r="L224">
        <v>8</v>
      </c>
      <c r="M224" s="5">
        <v>0</v>
      </c>
      <c r="N224" s="5">
        <v>0</v>
      </c>
      <c r="O224">
        <v>1</v>
      </c>
      <c r="P224">
        <v>1</v>
      </c>
      <c r="Q224">
        <v>7</v>
      </c>
    </row>
    <row r="225" spans="1:17" x14ac:dyDescent="0.35">
      <c r="A225" s="10" t="str">
        <f t="shared" si="3"/>
        <v>Lukić (FUL)</v>
      </c>
      <c r="B225" t="s">
        <v>1971</v>
      </c>
      <c r="C225" t="s">
        <v>1972</v>
      </c>
      <c r="D225">
        <v>276</v>
      </c>
      <c r="E225" t="s">
        <v>1021</v>
      </c>
      <c r="F225">
        <v>4.5</v>
      </c>
      <c r="G225">
        <v>0</v>
      </c>
      <c r="H225">
        <v>15</v>
      </c>
      <c r="I225">
        <v>0.3</v>
      </c>
      <c r="J225">
        <v>406</v>
      </c>
      <c r="K225">
        <v>1.2</v>
      </c>
      <c r="L225">
        <v>17</v>
      </c>
      <c r="M225" s="5">
        <v>0</v>
      </c>
      <c r="N225" s="5">
        <v>0</v>
      </c>
      <c r="O225">
        <v>1</v>
      </c>
      <c r="P225">
        <v>1</v>
      </c>
      <c r="Q225">
        <v>8</v>
      </c>
    </row>
    <row r="226" spans="1:17" x14ac:dyDescent="0.35">
      <c r="A226" s="10" t="str">
        <f t="shared" si="3"/>
        <v>J.Palhinha (FUL)</v>
      </c>
      <c r="B226" t="s">
        <v>1971</v>
      </c>
      <c r="C226" t="s">
        <v>1972</v>
      </c>
      <c r="D226">
        <v>280</v>
      </c>
      <c r="E226" t="s">
        <v>1034</v>
      </c>
      <c r="F226">
        <v>5</v>
      </c>
      <c r="G226">
        <v>0</v>
      </c>
      <c r="H226">
        <v>83</v>
      </c>
      <c r="I226">
        <v>0.4</v>
      </c>
      <c r="J226">
        <v>3108</v>
      </c>
      <c r="K226">
        <v>2.4</v>
      </c>
      <c r="L226">
        <v>5</v>
      </c>
      <c r="M226" s="5">
        <v>0</v>
      </c>
      <c r="N226" s="5">
        <v>0</v>
      </c>
      <c r="O226">
        <v>3</v>
      </c>
      <c r="P226">
        <v>2</v>
      </c>
      <c r="Q226">
        <v>9</v>
      </c>
    </row>
    <row r="227" spans="1:17" x14ac:dyDescent="0.35">
      <c r="A227" s="10" t="str">
        <f t="shared" si="3"/>
        <v>Reed (FUL)</v>
      </c>
      <c r="B227" t="s">
        <v>1971</v>
      </c>
      <c r="C227" t="s">
        <v>1972</v>
      </c>
      <c r="D227">
        <v>282</v>
      </c>
      <c r="E227" t="s">
        <v>1039</v>
      </c>
      <c r="F227">
        <v>5</v>
      </c>
      <c r="G227">
        <v>0</v>
      </c>
      <c r="H227">
        <v>107</v>
      </c>
      <c r="I227">
        <v>1.2</v>
      </c>
      <c r="J227">
        <v>2868</v>
      </c>
      <c r="K227">
        <v>2.9</v>
      </c>
      <c r="L227">
        <v>9</v>
      </c>
      <c r="M227" s="5">
        <v>0</v>
      </c>
      <c r="N227" s="5">
        <v>0</v>
      </c>
      <c r="O227">
        <v>3</v>
      </c>
      <c r="P227">
        <v>4</v>
      </c>
      <c r="Q227">
        <v>9</v>
      </c>
    </row>
    <row r="228" spans="1:17" x14ac:dyDescent="0.35">
      <c r="A228" s="10" t="str">
        <f t="shared" si="3"/>
        <v>Wilson (FUL)</v>
      </c>
      <c r="B228" t="s">
        <v>1971</v>
      </c>
      <c r="C228" t="s">
        <v>1972</v>
      </c>
      <c r="D228">
        <v>288</v>
      </c>
      <c r="E228" t="s">
        <v>1058</v>
      </c>
      <c r="F228">
        <v>5.5</v>
      </c>
      <c r="G228">
        <v>0</v>
      </c>
      <c r="H228">
        <v>68</v>
      </c>
      <c r="I228">
        <v>0.2</v>
      </c>
      <c r="J228">
        <v>1085</v>
      </c>
      <c r="K228">
        <v>2.2999999999999998</v>
      </c>
      <c r="L228">
        <v>2</v>
      </c>
      <c r="M228" s="5">
        <v>0</v>
      </c>
      <c r="N228" s="5">
        <v>0</v>
      </c>
      <c r="O228">
        <v>2</v>
      </c>
      <c r="P228">
        <v>5</v>
      </c>
      <c r="Q228">
        <v>2</v>
      </c>
    </row>
    <row r="229" spans="1:17" x14ac:dyDescent="0.35">
      <c r="A229" s="10" t="str">
        <f t="shared" si="3"/>
        <v>Willian (FUL)</v>
      </c>
      <c r="B229" t="s">
        <v>1971</v>
      </c>
      <c r="C229" t="s">
        <v>1972</v>
      </c>
      <c r="D229">
        <v>591</v>
      </c>
      <c r="E229" t="s">
        <v>1062</v>
      </c>
      <c r="F229">
        <v>5.5</v>
      </c>
      <c r="G229">
        <v>0</v>
      </c>
      <c r="H229">
        <v>116</v>
      </c>
      <c r="I229">
        <v>0.6</v>
      </c>
      <c r="J229">
        <v>2127</v>
      </c>
      <c r="K229">
        <v>4.3</v>
      </c>
      <c r="L229">
        <v>11</v>
      </c>
      <c r="M229" s="5">
        <v>0</v>
      </c>
      <c r="N229" s="5">
        <v>0</v>
      </c>
      <c r="O229">
        <v>5</v>
      </c>
      <c r="P229">
        <v>7</v>
      </c>
      <c r="Q229">
        <v>9</v>
      </c>
    </row>
    <row r="230" spans="1:17" x14ac:dyDescent="0.35">
      <c r="A230" s="10" t="str">
        <f t="shared" si="3"/>
        <v>Nakamba (LUT)</v>
      </c>
      <c r="B230" t="s">
        <v>1973</v>
      </c>
      <c r="C230" t="s">
        <v>1974</v>
      </c>
      <c r="D230">
        <v>52</v>
      </c>
      <c r="E230" t="s">
        <v>1145</v>
      </c>
      <c r="F230">
        <v>4.5</v>
      </c>
      <c r="G230">
        <v>0</v>
      </c>
      <c r="H230">
        <v>127</v>
      </c>
      <c r="I230">
        <v>1.6</v>
      </c>
      <c r="J230">
        <v>2835</v>
      </c>
      <c r="K230">
        <v>0</v>
      </c>
      <c r="L230">
        <v>13</v>
      </c>
      <c r="M230" s="5">
        <v>0</v>
      </c>
      <c r="N230" s="5">
        <v>0</v>
      </c>
      <c r="O230">
        <v>3</v>
      </c>
      <c r="P230">
        <v>1</v>
      </c>
      <c r="Q230">
        <v>11</v>
      </c>
    </row>
    <row r="231" spans="1:17" x14ac:dyDescent="0.35">
      <c r="A231" s="10" t="str">
        <f t="shared" si="3"/>
        <v>Berry (LUT)</v>
      </c>
      <c r="B231" t="s">
        <v>1973</v>
      </c>
      <c r="C231" t="s">
        <v>1974</v>
      </c>
      <c r="D231">
        <v>317</v>
      </c>
      <c r="E231" t="s">
        <v>1155</v>
      </c>
      <c r="F231">
        <v>5</v>
      </c>
      <c r="G231">
        <v>0</v>
      </c>
      <c r="H231">
        <v>127</v>
      </c>
      <c r="I231">
        <v>0.1</v>
      </c>
      <c r="J231">
        <v>2835</v>
      </c>
      <c r="K231">
        <v>0</v>
      </c>
      <c r="L231">
        <v>13</v>
      </c>
      <c r="M231" s="5">
        <v>0</v>
      </c>
      <c r="N231" s="5">
        <v>0</v>
      </c>
      <c r="O231">
        <v>3</v>
      </c>
      <c r="P231">
        <v>1</v>
      </c>
      <c r="Q231">
        <v>11</v>
      </c>
    </row>
    <row r="232" spans="1:17" x14ac:dyDescent="0.35">
      <c r="A232" s="10" t="str">
        <f t="shared" si="3"/>
        <v>Campbell (LUT)</v>
      </c>
      <c r="B232" t="s">
        <v>1973</v>
      </c>
      <c r="C232" t="s">
        <v>1974</v>
      </c>
      <c r="D232">
        <v>319</v>
      </c>
      <c r="E232" t="s">
        <v>1160</v>
      </c>
      <c r="F232">
        <v>5</v>
      </c>
      <c r="G232">
        <v>0</v>
      </c>
      <c r="H232">
        <v>127</v>
      </c>
      <c r="I232">
        <v>0.1</v>
      </c>
      <c r="J232">
        <v>2835</v>
      </c>
      <c r="K232">
        <v>0</v>
      </c>
      <c r="L232">
        <v>13</v>
      </c>
      <c r="M232" s="5">
        <v>0</v>
      </c>
      <c r="N232" s="5">
        <v>0</v>
      </c>
      <c r="O232">
        <v>3</v>
      </c>
      <c r="P232">
        <v>1</v>
      </c>
      <c r="Q232">
        <v>11</v>
      </c>
    </row>
    <row r="233" spans="1:17" x14ac:dyDescent="0.35">
      <c r="A233" s="10" t="str">
        <f t="shared" si="3"/>
        <v>Clark (LUT)</v>
      </c>
      <c r="B233" t="s">
        <v>1973</v>
      </c>
      <c r="C233" t="s">
        <v>1974</v>
      </c>
      <c r="D233">
        <v>320</v>
      </c>
      <c r="E233" t="s">
        <v>1162</v>
      </c>
      <c r="F233">
        <v>5</v>
      </c>
      <c r="G233">
        <v>0</v>
      </c>
      <c r="H233">
        <v>127</v>
      </c>
      <c r="I233">
        <v>0.1</v>
      </c>
      <c r="J233">
        <v>2835</v>
      </c>
      <c r="K233">
        <v>0</v>
      </c>
      <c r="L233">
        <v>13</v>
      </c>
      <c r="M233" s="5">
        <v>0</v>
      </c>
      <c r="N233" s="5">
        <v>0</v>
      </c>
      <c r="O233">
        <v>3</v>
      </c>
      <c r="P233">
        <v>1</v>
      </c>
      <c r="Q233">
        <v>11</v>
      </c>
    </row>
    <row r="234" spans="1:17" x14ac:dyDescent="0.35">
      <c r="A234" s="10" t="str">
        <f t="shared" si="3"/>
        <v>Freeman (LUT)</v>
      </c>
      <c r="B234" t="s">
        <v>1973</v>
      </c>
      <c r="C234" t="s">
        <v>1974</v>
      </c>
      <c r="D234">
        <v>322</v>
      </c>
      <c r="E234" t="s">
        <v>1167</v>
      </c>
      <c r="F234">
        <v>5</v>
      </c>
      <c r="G234">
        <v>0</v>
      </c>
      <c r="H234">
        <v>127</v>
      </c>
      <c r="I234">
        <v>0</v>
      </c>
      <c r="J234">
        <v>2835</v>
      </c>
      <c r="K234">
        <v>0</v>
      </c>
      <c r="L234">
        <v>13</v>
      </c>
      <c r="M234" s="5">
        <v>0</v>
      </c>
      <c r="N234" s="5">
        <v>0</v>
      </c>
      <c r="O234">
        <v>3</v>
      </c>
      <c r="P234">
        <v>1</v>
      </c>
      <c r="Q234">
        <v>11</v>
      </c>
    </row>
    <row r="235" spans="1:17" x14ac:dyDescent="0.35">
      <c r="A235" s="10" t="str">
        <f t="shared" si="3"/>
        <v>Mendes (LUT)</v>
      </c>
      <c r="B235" t="s">
        <v>1973</v>
      </c>
      <c r="C235" t="s">
        <v>1974</v>
      </c>
      <c r="D235">
        <v>325</v>
      </c>
      <c r="E235" t="s">
        <v>1176</v>
      </c>
      <c r="F235">
        <v>4.5</v>
      </c>
      <c r="G235">
        <v>0</v>
      </c>
      <c r="H235">
        <v>127</v>
      </c>
      <c r="I235">
        <v>0.1</v>
      </c>
      <c r="J235">
        <v>2835</v>
      </c>
      <c r="K235">
        <v>0</v>
      </c>
      <c r="L235">
        <v>13</v>
      </c>
      <c r="M235" s="5">
        <v>0</v>
      </c>
      <c r="N235" s="5">
        <v>0</v>
      </c>
      <c r="O235">
        <v>3</v>
      </c>
      <c r="P235">
        <v>1</v>
      </c>
      <c r="Q235">
        <v>11</v>
      </c>
    </row>
    <row r="236" spans="1:17" x14ac:dyDescent="0.35">
      <c r="A236" s="10" t="str">
        <f t="shared" si="3"/>
        <v>Onyedinma (LUT)</v>
      </c>
      <c r="B236" t="s">
        <v>1973</v>
      </c>
      <c r="C236" t="s">
        <v>1974</v>
      </c>
      <c r="D236">
        <v>329</v>
      </c>
      <c r="E236" t="s">
        <v>1189</v>
      </c>
      <c r="F236">
        <v>5</v>
      </c>
      <c r="G236">
        <v>0</v>
      </c>
      <c r="H236">
        <v>127</v>
      </c>
      <c r="I236">
        <v>0</v>
      </c>
      <c r="J236">
        <v>2835</v>
      </c>
      <c r="K236">
        <v>0</v>
      </c>
      <c r="L236">
        <v>13</v>
      </c>
      <c r="M236" s="5">
        <v>0</v>
      </c>
      <c r="N236" s="5">
        <v>0</v>
      </c>
      <c r="O236">
        <v>3</v>
      </c>
      <c r="P236">
        <v>1</v>
      </c>
      <c r="Q236">
        <v>11</v>
      </c>
    </row>
    <row r="237" spans="1:17" x14ac:dyDescent="0.35">
      <c r="A237" s="10" t="str">
        <f t="shared" si="3"/>
        <v>Pereira (LUT)</v>
      </c>
      <c r="B237" t="s">
        <v>1973</v>
      </c>
      <c r="C237" t="s">
        <v>1974</v>
      </c>
      <c r="D237">
        <v>332</v>
      </c>
      <c r="E237" t="s">
        <v>1197</v>
      </c>
      <c r="F237">
        <v>4.5</v>
      </c>
      <c r="G237">
        <v>0</v>
      </c>
      <c r="H237">
        <v>127</v>
      </c>
      <c r="I237">
        <v>0.3</v>
      </c>
      <c r="J237">
        <v>2835</v>
      </c>
      <c r="K237">
        <v>0</v>
      </c>
      <c r="L237">
        <v>13</v>
      </c>
      <c r="M237" s="5">
        <v>0</v>
      </c>
      <c r="N237" s="5">
        <v>0</v>
      </c>
      <c r="O237">
        <v>3</v>
      </c>
      <c r="P237">
        <v>1</v>
      </c>
      <c r="Q237">
        <v>11</v>
      </c>
    </row>
    <row r="238" spans="1:17" x14ac:dyDescent="0.35">
      <c r="A238" s="10" t="str">
        <f t="shared" si="3"/>
        <v>Rea (LUT)</v>
      </c>
      <c r="B238" t="s">
        <v>1973</v>
      </c>
      <c r="C238" t="s">
        <v>1974</v>
      </c>
      <c r="D238">
        <v>334</v>
      </c>
      <c r="E238" t="s">
        <v>1203</v>
      </c>
      <c r="F238">
        <v>4.5</v>
      </c>
      <c r="G238">
        <v>0</v>
      </c>
      <c r="H238">
        <v>127</v>
      </c>
      <c r="I238">
        <v>0.1</v>
      </c>
      <c r="J238">
        <v>2835</v>
      </c>
      <c r="K238">
        <v>0</v>
      </c>
      <c r="L238">
        <v>13</v>
      </c>
      <c r="M238" s="5">
        <v>0</v>
      </c>
      <c r="N238" s="5">
        <v>0</v>
      </c>
      <c r="O238">
        <v>3</v>
      </c>
      <c r="P238">
        <v>1</v>
      </c>
      <c r="Q238">
        <v>11</v>
      </c>
    </row>
    <row r="239" spans="1:17" x14ac:dyDescent="0.35">
      <c r="A239" s="10" t="str">
        <f t="shared" si="3"/>
        <v>Thorpe (LUT)</v>
      </c>
      <c r="B239" t="s">
        <v>1973</v>
      </c>
      <c r="C239" t="s">
        <v>1974</v>
      </c>
      <c r="D239">
        <v>337</v>
      </c>
      <c r="E239" t="s">
        <v>1210</v>
      </c>
      <c r="F239">
        <v>4.5</v>
      </c>
      <c r="G239">
        <v>0</v>
      </c>
      <c r="H239">
        <v>127</v>
      </c>
      <c r="I239">
        <v>0</v>
      </c>
      <c r="J239">
        <v>2835</v>
      </c>
      <c r="K239">
        <v>0</v>
      </c>
      <c r="L239">
        <v>13</v>
      </c>
      <c r="M239" s="5">
        <v>0</v>
      </c>
      <c r="N239" s="5">
        <v>0</v>
      </c>
      <c r="O239">
        <v>3</v>
      </c>
      <c r="P239">
        <v>1</v>
      </c>
      <c r="Q239">
        <v>11</v>
      </c>
    </row>
    <row r="240" spans="1:17" x14ac:dyDescent="0.35">
      <c r="A240" s="10" t="str">
        <f t="shared" si="3"/>
        <v>Watson (LUT)</v>
      </c>
      <c r="B240" t="s">
        <v>1973</v>
      </c>
      <c r="C240" t="s">
        <v>1974</v>
      </c>
      <c r="D240">
        <v>339</v>
      </c>
      <c r="E240" t="s">
        <v>1216</v>
      </c>
      <c r="F240">
        <v>4.5</v>
      </c>
      <c r="G240">
        <v>0</v>
      </c>
      <c r="H240">
        <v>127</v>
      </c>
      <c r="I240">
        <v>0.4</v>
      </c>
      <c r="J240">
        <v>2835</v>
      </c>
      <c r="K240">
        <v>0</v>
      </c>
      <c r="L240">
        <v>13</v>
      </c>
      <c r="M240" s="5">
        <v>0</v>
      </c>
      <c r="N240" s="5">
        <v>0</v>
      </c>
      <c r="O240">
        <v>3</v>
      </c>
      <c r="P240">
        <v>1</v>
      </c>
      <c r="Q240">
        <v>11</v>
      </c>
    </row>
    <row r="241" spans="1:17" x14ac:dyDescent="0.35">
      <c r="A241" s="10" t="str">
        <f t="shared" si="3"/>
        <v>Mpanzu (LUT)</v>
      </c>
      <c r="B241" t="s">
        <v>1973</v>
      </c>
      <c r="C241" t="s">
        <v>1974</v>
      </c>
      <c r="D241">
        <v>582</v>
      </c>
      <c r="E241" t="s">
        <v>1226</v>
      </c>
      <c r="F241">
        <v>5</v>
      </c>
      <c r="G241">
        <v>0</v>
      </c>
      <c r="H241">
        <v>127</v>
      </c>
      <c r="I241">
        <v>0.1</v>
      </c>
      <c r="J241">
        <v>2835</v>
      </c>
      <c r="K241">
        <v>0</v>
      </c>
      <c r="L241">
        <v>13</v>
      </c>
      <c r="M241" s="5">
        <v>0</v>
      </c>
      <c r="N241" s="5">
        <v>0</v>
      </c>
      <c r="O241">
        <v>3</v>
      </c>
      <c r="P241">
        <v>1</v>
      </c>
      <c r="Q241">
        <v>11</v>
      </c>
    </row>
    <row r="242" spans="1:17" x14ac:dyDescent="0.35">
      <c r="A242" s="10" t="str">
        <f t="shared" si="3"/>
        <v>Chong (LUT)</v>
      </c>
      <c r="B242" t="s">
        <v>1973</v>
      </c>
      <c r="C242" t="s">
        <v>1974</v>
      </c>
      <c r="D242">
        <v>586</v>
      </c>
      <c r="E242" t="s">
        <v>1229</v>
      </c>
      <c r="F242">
        <v>5</v>
      </c>
      <c r="G242">
        <v>0</v>
      </c>
      <c r="H242">
        <v>127</v>
      </c>
      <c r="I242">
        <v>0.2</v>
      </c>
      <c r="J242">
        <v>2835</v>
      </c>
      <c r="K242">
        <v>0</v>
      </c>
      <c r="L242">
        <v>13</v>
      </c>
      <c r="M242" s="5">
        <v>0</v>
      </c>
      <c r="N242" s="5">
        <v>0</v>
      </c>
      <c r="O242">
        <v>3</v>
      </c>
      <c r="P242">
        <v>1</v>
      </c>
      <c r="Q242">
        <v>11</v>
      </c>
    </row>
    <row r="243" spans="1:17" x14ac:dyDescent="0.35">
      <c r="A243" s="10" t="str">
        <f t="shared" si="3"/>
        <v>Elanga (NFO)</v>
      </c>
      <c r="B243" t="s">
        <v>1975</v>
      </c>
      <c r="C243" t="s">
        <v>1976</v>
      </c>
      <c r="D243">
        <v>378</v>
      </c>
      <c r="E243" t="s">
        <v>1512</v>
      </c>
      <c r="F243">
        <v>5</v>
      </c>
      <c r="G243">
        <v>0</v>
      </c>
      <c r="H243">
        <v>23</v>
      </c>
      <c r="I243">
        <v>0.6</v>
      </c>
      <c r="J243">
        <v>417</v>
      </c>
      <c r="K243">
        <v>1.4</v>
      </c>
      <c r="L243">
        <v>20</v>
      </c>
      <c r="M243" s="5">
        <v>0</v>
      </c>
      <c r="N243" s="5">
        <v>0</v>
      </c>
      <c r="O243">
        <v>13</v>
      </c>
      <c r="P243">
        <v>1</v>
      </c>
      <c r="Q243">
        <v>2</v>
      </c>
    </row>
    <row r="244" spans="1:17" x14ac:dyDescent="0.35">
      <c r="A244" s="10" t="str">
        <f t="shared" si="3"/>
        <v>B.Aguilera (NFO)</v>
      </c>
      <c r="B244" t="s">
        <v>1975</v>
      </c>
      <c r="C244" t="s">
        <v>1976</v>
      </c>
      <c r="D244">
        <v>434</v>
      </c>
      <c r="E244" t="s">
        <v>1515</v>
      </c>
      <c r="F244">
        <v>4.5</v>
      </c>
      <c r="G244">
        <v>0</v>
      </c>
      <c r="H244">
        <v>23</v>
      </c>
      <c r="I244">
        <v>0</v>
      </c>
      <c r="J244">
        <v>417</v>
      </c>
      <c r="K244">
        <v>0</v>
      </c>
      <c r="L244">
        <v>20</v>
      </c>
      <c r="M244" s="5">
        <v>0</v>
      </c>
      <c r="N244" s="5">
        <v>0</v>
      </c>
      <c r="O244">
        <v>13</v>
      </c>
      <c r="P244">
        <v>1</v>
      </c>
      <c r="Q244">
        <v>2</v>
      </c>
    </row>
    <row r="245" spans="1:17" x14ac:dyDescent="0.35">
      <c r="A245" s="10" t="str">
        <f t="shared" si="3"/>
        <v>Arter (NFO)</v>
      </c>
      <c r="B245" t="s">
        <v>1975</v>
      </c>
      <c r="C245" t="s">
        <v>1976</v>
      </c>
      <c r="D245">
        <v>435</v>
      </c>
      <c r="E245" t="s">
        <v>1517</v>
      </c>
      <c r="F245">
        <v>4.5</v>
      </c>
      <c r="G245">
        <v>0</v>
      </c>
      <c r="H245">
        <v>23</v>
      </c>
      <c r="I245">
        <v>0.1</v>
      </c>
      <c r="J245">
        <v>417</v>
      </c>
      <c r="K245">
        <v>0</v>
      </c>
      <c r="L245">
        <v>20</v>
      </c>
      <c r="M245" s="5">
        <v>0</v>
      </c>
      <c r="N245" s="5">
        <v>0</v>
      </c>
      <c r="O245">
        <v>13</v>
      </c>
      <c r="P245">
        <v>1</v>
      </c>
      <c r="Q245">
        <v>2</v>
      </c>
    </row>
    <row r="246" spans="1:17" x14ac:dyDescent="0.35">
      <c r="A246" s="10" t="str">
        <f t="shared" si="3"/>
        <v>Bowler (NFO)</v>
      </c>
      <c r="B246" t="s">
        <v>1975</v>
      </c>
      <c r="C246" t="s">
        <v>1976</v>
      </c>
      <c r="D246">
        <v>440</v>
      </c>
      <c r="E246" t="s">
        <v>1532</v>
      </c>
      <c r="F246">
        <v>4.5</v>
      </c>
      <c r="G246">
        <v>0</v>
      </c>
      <c r="H246">
        <v>37</v>
      </c>
      <c r="I246">
        <v>0</v>
      </c>
      <c r="J246">
        <v>684</v>
      </c>
      <c r="K246">
        <v>0</v>
      </c>
      <c r="L246">
        <v>7</v>
      </c>
      <c r="M246" s="5">
        <v>0</v>
      </c>
      <c r="N246" s="5">
        <v>0</v>
      </c>
      <c r="O246">
        <v>10</v>
      </c>
      <c r="P246">
        <v>1</v>
      </c>
      <c r="Q246">
        <v>3</v>
      </c>
    </row>
    <row r="247" spans="1:17" x14ac:dyDescent="0.35">
      <c r="A247" s="10" t="str">
        <f t="shared" si="3"/>
        <v>Danilo (NFO)</v>
      </c>
      <c r="B247" t="s">
        <v>1975</v>
      </c>
      <c r="C247" t="s">
        <v>1976</v>
      </c>
      <c r="D247">
        <v>442</v>
      </c>
      <c r="E247" t="s">
        <v>1535</v>
      </c>
      <c r="F247">
        <v>5.5</v>
      </c>
      <c r="G247">
        <v>0</v>
      </c>
      <c r="H247">
        <v>48</v>
      </c>
      <c r="I247">
        <v>0.2</v>
      </c>
      <c r="J247">
        <v>976</v>
      </c>
      <c r="K247">
        <v>3.7</v>
      </c>
      <c r="L247">
        <v>5</v>
      </c>
      <c r="M247" s="5">
        <v>0</v>
      </c>
      <c r="N247" s="5">
        <v>0</v>
      </c>
      <c r="O247">
        <v>3</v>
      </c>
      <c r="P247">
        <v>2</v>
      </c>
      <c r="Q247">
        <v>1</v>
      </c>
    </row>
    <row r="248" spans="1:17" x14ac:dyDescent="0.35">
      <c r="A248" s="10" t="str">
        <f t="shared" si="3"/>
        <v>Freuler (NFO)</v>
      </c>
      <c r="B248" t="s">
        <v>1975</v>
      </c>
      <c r="C248" t="s">
        <v>1976</v>
      </c>
      <c r="D248">
        <v>446</v>
      </c>
      <c r="E248" t="s">
        <v>1549</v>
      </c>
      <c r="F248">
        <v>5</v>
      </c>
      <c r="G248">
        <v>0</v>
      </c>
      <c r="H248">
        <v>54</v>
      </c>
      <c r="I248">
        <v>0</v>
      </c>
      <c r="J248">
        <v>2157</v>
      </c>
      <c r="K248">
        <v>1.9</v>
      </c>
      <c r="L248">
        <v>3</v>
      </c>
      <c r="M248" s="5">
        <v>0</v>
      </c>
      <c r="N248" s="5">
        <v>0</v>
      </c>
      <c r="O248">
        <v>2</v>
      </c>
      <c r="P248">
        <v>1</v>
      </c>
      <c r="Q248">
        <v>6</v>
      </c>
    </row>
    <row r="249" spans="1:17" x14ac:dyDescent="0.35">
      <c r="A249" s="10" t="str">
        <f t="shared" si="3"/>
        <v>Gibbs-White (NFO)</v>
      </c>
      <c r="B249" t="s">
        <v>1975</v>
      </c>
      <c r="C249" t="s">
        <v>1976</v>
      </c>
      <c r="D249">
        <v>447</v>
      </c>
      <c r="E249" t="s">
        <v>1551</v>
      </c>
      <c r="F249">
        <v>6</v>
      </c>
      <c r="G249">
        <v>0</v>
      </c>
      <c r="H249">
        <v>145</v>
      </c>
      <c r="I249">
        <v>3.1</v>
      </c>
      <c r="J249">
        <v>3151</v>
      </c>
      <c r="K249">
        <v>3.9</v>
      </c>
      <c r="L249">
        <v>11</v>
      </c>
      <c r="M249" s="5">
        <v>0</v>
      </c>
      <c r="N249" s="5">
        <v>0</v>
      </c>
      <c r="O249">
        <v>5</v>
      </c>
      <c r="P249">
        <v>12</v>
      </c>
      <c r="Q249">
        <v>8</v>
      </c>
    </row>
    <row r="250" spans="1:17" x14ac:dyDescent="0.35">
      <c r="A250" s="10" t="str">
        <f t="shared" si="3"/>
        <v>Johnson (NFO)</v>
      </c>
      <c r="B250" t="s">
        <v>1975</v>
      </c>
      <c r="C250" t="s">
        <v>1976</v>
      </c>
      <c r="D250">
        <v>450</v>
      </c>
      <c r="E250" t="s">
        <v>1560</v>
      </c>
      <c r="F250">
        <v>6</v>
      </c>
      <c r="G250">
        <v>0</v>
      </c>
      <c r="H250">
        <v>122</v>
      </c>
      <c r="I250">
        <v>0.8</v>
      </c>
      <c r="J250">
        <v>2930</v>
      </c>
      <c r="K250">
        <v>3.2</v>
      </c>
      <c r="L250">
        <v>15</v>
      </c>
      <c r="M250" s="5">
        <v>0</v>
      </c>
      <c r="N250" s="5">
        <v>0</v>
      </c>
      <c r="O250">
        <v>8</v>
      </c>
      <c r="P250">
        <v>5</v>
      </c>
      <c r="Q250">
        <v>7</v>
      </c>
    </row>
    <row r="251" spans="1:17" x14ac:dyDescent="0.35">
      <c r="A251" s="10" t="str">
        <f t="shared" si="3"/>
        <v>Kouyaté (NFO)</v>
      </c>
      <c r="B251" t="s">
        <v>1975</v>
      </c>
      <c r="C251" t="s">
        <v>1976</v>
      </c>
      <c r="D251">
        <v>451</v>
      </c>
      <c r="E251" t="s">
        <v>1563</v>
      </c>
      <c r="F251">
        <v>5</v>
      </c>
      <c r="G251">
        <v>0</v>
      </c>
      <c r="H251">
        <v>35</v>
      </c>
      <c r="I251">
        <v>0</v>
      </c>
      <c r="J251">
        <v>871</v>
      </c>
      <c r="K251">
        <v>1.7</v>
      </c>
      <c r="L251">
        <v>2</v>
      </c>
      <c r="M251" s="5">
        <v>0</v>
      </c>
      <c r="N251" s="5">
        <v>0</v>
      </c>
      <c r="O251">
        <v>1</v>
      </c>
      <c r="P251">
        <v>5</v>
      </c>
      <c r="Q251">
        <v>2</v>
      </c>
    </row>
    <row r="252" spans="1:17" x14ac:dyDescent="0.35">
      <c r="A252" s="10" t="str">
        <f t="shared" si="3"/>
        <v>Mangala (NFO)</v>
      </c>
      <c r="B252" t="s">
        <v>1975</v>
      </c>
      <c r="C252" t="s">
        <v>1976</v>
      </c>
      <c r="D252">
        <v>453</v>
      </c>
      <c r="E252" t="s">
        <v>1570</v>
      </c>
      <c r="F252">
        <v>5</v>
      </c>
      <c r="G252">
        <v>0</v>
      </c>
      <c r="H252">
        <v>50</v>
      </c>
      <c r="I252">
        <v>0</v>
      </c>
      <c r="J252">
        <v>1543</v>
      </c>
      <c r="K252">
        <v>1.9</v>
      </c>
      <c r="L252">
        <v>2</v>
      </c>
      <c r="M252" s="5">
        <v>0</v>
      </c>
      <c r="N252" s="5">
        <v>0</v>
      </c>
      <c r="O252">
        <v>1</v>
      </c>
      <c r="P252">
        <v>1</v>
      </c>
      <c r="Q252">
        <v>5</v>
      </c>
    </row>
    <row r="253" spans="1:17" x14ac:dyDescent="0.35">
      <c r="A253" s="10" t="str">
        <f t="shared" si="3"/>
        <v>Mighten (NFO)</v>
      </c>
      <c r="B253" t="s">
        <v>1975</v>
      </c>
      <c r="C253" t="s">
        <v>1976</v>
      </c>
      <c r="D253">
        <v>456</v>
      </c>
      <c r="E253" t="s">
        <v>1577</v>
      </c>
      <c r="F253">
        <v>4.5</v>
      </c>
      <c r="G253">
        <v>0</v>
      </c>
      <c r="H253">
        <v>1</v>
      </c>
      <c r="I253">
        <v>0</v>
      </c>
      <c r="J253">
        <v>7</v>
      </c>
      <c r="K253">
        <v>1</v>
      </c>
      <c r="L253">
        <v>2</v>
      </c>
      <c r="M253" s="5">
        <v>0</v>
      </c>
      <c r="N253" s="5">
        <v>0</v>
      </c>
      <c r="O253">
        <v>1</v>
      </c>
      <c r="P253">
        <v>1</v>
      </c>
      <c r="Q253">
        <v>5</v>
      </c>
    </row>
    <row r="254" spans="1:17" x14ac:dyDescent="0.35">
      <c r="A254" s="10" t="str">
        <f t="shared" si="3"/>
        <v>O'Brien (NFO)</v>
      </c>
      <c r="B254" t="s">
        <v>1975</v>
      </c>
      <c r="C254" t="s">
        <v>1976</v>
      </c>
      <c r="D254">
        <v>458</v>
      </c>
      <c r="E254" t="s">
        <v>891</v>
      </c>
      <c r="F254">
        <v>5</v>
      </c>
      <c r="G254">
        <v>0</v>
      </c>
      <c r="H254">
        <v>22</v>
      </c>
      <c r="I254">
        <v>0</v>
      </c>
      <c r="J254">
        <v>578</v>
      </c>
      <c r="K254">
        <v>1.7</v>
      </c>
      <c r="L254">
        <v>2</v>
      </c>
      <c r="M254" s="5">
        <v>0</v>
      </c>
      <c r="N254" s="5">
        <v>0</v>
      </c>
      <c r="O254">
        <v>1</v>
      </c>
      <c r="P254">
        <v>1</v>
      </c>
      <c r="Q254">
        <v>1</v>
      </c>
    </row>
    <row r="255" spans="1:17" x14ac:dyDescent="0.35">
      <c r="A255" s="10" t="str">
        <f t="shared" si="3"/>
        <v>Ojeda (NFO)</v>
      </c>
      <c r="B255" t="s">
        <v>1975</v>
      </c>
      <c r="C255" t="s">
        <v>1976</v>
      </c>
      <c r="D255">
        <v>459</v>
      </c>
      <c r="E255" t="s">
        <v>1586</v>
      </c>
      <c r="F255">
        <v>4.5</v>
      </c>
      <c r="G255">
        <v>0</v>
      </c>
      <c r="H255">
        <v>22</v>
      </c>
      <c r="I255">
        <v>0</v>
      </c>
      <c r="J255">
        <v>578</v>
      </c>
      <c r="K255">
        <v>0</v>
      </c>
      <c r="L255">
        <v>2</v>
      </c>
      <c r="M255" s="5">
        <v>0</v>
      </c>
      <c r="N255" s="5">
        <v>0</v>
      </c>
      <c r="O255">
        <v>1</v>
      </c>
      <c r="P255">
        <v>1</v>
      </c>
      <c r="Q255">
        <v>1</v>
      </c>
    </row>
    <row r="256" spans="1:17" x14ac:dyDescent="0.35">
      <c r="A256" s="10" t="str">
        <f t="shared" si="3"/>
        <v>G.Scarpa (NFO)</v>
      </c>
      <c r="B256" t="s">
        <v>1975</v>
      </c>
      <c r="C256" t="s">
        <v>1976</v>
      </c>
      <c r="D256">
        <v>462</v>
      </c>
      <c r="E256" t="s">
        <v>1596</v>
      </c>
      <c r="F256">
        <v>4.5</v>
      </c>
      <c r="G256">
        <v>0</v>
      </c>
      <c r="H256">
        <v>5</v>
      </c>
      <c r="I256">
        <v>0.1</v>
      </c>
      <c r="J256">
        <v>177</v>
      </c>
      <c r="K256">
        <v>0.8</v>
      </c>
      <c r="L256">
        <v>2</v>
      </c>
      <c r="M256" s="5">
        <v>0</v>
      </c>
      <c r="N256" s="5">
        <v>0</v>
      </c>
      <c r="O256">
        <v>1</v>
      </c>
      <c r="P256">
        <v>1</v>
      </c>
      <c r="Q256">
        <v>1</v>
      </c>
    </row>
    <row r="257" spans="1:17" x14ac:dyDescent="0.35">
      <c r="A257" s="10" t="str">
        <f t="shared" si="3"/>
        <v>Shelvey (NFO)</v>
      </c>
      <c r="B257" t="s">
        <v>1975</v>
      </c>
      <c r="C257" t="s">
        <v>1976</v>
      </c>
      <c r="D257">
        <v>463</v>
      </c>
      <c r="E257" t="s">
        <v>1599</v>
      </c>
      <c r="F257">
        <v>5</v>
      </c>
      <c r="G257">
        <v>0</v>
      </c>
      <c r="H257">
        <v>16</v>
      </c>
      <c r="I257">
        <v>0</v>
      </c>
      <c r="J257">
        <v>573</v>
      </c>
      <c r="K257">
        <v>1.5</v>
      </c>
      <c r="L257">
        <v>2</v>
      </c>
      <c r="M257" s="5">
        <v>0</v>
      </c>
      <c r="N257" s="5">
        <v>0</v>
      </c>
      <c r="O257">
        <v>1</v>
      </c>
      <c r="P257">
        <v>1</v>
      </c>
      <c r="Q257">
        <v>1</v>
      </c>
    </row>
    <row r="258" spans="1:17" x14ac:dyDescent="0.35">
      <c r="A258" s="10" t="str">
        <f t="shared" si="3"/>
        <v>Yates (NFO)</v>
      </c>
      <c r="B258" t="s">
        <v>1975</v>
      </c>
      <c r="C258" t="s">
        <v>1976</v>
      </c>
      <c r="D258">
        <v>470</v>
      </c>
      <c r="E258" t="s">
        <v>1615</v>
      </c>
      <c r="F258">
        <v>5</v>
      </c>
      <c r="G258">
        <v>0</v>
      </c>
      <c r="H258">
        <v>53</v>
      </c>
      <c r="I258">
        <v>0</v>
      </c>
      <c r="J258">
        <v>1833</v>
      </c>
      <c r="K258">
        <v>2</v>
      </c>
      <c r="L258">
        <v>2</v>
      </c>
      <c r="M258" s="5">
        <v>0</v>
      </c>
      <c r="N258" s="5">
        <v>0</v>
      </c>
      <c r="O258">
        <v>1</v>
      </c>
      <c r="P258">
        <v>3</v>
      </c>
      <c r="Q258">
        <v>5</v>
      </c>
    </row>
    <row r="259" spans="1:17" x14ac:dyDescent="0.35">
      <c r="A259" s="10" t="str">
        <f t="shared" si="3"/>
        <v>Berge (SHU)</v>
      </c>
      <c r="B259" t="s">
        <v>1977</v>
      </c>
      <c r="C259" t="s">
        <v>1978</v>
      </c>
      <c r="D259">
        <v>475</v>
      </c>
      <c r="E259" t="s">
        <v>1634</v>
      </c>
      <c r="F259">
        <v>5</v>
      </c>
      <c r="G259">
        <v>0</v>
      </c>
      <c r="H259">
        <v>53</v>
      </c>
      <c r="I259">
        <v>0.2</v>
      </c>
      <c r="J259">
        <v>1833</v>
      </c>
      <c r="K259">
        <v>0</v>
      </c>
      <c r="L259">
        <v>2</v>
      </c>
      <c r="M259" s="5">
        <v>0</v>
      </c>
      <c r="N259" s="5">
        <v>0</v>
      </c>
      <c r="O259">
        <v>1</v>
      </c>
      <c r="P259">
        <v>3</v>
      </c>
      <c r="Q259">
        <v>5</v>
      </c>
    </row>
    <row r="260" spans="1:17" x14ac:dyDescent="0.35">
      <c r="A260" s="10" t="str">
        <f t="shared" si="3"/>
        <v>Coulibaly (SHU)</v>
      </c>
      <c r="B260" t="s">
        <v>1977</v>
      </c>
      <c r="C260" t="s">
        <v>1978</v>
      </c>
      <c r="D260">
        <v>478</v>
      </c>
      <c r="E260" t="s">
        <v>1644</v>
      </c>
      <c r="F260">
        <v>4.5</v>
      </c>
      <c r="G260">
        <v>0</v>
      </c>
      <c r="H260">
        <v>53</v>
      </c>
      <c r="I260">
        <v>0.1</v>
      </c>
      <c r="J260">
        <v>1833</v>
      </c>
      <c r="K260">
        <v>0</v>
      </c>
      <c r="L260">
        <v>2</v>
      </c>
      <c r="M260" s="5">
        <v>0</v>
      </c>
      <c r="N260" s="5">
        <v>0</v>
      </c>
      <c r="O260">
        <v>1</v>
      </c>
      <c r="P260">
        <v>3</v>
      </c>
      <c r="Q260">
        <v>5</v>
      </c>
    </row>
    <row r="261" spans="1:17" x14ac:dyDescent="0.35">
      <c r="A261" s="10" t="str">
        <f t="shared" ref="A261:A324" si="4">IF(B261="","",E261&amp;" ("&amp;B261&amp;")")</f>
        <v>Fleck (SHU)</v>
      </c>
      <c r="B261" t="s">
        <v>1977</v>
      </c>
      <c r="C261" t="s">
        <v>1978</v>
      </c>
      <c r="D261">
        <v>481</v>
      </c>
      <c r="E261" t="s">
        <v>1650</v>
      </c>
      <c r="F261">
        <v>5</v>
      </c>
      <c r="G261">
        <v>0</v>
      </c>
      <c r="H261">
        <v>53</v>
      </c>
      <c r="I261">
        <v>0</v>
      </c>
      <c r="J261">
        <v>1833</v>
      </c>
      <c r="K261">
        <v>0</v>
      </c>
      <c r="L261">
        <v>2</v>
      </c>
      <c r="M261" s="5">
        <v>0</v>
      </c>
      <c r="N261" s="5">
        <v>0</v>
      </c>
      <c r="O261">
        <v>1</v>
      </c>
      <c r="P261">
        <v>3</v>
      </c>
      <c r="Q261">
        <v>5</v>
      </c>
    </row>
    <row r="262" spans="1:17" x14ac:dyDescent="0.35">
      <c r="A262" s="10" t="str">
        <f t="shared" si="4"/>
        <v>Norwood (SHU)</v>
      </c>
      <c r="B262" t="s">
        <v>1977</v>
      </c>
      <c r="C262" t="s">
        <v>1978</v>
      </c>
      <c r="D262">
        <v>488</v>
      </c>
      <c r="E262" t="s">
        <v>1672</v>
      </c>
      <c r="F262">
        <v>5</v>
      </c>
      <c r="G262">
        <v>0</v>
      </c>
      <c r="H262">
        <v>53</v>
      </c>
      <c r="I262">
        <v>0.1</v>
      </c>
      <c r="J262">
        <v>1833</v>
      </c>
      <c r="K262">
        <v>0</v>
      </c>
      <c r="L262">
        <v>2</v>
      </c>
      <c r="M262" s="5">
        <v>0</v>
      </c>
      <c r="N262" s="5">
        <v>0</v>
      </c>
      <c r="O262">
        <v>1</v>
      </c>
      <c r="P262">
        <v>3</v>
      </c>
      <c r="Q262">
        <v>5</v>
      </c>
    </row>
    <row r="263" spans="1:17" x14ac:dyDescent="0.35">
      <c r="A263" s="10" t="str">
        <f t="shared" si="4"/>
        <v>Osborn (SHU)</v>
      </c>
      <c r="B263" t="s">
        <v>1977</v>
      </c>
      <c r="C263" t="s">
        <v>1978</v>
      </c>
      <c r="D263">
        <v>489</v>
      </c>
      <c r="E263" t="s">
        <v>1674</v>
      </c>
      <c r="F263">
        <v>5</v>
      </c>
      <c r="G263">
        <v>0</v>
      </c>
      <c r="H263">
        <v>53</v>
      </c>
      <c r="I263">
        <v>0</v>
      </c>
      <c r="J263">
        <v>1833</v>
      </c>
      <c r="K263">
        <v>0</v>
      </c>
      <c r="L263">
        <v>2</v>
      </c>
      <c r="M263" s="5">
        <v>0</v>
      </c>
      <c r="N263" s="5">
        <v>0</v>
      </c>
      <c r="O263">
        <v>1</v>
      </c>
      <c r="P263">
        <v>3</v>
      </c>
      <c r="Q263">
        <v>5</v>
      </c>
    </row>
    <row r="264" spans="1:17" x14ac:dyDescent="0.35">
      <c r="A264" s="10" t="str">
        <f t="shared" si="4"/>
        <v>Slimane (SHU)</v>
      </c>
      <c r="B264" t="s">
        <v>1977</v>
      </c>
      <c r="C264" t="s">
        <v>1978</v>
      </c>
      <c r="D264">
        <v>587</v>
      </c>
      <c r="E264" t="s">
        <v>1680</v>
      </c>
      <c r="F264">
        <v>5</v>
      </c>
      <c r="G264">
        <v>0</v>
      </c>
      <c r="H264">
        <v>53</v>
      </c>
      <c r="I264">
        <v>0.1</v>
      </c>
      <c r="J264">
        <v>1833</v>
      </c>
      <c r="K264">
        <v>0</v>
      </c>
      <c r="L264">
        <v>2</v>
      </c>
      <c r="M264" s="5">
        <v>0</v>
      </c>
      <c r="N264" s="5">
        <v>0</v>
      </c>
      <c r="O264">
        <v>1</v>
      </c>
      <c r="P264">
        <v>3</v>
      </c>
      <c r="Q264">
        <v>5</v>
      </c>
    </row>
    <row r="265" spans="1:17" x14ac:dyDescent="0.35">
      <c r="A265" s="10" t="str">
        <f t="shared" si="4"/>
        <v xml:space="preserve"> (Grand Total)</v>
      </c>
      <c r="B265" t="s">
        <v>1966</v>
      </c>
    </row>
    <row r="266" spans="1:17" x14ac:dyDescent="0.35">
      <c r="A266" s="10" t="str">
        <f t="shared" si="4"/>
        <v/>
      </c>
    </row>
    <row r="267" spans="1:17" x14ac:dyDescent="0.35">
      <c r="A267" s="10" t="str">
        <f t="shared" si="4"/>
        <v/>
      </c>
    </row>
    <row r="268" spans="1:17" x14ac:dyDescent="0.35">
      <c r="A268" s="10" t="str">
        <f t="shared" si="4"/>
        <v/>
      </c>
    </row>
    <row r="269" spans="1:17" x14ac:dyDescent="0.35">
      <c r="A269" s="10" t="str">
        <f t="shared" si="4"/>
        <v/>
      </c>
    </row>
    <row r="270" spans="1:17" x14ac:dyDescent="0.35">
      <c r="A270" s="10" t="str">
        <f t="shared" si="4"/>
        <v/>
      </c>
    </row>
    <row r="271" spans="1:17" x14ac:dyDescent="0.35">
      <c r="A271" s="10" t="str">
        <f t="shared" si="4"/>
        <v/>
      </c>
    </row>
    <row r="272" spans="1:17" x14ac:dyDescent="0.35">
      <c r="A272" s="10" t="str">
        <f t="shared" si="4"/>
        <v/>
      </c>
    </row>
    <row r="273" spans="1:1" x14ac:dyDescent="0.35">
      <c r="A273" s="10" t="str">
        <f t="shared" si="4"/>
        <v/>
      </c>
    </row>
    <row r="274" spans="1:1" x14ac:dyDescent="0.35">
      <c r="A274" s="10" t="str">
        <f t="shared" si="4"/>
        <v/>
      </c>
    </row>
    <row r="275" spans="1:1" x14ac:dyDescent="0.35">
      <c r="A275" s="10" t="str">
        <f t="shared" si="4"/>
        <v/>
      </c>
    </row>
    <row r="276" spans="1:1" x14ac:dyDescent="0.35">
      <c r="A276" s="10" t="str">
        <f t="shared" si="4"/>
        <v/>
      </c>
    </row>
    <row r="277" spans="1:1" x14ac:dyDescent="0.35">
      <c r="A277" s="10" t="str">
        <f t="shared" si="4"/>
        <v/>
      </c>
    </row>
    <row r="278" spans="1:1" x14ac:dyDescent="0.35">
      <c r="A278" s="10" t="str">
        <f t="shared" si="4"/>
        <v/>
      </c>
    </row>
    <row r="279" spans="1:1" x14ac:dyDescent="0.35">
      <c r="A279" s="10" t="str">
        <f t="shared" si="4"/>
        <v/>
      </c>
    </row>
    <row r="280" spans="1:1" x14ac:dyDescent="0.35">
      <c r="A280" s="10" t="str">
        <f t="shared" si="4"/>
        <v/>
      </c>
    </row>
    <row r="281" spans="1:1" x14ac:dyDescent="0.35">
      <c r="A281" s="10" t="str">
        <f t="shared" si="4"/>
        <v/>
      </c>
    </row>
    <row r="282" spans="1:1" x14ac:dyDescent="0.35">
      <c r="A282" s="10" t="str">
        <f t="shared" si="4"/>
        <v/>
      </c>
    </row>
    <row r="283" spans="1:1" x14ac:dyDescent="0.35">
      <c r="A283" s="10" t="str">
        <f t="shared" si="4"/>
        <v/>
      </c>
    </row>
    <row r="284" spans="1:1" x14ac:dyDescent="0.35">
      <c r="A284" s="10" t="str">
        <f t="shared" si="4"/>
        <v/>
      </c>
    </row>
    <row r="285" spans="1:1" x14ac:dyDescent="0.35">
      <c r="A285" s="10" t="str">
        <f t="shared" si="4"/>
        <v/>
      </c>
    </row>
    <row r="286" spans="1:1" x14ac:dyDescent="0.35">
      <c r="A286" s="10" t="str">
        <f t="shared" si="4"/>
        <v/>
      </c>
    </row>
    <row r="287" spans="1:1" x14ac:dyDescent="0.35">
      <c r="A287" s="10" t="str">
        <f t="shared" si="4"/>
        <v/>
      </c>
    </row>
    <row r="288" spans="1:1" x14ac:dyDescent="0.35">
      <c r="A288" s="10" t="str">
        <f t="shared" si="4"/>
        <v/>
      </c>
    </row>
    <row r="289" spans="1:1" x14ac:dyDescent="0.35">
      <c r="A289" s="10" t="str">
        <f t="shared" si="4"/>
        <v/>
      </c>
    </row>
    <row r="290" spans="1:1" x14ac:dyDescent="0.35">
      <c r="A290" s="10" t="str">
        <f t="shared" si="4"/>
        <v/>
      </c>
    </row>
    <row r="291" spans="1:1" x14ac:dyDescent="0.35">
      <c r="A291" s="10" t="str">
        <f t="shared" si="4"/>
        <v/>
      </c>
    </row>
    <row r="292" spans="1:1" x14ac:dyDescent="0.35">
      <c r="A292" s="10" t="str">
        <f t="shared" si="4"/>
        <v/>
      </c>
    </row>
    <row r="293" spans="1:1" x14ac:dyDescent="0.35">
      <c r="A293" s="10" t="str">
        <f t="shared" si="4"/>
        <v/>
      </c>
    </row>
    <row r="294" spans="1:1" x14ac:dyDescent="0.35">
      <c r="A294" s="10" t="str">
        <f t="shared" si="4"/>
        <v/>
      </c>
    </row>
    <row r="295" spans="1:1" x14ac:dyDescent="0.35">
      <c r="A295" s="10" t="str">
        <f t="shared" si="4"/>
        <v/>
      </c>
    </row>
    <row r="296" spans="1:1" x14ac:dyDescent="0.35">
      <c r="A296" s="10" t="str">
        <f t="shared" si="4"/>
        <v/>
      </c>
    </row>
    <row r="297" spans="1:1" x14ac:dyDescent="0.35">
      <c r="A297" s="10" t="str">
        <f t="shared" si="4"/>
        <v/>
      </c>
    </row>
    <row r="298" spans="1:1" x14ac:dyDescent="0.35">
      <c r="A298" s="10" t="str">
        <f t="shared" si="4"/>
        <v/>
      </c>
    </row>
    <row r="299" spans="1:1" x14ac:dyDescent="0.35">
      <c r="A299" s="10" t="str">
        <f t="shared" si="4"/>
        <v/>
      </c>
    </row>
    <row r="300" spans="1:1" x14ac:dyDescent="0.35">
      <c r="A300" s="10" t="str">
        <f t="shared" si="4"/>
        <v/>
      </c>
    </row>
    <row r="301" spans="1:1" x14ac:dyDescent="0.35">
      <c r="A301" s="10" t="str">
        <f t="shared" si="4"/>
        <v/>
      </c>
    </row>
    <row r="302" spans="1:1" x14ac:dyDescent="0.35">
      <c r="A302" s="10" t="str">
        <f t="shared" si="4"/>
        <v/>
      </c>
    </row>
    <row r="303" spans="1:1" x14ac:dyDescent="0.35">
      <c r="A303" s="10" t="str">
        <f t="shared" si="4"/>
        <v/>
      </c>
    </row>
    <row r="304" spans="1:1" x14ac:dyDescent="0.35">
      <c r="A304" s="10" t="str">
        <f t="shared" si="4"/>
        <v/>
      </c>
    </row>
    <row r="305" spans="1:1" x14ac:dyDescent="0.35">
      <c r="A305" s="10" t="str">
        <f t="shared" si="4"/>
        <v/>
      </c>
    </row>
    <row r="306" spans="1:1" x14ac:dyDescent="0.35">
      <c r="A306" s="10" t="str">
        <f t="shared" si="4"/>
        <v/>
      </c>
    </row>
    <row r="307" spans="1:1" x14ac:dyDescent="0.35">
      <c r="A307" s="10" t="str">
        <f t="shared" si="4"/>
        <v/>
      </c>
    </row>
    <row r="308" spans="1:1" x14ac:dyDescent="0.35">
      <c r="A308" s="10" t="str">
        <f t="shared" si="4"/>
        <v/>
      </c>
    </row>
    <row r="309" spans="1:1" x14ac:dyDescent="0.35">
      <c r="A309" s="10" t="str">
        <f t="shared" si="4"/>
        <v/>
      </c>
    </row>
    <row r="310" spans="1:1" x14ac:dyDescent="0.35">
      <c r="A310" s="10" t="str">
        <f t="shared" si="4"/>
        <v/>
      </c>
    </row>
    <row r="311" spans="1:1" x14ac:dyDescent="0.35">
      <c r="A311" s="10" t="str">
        <f t="shared" si="4"/>
        <v/>
      </c>
    </row>
    <row r="312" spans="1:1" x14ac:dyDescent="0.35">
      <c r="A312" s="10" t="str">
        <f t="shared" si="4"/>
        <v/>
      </c>
    </row>
    <row r="313" spans="1:1" x14ac:dyDescent="0.35">
      <c r="A313" s="10" t="str">
        <f t="shared" si="4"/>
        <v/>
      </c>
    </row>
    <row r="314" spans="1:1" x14ac:dyDescent="0.35">
      <c r="A314" s="10" t="str">
        <f t="shared" si="4"/>
        <v/>
      </c>
    </row>
    <row r="315" spans="1:1" x14ac:dyDescent="0.35">
      <c r="A315" s="10" t="str">
        <f t="shared" si="4"/>
        <v/>
      </c>
    </row>
    <row r="316" spans="1:1" x14ac:dyDescent="0.35">
      <c r="A316" s="10" t="str">
        <f t="shared" si="4"/>
        <v/>
      </c>
    </row>
    <row r="317" spans="1:1" x14ac:dyDescent="0.35">
      <c r="A317" s="10" t="str">
        <f t="shared" si="4"/>
        <v/>
      </c>
    </row>
    <row r="318" spans="1:1" x14ac:dyDescent="0.35">
      <c r="A318" s="10" t="str">
        <f t="shared" si="4"/>
        <v/>
      </c>
    </row>
    <row r="319" spans="1:1" x14ac:dyDescent="0.35">
      <c r="A319" s="10" t="str">
        <f t="shared" si="4"/>
        <v/>
      </c>
    </row>
    <row r="320" spans="1:1" x14ac:dyDescent="0.35">
      <c r="A320" s="10" t="str">
        <f t="shared" si="4"/>
        <v/>
      </c>
    </row>
    <row r="321" spans="1:1" x14ac:dyDescent="0.35">
      <c r="A321" s="10" t="str">
        <f t="shared" si="4"/>
        <v/>
      </c>
    </row>
    <row r="322" spans="1:1" x14ac:dyDescent="0.35">
      <c r="A322" s="10" t="str">
        <f t="shared" si="4"/>
        <v/>
      </c>
    </row>
    <row r="323" spans="1:1" x14ac:dyDescent="0.35">
      <c r="A323" s="10" t="str">
        <f t="shared" si="4"/>
        <v/>
      </c>
    </row>
    <row r="324" spans="1:1" x14ac:dyDescent="0.35">
      <c r="A324" s="10" t="str">
        <f t="shared" si="4"/>
        <v/>
      </c>
    </row>
    <row r="325" spans="1:1" x14ac:dyDescent="0.35">
      <c r="A325" s="10" t="str">
        <f t="shared" ref="A325:A388" si="5">IF(B325="","",E325&amp;" ("&amp;B325&amp;")")</f>
        <v/>
      </c>
    </row>
    <row r="326" spans="1:1" x14ac:dyDescent="0.35">
      <c r="A326" s="10" t="str">
        <f t="shared" si="5"/>
        <v/>
      </c>
    </row>
    <row r="327" spans="1:1" x14ac:dyDescent="0.35">
      <c r="A327" s="10" t="str">
        <f t="shared" si="5"/>
        <v/>
      </c>
    </row>
    <row r="328" spans="1:1" x14ac:dyDescent="0.35">
      <c r="A328" s="10" t="str">
        <f t="shared" si="5"/>
        <v/>
      </c>
    </row>
    <row r="329" spans="1:1" x14ac:dyDescent="0.35">
      <c r="A329" s="10" t="str">
        <f t="shared" si="5"/>
        <v/>
      </c>
    </row>
    <row r="330" spans="1:1" x14ac:dyDescent="0.35">
      <c r="A330" s="10" t="str">
        <f t="shared" si="5"/>
        <v/>
      </c>
    </row>
    <row r="331" spans="1:1" x14ac:dyDescent="0.35">
      <c r="A331" s="10" t="str">
        <f t="shared" si="5"/>
        <v/>
      </c>
    </row>
    <row r="332" spans="1:1" x14ac:dyDescent="0.35">
      <c r="A332" s="10" t="str">
        <f t="shared" si="5"/>
        <v/>
      </c>
    </row>
    <row r="333" spans="1:1" x14ac:dyDescent="0.35">
      <c r="A333" s="10" t="str">
        <f t="shared" si="5"/>
        <v/>
      </c>
    </row>
    <row r="334" spans="1:1" x14ac:dyDescent="0.35">
      <c r="A334" s="10" t="str">
        <f t="shared" si="5"/>
        <v/>
      </c>
    </row>
    <row r="335" spans="1:1" x14ac:dyDescent="0.35">
      <c r="A335" s="10" t="str">
        <f t="shared" si="5"/>
        <v/>
      </c>
    </row>
    <row r="336" spans="1:1" x14ac:dyDescent="0.35">
      <c r="A336" s="10" t="str">
        <f t="shared" si="5"/>
        <v/>
      </c>
    </row>
    <row r="337" spans="1:1" x14ac:dyDescent="0.35">
      <c r="A337" s="10" t="str">
        <f t="shared" si="5"/>
        <v/>
      </c>
    </row>
    <row r="338" spans="1:1" x14ac:dyDescent="0.35">
      <c r="A338" s="10" t="str">
        <f t="shared" si="5"/>
        <v/>
      </c>
    </row>
    <row r="339" spans="1:1" x14ac:dyDescent="0.35">
      <c r="A339" s="10" t="str">
        <f t="shared" si="5"/>
        <v/>
      </c>
    </row>
    <row r="340" spans="1:1" x14ac:dyDescent="0.35">
      <c r="A340" s="10" t="str">
        <f t="shared" si="5"/>
        <v/>
      </c>
    </row>
    <row r="341" spans="1:1" x14ac:dyDescent="0.35">
      <c r="A341" s="10" t="str">
        <f t="shared" si="5"/>
        <v/>
      </c>
    </row>
    <row r="342" spans="1:1" x14ac:dyDescent="0.35">
      <c r="A342" s="10" t="str">
        <f t="shared" si="5"/>
        <v/>
      </c>
    </row>
    <row r="343" spans="1:1" x14ac:dyDescent="0.35">
      <c r="A343" s="10" t="str">
        <f t="shared" si="5"/>
        <v/>
      </c>
    </row>
    <row r="344" spans="1:1" x14ac:dyDescent="0.35">
      <c r="A344" s="10" t="str">
        <f t="shared" si="5"/>
        <v/>
      </c>
    </row>
    <row r="345" spans="1:1" x14ac:dyDescent="0.35">
      <c r="A345" s="10" t="str">
        <f t="shared" si="5"/>
        <v/>
      </c>
    </row>
    <row r="346" spans="1:1" x14ac:dyDescent="0.35">
      <c r="A346" s="10" t="str">
        <f t="shared" si="5"/>
        <v/>
      </c>
    </row>
    <row r="347" spans="1:1" x14ac:dyDescent="0.35">
      <c r="A347" s="10" t="str">
        <f t="shared" si="5"/>
        <v/>
      </c>
    </row>
    <row r="348" spans="1:1" x14ac:dyDescent="0.35">
      <c r="A348" s="10" t="str">
        <f t="shared" si="5"/>
        <v/>
      </c>
    </row>
    <row r="349" spans="1:1" x14ac:dyDescent="0.35">
      <c r="A349" s="10" t="str">
        <f t="shared" si="5"/>
        <v/>
      </c>
    </row>
    <row r="350" spans="1:1" x14ac:dyDescent="0.35">
      <c r="A350" s="10" t="str">
        <f t="shared" si="5"/>
        <v/>
      </c>
    </row>
    <row r="351" spans="1:1" x14ac:dyDescent="0.35">
      <c r="A351" s="10" t="str">
        <f t="shared" si="5"/>
        <v/>
      </c>
    </row>
    <row r="352" spans="1:1" x14ac:dyDescent="0.35">
      <c r="A352" s="10" t="str">
        <f t="shared" si="5"/>
        <v/>
      </c>
    </row>
    <row r="353" spans="1:1" x14ac:dyDescent="0.35">
      <c r="A353" s="10" t="str">
        <f t="shared" si="5"/>
        <v/>
      </c>
    </row>
    <row r="354" spans="1:1" x14ac:dyDescent="0.35">
      <c r="A354" s="10" t="str">
        <f t="shared" si="5"/>
        <v/>
      </c>
    </row>
    <row r="355" spans="1:1" x14ac:dyDescent="0.35">
      <c r="A355" s="10" t="str">
        <f t="shared" si="5"/>
        <v/>
      </c>
    </row>
    <row r="356" spans="1:1" x14ac:dyDescent="0.35">
      <c r="A356" s="10" t="str">
        <f t="shared" si="5"/>
        <v/>
      </c>
    </row>
    <row r="357" spans="1:1" x14ac:dyDescent="0.35">
      <c r="A357" s="10" t="str">
        <f t="shared" si="5"/>
        <v/>
      </c>
    </row>
    <row r="358" spans="1:1" x14ac:dyDescent="0.35">
      <c r="A358" s="10" t="str">
        <f t="shared" si="5"/>
        <v/>
      </c>
    </row>
    <row r="359" spans="1:1" x14ac:dyDescent="0.35">
      <c r="A359" s="10" t="str">
        <f t="shared" si="5"/>
        <v/>
      </c>
    </row>
    <row r="360" spans="1:1" x14ac:dyDescent="0.35">
      <c r="A360" s="10" t="str">
        <f t="shared" si="5"/>
        <v/>
      </c>
    </row>
    <row r="361" spans="1:1" x14ac:dyDescent="0.35">
      <c r="A361" s="10" t="str">
        <f t="shared" si="5"/>
        <v/>
      </c>
    </row>
    <row r="362" spans="1:1" x14ac:dyDescent="0.35">
      <c r="A362" s="10" t="str">
        <f t="shared" si="5"/>
        <v/>
      </c>
    </row>
    <row r="363" spans="1:1" x14ac:dyDescent="0.35">
      <c r="A363" s="10" t="str">
        <f t="shared" si="5"/>
        <v/>
      </c>
    </row>
    <row r="364" spans="1:1" x14ac:dyDescent="0.35">
      <c r="A364" s="10" t="str">
        <f t="shared" si="5"/>
        <v/>
      </c>
    </row>
    <row r="365" spans="1:1" x14ac:dyDescent="0.35">
      <c r="A365" s="10" t="str">
        <f t="shared" si="5"/>
        <v/>
      </c>
    </row>
    <row r="366" spans="1:1" x14ac:dyDescent="0.35">
      <c r="A366" s="10" t="str">
        <f t="shared" si="5"/>
        <v/>
      </c>
    </row>
    <row r="367" spans="1:1" x14ac:dyDescent="0.35">
      <c r="A367" s="10" t="str">
        <f t="shared" si="5"/>
        <v/>
      </c>
    </row>
    <row r="368" spans="1:1" x14ac:dyDescent="0.35">
      <c r="A368" s="10" t="str">
        <f t="shared" si="5"/>
        <v/>
      </c>
    </row>
    <row r="369" spans="1:1" x14ac:dyDescent="0.35">
      <c r="A369" s="10" t="str">
        <f t="shared" si="5"/>
        <v/>
      </c>
    </row>
    <row r="370" spans="1:1" x14ac:dyDescent="0.35">
      <c r="A370" s="10" t="str">
        <f t="shared" si="5"/>
        <v/>
      </c>
    </row>
    <row r="371" spans="1:1" x14ac:dyDescent="0.35">
      <c r="A371" s="10" t="str">
        <f t="shared" si="5"/>
        <v/>
      </c>
    </row>
    <row r="372" spans="1:1" x14ac:dyDescent="0.35">
      <c r="A372" s="10" t="str">
        <f t="shared" si="5"/>
        <v/>
      </c>
    </row>
    <row r="373" spans="1:1" x14ac:dyDescent="0.35">
      <c r="A373" s="10" t="str">
        <f t="shared" si="5"/>
        <v/>
      </c>
    </row>
    <row r="374" spans="1:1" x14ac:dyDescent="0.35">
      <c r="A374" s="10" t="str">
        <f t="shared" si="5"/>
        <v/>
      </c>
    </row>
    <row r="375" spans="1:1" x14ac:dyDescent="0.35">
      <c r="A375" s="10" t="str">
        <f t="shared" si="5"/>
        <v/>
      </c>
    </row>
    <row r="376" spans="1:1" x14ac:dyDescent="0.35">
      <c r="A376" s="10" t="str">
        <f t="shared" si="5"/>
        <v/>
      </c>
    </row>
    <row r="377" spans="1:1" x14ac:dyDescent="0.35">
      <c r="A377" s="10" t="str">
        <f t="shared" si="5"/>
        <v/>
      </c>
    </row>
    <row r="378" spans="1:1" x14ac:dyDescent="0.35">
      <c r="A378" s="10" t="str">
        <f t="shared" si="5"/>
        <v/>
      </c>
    </row>
    <row r="379" spans="1:1" x14ac:dyDescent="0.35">
      <c r="A379" s="10" t="str">
        <f t="shared" si="5"/>
        <v/>
      </c>
    </row>
    <row r="380" spans="1:1" x14ac:dyDescent="0.35">
      <c r="A380" s="10" t="str">
        <f t="shared" si="5"/>
        <v/>
      </c>
    </row>
    <row r="381" spans="1:1" x14ac:dyDescent="0.35">
      <c r="A381" s="10" t="str">
        <f t="shared" si="5"/>
        <v/>
      </c>
    </row>
    <row r="382" spans="1:1" x14ac:dyDescent="0.35">
      <c r="A382" s="10" t="str">
        <f t="shared" si="5"/>
        <v/>
      </c>
    </row>
    <row r="383" spans="1:1" x14ac:dyDescent="0.35">
      <c r="A383" s="10" t="str">
        <f t="shared" si="5"/>
        <v/>
      </c>
    </row>
    <row r="384" spans="1:1" x14ac:dyDescent="0.35">
      <c r="A384" s="10" t="str">
        <f t="shared" si="5"/>
        <v/>
      </c>
    </row>
    <row r="385" spans="1:1" x14ac:dyDescent="0.35">
      <c r="A385" s="10" t="str">
        <f t="shared" si="5"/>
        <v/>
      </c>
    </row>
    <row r="386" spans="1:1" x14ac:dyDescent="0.35">
      <c r="A386" s="10" t="str">
        <f t="shared" si="5"/>
        <v/>
      </c>
    </row>
    <row r="387" spans="1:1" x14ac:dyDescent="0.35">
      <c r="A387" s="10" t="str">
        <f t="shared" si="5"/>
        <v/>
      </c>
    </row>
    <row r="388" spans="1:1" x14ac:dyDescent="0.35">
      <c r="A388" s="10" t="str">
        <f t="shared" si="5"/>
        <v/>
      </c>
    </row>
    <row r="389" spans="1:1" x14ac:dyDescent="0.35">
      <c r="A389" s="10" t="str">
        <f t="shared" ref="A389:A452" si="6">IF(B389="","",E389&amp;" ("&amp;B389&amp;")")</f>
        <v/>
      </c>
    </row>
    <row r="390" spans="1:1" x14ac:dyDescent="0.35">
      <c r="A390" s="10" t="str">
        <f t="shared" si="6"/>
        <v/>
      </c>
    </row>
    <row r="391" spans="1:1" x14ac:dyDescent="0.35">
      <c r="A391" s="10" t="str">
        <f t="shared" si="6"/>
        <v/>
      </c>
    </row>
    <row r="392" spans="1:1" x14ac:dyDescent="0.35">
      <c r="A392" s="10" t="str">
        <f t="shared" si="6"/>
        <v/>
      </c>
    </row>
    <row r="393" spans="1:1" x14ac:dyDescent="0.35">
      <c r="A393" s="10" t="str">
        <f t="shared" si="6"/>
        <v/>
      </c>
    </row>
    <row r="394" spans="1:1" x14ac:dyDescent="0.35">
      <c r="A394" s="10" t="str">
        <f t="shared" si="6"/>
        <v/>
      </c>
    </row>
    <row r="395" spans="1:1" x14ac:dyDescent="0.35">
      <c r="A395" s="10" t="str">
        <f t="shared" si="6"/>
        <v/>
      </c>
    </row>
    <row r="396" spans="1:1" x14ac:dyDescent="0.35">
      <c r="A396" s="10" t="str">
        <f t="shared" si="6"/>
        <v/>
      </c>
    </row>
    <row r="397" spans="1:1" x14ac:dyDescent="0.35">
      <c r="A397" s="10" t="str">
        <f t="shared" si="6"/>
        <v/>
      </c>
    </row>
    <row r="398" spans="1:1" x14ac:dyDescent="0.35">
      <c r="A398" s="10" t="str">
        <f t="shared" si="6"/>
        <v/>
      </c>
    </row>
    <row r="399" spans="1:1" x14ac:dyDescent="0.35">
      <c r="A399" s="10" t="str">
        <f t="shared" si="6"/>
        <v/>
      </c>
    </row>
    <row r="400" spans="1:1" x14ac:dyDescent="0.35">
      <c r="A400" s="10" t="str">
        <f t="shared" si="6"/>
        <v/>
      </c>
    </row>
    <row r="401" spans="1:1" x14ac:dyDescent="0.35">
      <c r="A401" s="10" t="str">
        <f t="shared" si="6"/>
        <v/>
      </c>
    </row>
    <row r="402" spans="1:1" x14ac:dyDescent="0.35">
      <c r="A402" s="10" t="str">
        <f t="shared" si="6"/>
        <v/>
      </c>
    </row>
    <row r="403" spans="1:1" x14ac:dyDescent="0.35">
      <c r="A403" s="10" t="str">
        <f t="shared" si="6"/>
        <v/>
      </c>
    </row>
    <row r="404" spans="1:1" x14ac:dyDescent="0.35">
      <c r="A404" s="10" t="str">
        <f t="shared" si="6"/>
        <v/>
      </c>
    </row>
    <row r="405" spans="1:1" x14ac:dyDescent="0.35">
      <c r="A405" s="10" t="str">
        <f t="shared" si="6"/>
        <v/>
      </c>
    </row>
    <row r="406" spans="1:1" x14ac:dyDescent="0.35">
      <c r="A406" s="10" t="str">
        <f t="shared" si="6"/>
        <v/>
      </c>
    </row>
    <row r="407" spans="1:1" x14ac:dyDescent="0.35">
      <c r="A407" s="10" t="str">
        <f t="shared" si="6"/>
        <v/>
      </c>
    </row>
    <row r="408" spans="1:1" x14ac:dyDescent="0.35">
      <c r="A408" s="10" t="str">
        <f t="shared" si="6"/>
        <v/>
      </c>
    </row>
    <row r="409" spans="1:1" x14ac:dyDescent="0.35">
      <c r="A409" s="10" t="str">
        <f t="shared" si="6"/>
        <v/>
      </c>
    </row>
    <row r="410" spans="1:1" x14ac:dyDescent="0.35">
      <c r="A410" s="10" t="str">
        <f t="shared" si="6"/>
        <v/>
      </c>
    </row>
    <row r="411" spans="1:1" x14ac:dyDescent="0.35">
      <c r="A411" s="10" t="str">
        <f t="shared" si="6"/>
        <v/>
      </c>
    </row>
    <row r="412" spans="1:1" x14ac:dyDescent="0.35">
      <c r="A412" s="10" t="str">
        <f t="shared" si="6"/>
        <v/>
      </c>
    </row>
    <row r="413" spans="1:1" x14ac:dyDescent="0.35">
      <c r="A413" s="10" t="str">
        <f t="shared" si="6"/>
        <v/>
      </c>
    </row>
    <row r="414" spans="1:1" x14ac:dyDescent="0.35">
      <c r="A414" s="10" t="str">
        <f t="shared" si="6"/>
        <v/>
      </c>
    </row>
    <row r="415" spans="1:1" x14ac:dyDescent="0.35">
      <c r="A415" s="10" t="str">
        <f t="shared" si="6"/>
        <v/>
      </c>
    </row>
    <row r="416" spans="1:1" x14ac:dyDescent="0.35">
      <c r="A416" s="10" t="str">
        <f t="shared" si="6"/>
        <v/>
      </c>
    </row>
    <row r="417" spans="1:1" x14ac:dyDescent="0.35">
      <c r="A417" s="10" t="str">
        <f t="shared" si="6"/>
        <v/>
      </c>
    </row>
    <row r="418" spans="1:1" x14ac:dyDescent="0.35">
      <c r="A418" s="10" t="str">
        <f t="shared" si="6"/>
        <v/>
      </c>
    </row>
    <row r="419" spans="1:1" x14ac:dyDescent="0.35">
      <c r="A419" s="10" t="str">
        <f t="shared" si="6"/>
        <v/>
      </c>
    </row>
    <row r="420" spans="1:1" x14ac:dyDescent="0.35">
      <c r="A420" s="10" t="str">
        <f t="shared" si="6"/>
        <v/>
      </c>
    </row>
    <row r="421" spans="1:1" x14ac:dyDescent="0.35">
      <c r="A421" s="10" t="str">
        <f t="shared" si="6"/>
        <v/>
      </c>
    </row>
    <row r="422" spans="1:1" x14ac:dyDescent="0.35">
      <c r="A422" s="10" t="str">
        <f t="shared" si="6"/>
        <v/>
      </c>
    </row>
    <row r="423" spans="1:1" x14ac:dyDescent="0.35">
      <c r="A423" s="10" t="str">
        <f t="shared" si="6"/>
        <v/>
      </c>
    </row>
    <row r="424" spans="1:1" x14ac:dyDescent="0.35">
      <c r="A424" s="10" t="str">
        <f t="shared" si="6"/>
        <v/>
      </c>
    </row>
    <row r="425" spans="1:1" x14ac:dyDescent="0.35">
      <c r="A425" s="10" t="str">
        <f t="shared" si="6"/>
        <v/>
      </c>
    </row>
    <row r="426" spans="1:1" x14ac:dyDescent="0.35">
      <c r="A426" s="10" t="str">
        <f t="shared" si="6"/>
        <v/>
      </c>
    </row>
    <row r="427" spans="1:1" x14ac:dyDescent="0.35">
      <c r="A427" s="10" t="str">
        <f t="shared" si="6"/>
        <v/>
      </c>
    </row>
    <row r="428" spans="1:1" x14ac:dyDescent="0.35">
      <c r="A428" s="10" t="str">
        <f t="shared" si="6"/>
        <v/>
      </c>
    </row>
    <row r="429" spans="1:1" x14ac:dyDescent="0.35">
      <c r="A429" s="10" t="str">
        <f t="shared" si="6"/>
        <v/>
      </c>
    </row>
    <row r="430" spans="1:1" x14ac:dyDescent="0.35">
      <c r="A430" s="10" t="str">
        <f t="shared" si="6"/>
        <v/>
      </c>
    </row>
    <row r="431" spans="1:1" x14ac:dyDescent="0.35">
      <c r="A431" s="10" t="str">
        <f t="shared" si="6"/>
        <v/>
      </c>
    </row>
    <row r="432" spans="1:1" x14ac:dyDescent="0.35">
      <c r="A432" s="10" t="str">
        <f t="shared" si="6"/>
        <v/>
      </c>
    </row>
    <row r="433" spans="1:1" x14ac:dyDescent="0.35">
      <c r="A433" s="10" t="str">
        <f t="shared" si="6"/>
        <v/>
      </c>
    </row>
    <row r="434" spans="1:1" x14ac:dyDescent="0.35">
      <c r="A434" s="10" t="str">
        <f t="shared" si="6"/>
        <v/>
      </c>
    </row>
    <row r="435" spans="1:1" x14ac:dyDescent="0.35">
      <c r="A435" s="10" t="str">
        <f t="shared" si="6"/>
        <v/>
      </c>
    </row>
    <row r="436" spans="1:1" x14ac:dyDescent="0.35">
      <c r="A436" s="10" t="str">
        <f t="shared" si="6"/>
        <v/>
      </c>
    </row>
    <row r="437" spans="1:1" x14ac:dyDescent="0.35">
      <c r="A437" s="10" t="str">
        <f t="shared" si="6"/>
        <v/>
      </c>
    </row>
    <row r="438" spans="1:1" x14ac:dyDescent="0.35">
      <c r="A438" s="10" t="str">
        <f t="shared" si="6"/>
        <v/>
      </c>
    </row>
    <row r="439" spans="1:1" x14ac:dyDescent="0.35">
      <c r="A439" s="10" t="str">
        <f t="shared" si="6"/>
        <v/>
      </c>
    </row>
    <row r="440" spans="1:1" x14ac:dyDescent="0.35">
      <c r="A440" s="10" t="str">
        <f t="shared" si="6"/>
        <v/>
      </c>
    </row>
    <row r="441" spans="1:1" x14ac:dyDescent="0.35">
      <c r="A441" s="10" t="str">
        <f t="shared" si="6"/>
        <v/>
      </c>
    </row>
    <row r="442" spans="1:1" x14ac:dyDescent="0.35">
      <c r="A442" s="10" t="str">
        <f t="shared" si="6"/>
        <v/>
      </c>
    </row>
    <row r="443" spans="1:1" x14ac:dyDescent="0.35">
      <c r="A443" s="10" t="str">
        <f t="shared" si="6"/>
        <v/>
      </c>
    </row>
    <row r="444" spans="1:1" x14ac:dyDescent="0.35">
      <c r="A444" s="10" t="str">
        <f t="shared" si="6"/>
        <v/>
      </c>
    </row>
    <row r="445" spans="1:1" x14ac:dyDescent="0.35">
      <c r="A445" s="10" t="str">
        <f t="shared" si="6"/>
        <v/>
      </c>
    </row>
    <row r="446" spans="1:1" x14ac:dyDescent="0.35">
      <c r="A446" s="10" t="str">
        <f t="shared" si="6"/>
        <v/>
      </c>
    </row>
    <row r="447" spans="1:1" x14ac:dyDescent="0.35">
      <c r="A447" s="10" t="str">
        <f t="shared" si="6"/>
        <v/>
      </c>
    </row>
    <row r="448" spans="1:1" x14ac:dyDescent="0.35">
      <c r="A448" s="10" t="str">
        <f t="shared" si="6"/>
        <v/>
      </c>
    </row>
    <row r="449" spans="1:1" x14ac:dyDescent="0.35">
      <c r="A449" s="10" t="str">
        <f t="shared" si="6"/>
        <v/>
      </c>
    </row>
    <row r="450" spans="1:1" x14ac:dyDescent="0.35">
      <c r="A450" s="10" t="str">
        <f t="shared" si="6"/>
        <v/>
      </c>
    </row>
    <row r="451" spans="1:1" x14ac:dyDescent="0.35">
      <c r="A451" s="10" t="str">
        <f t="shared" si="6"/>
        <v/>
      </c>
    </row>
    <row r="452" spans="1:1" x14ac:dyDescent="0.35">
      <c r="A452" s="10" t="str">
        <f t="shared" si="6"/>
        <v/>
      </c>
    </row>
    <row r="453" spans="1:1" x14ac:dyDescent="0.35">
      <c r="A453" s="10" t="str">
        <f t="shared" ref="A453:A516" si="7">IF(B453="","",E453&amp;" ("&amp;B453&amp;")")</f>
        <v/>
      </c>
    </row>
    <row r="454" spans="1:1" x14ac:dyDescent="0.35">
      <c r="A454" s="10" t="str">
        <f t="shared" si="7"/>
        <v/>
      </c>
    </row>
    <row r="455" spans="1:1" x14ac:dyDescent="0.35">
      <c r="A455" s="10" t="str">
        <f t="shared" si="7"/>
        <v/>
      </c>
    </row>
    <row r="456" spans="1:1" x14ac:dyDescent="0.35">
      <c r="A456" s="10" t="str">
        <f t="shared" si="7"/>
        <v/>
      </c>
    </row>
    <row r="457" spans="1:1" x14ac:dyDescent="0.35">
      <c r="A457" s="10" t="str">
        <f t="shared" si="7"/>
        <v/>
      </c>
    </row>
    <row r="458" spans="1:1" x14ac:dyDescent="0.35">
      <c r="A458" s="10" t="str">
        <f t="shared" si="7"/>
        <v/>
      </c>
    </row>
    <row r="459" spans="1:1" x14ac:dyDescent="0.35">
      <c r="A459" s="10" t="str">
        <f t="shared" si="7"/>
        <v/>
      </c>
    </row>
    <row r="460" spans="1:1" x14ac:dyDescent="0.35">
      <c r="A460" s="10" t="str">
        <f t="shared" si="7"/>
        <v/>
      </c>
    </row>
    <row r="461" spans="1:1" x14ac:dyDescent="0.35">
      <c r="A461" s="10" t="str">
        <f t="shared" si="7"/>
        <v/>
      </c>
    </row>
    <row r="462" spans="1:1" x14ac:dyDescent="0.35">
      <c r="A462" s="10" t="str">
        <f t="shared" si="7"/>
        <v/>
      </c>
    </row>
    <row r="463" spans="1:1" x14ac:dyDescent="0.35">
      <c r="A463" s="10" t="str">
        <f t="shared" si="7"/>
        <v/>
      </c>
    </row>
    <row r="464" spans="1:1" x14ac:dyDescent="0.35">
      <c r="A464" s="10" t="str">
        <f t="shared" si="7"/>
        <v/>
      </c>
    </row>
    <row r="465" spans="1:1" x14ac:dyDescent="0.35">
      <c r="A465" s="10" t="str">
        <f t="shared" si="7"/>
        <v/>
      </c>
    </row>
    <row r="466" spans="1:1" x14ac:dyDescent="0.35">
      <c r="A466" s="10" t="str">
        <f t="shared" si="7"/>
        <v/>
      </c>
    </row>
    <row r="467" spans="1:1" x14ac:dyDescent="0.35">
      <c r="A467" s="10" t="str">
        <f t="shared" si="7"/>
        <v/>
      </c>
    </row>
    <row r="468" spans="1:1" x14ac:dyDescent="0.35">
      <c r="A468" s="10" t="str">
        <f t="shared" si="7"/>
        <v/>
      </c>
    </row>
    <row r="469" spans="1:1" x14ac:dyDescent="0.35">
      <c r="A469" s="10" t="str">
        <f t="shared" si="7"/>
        <v/>
      </c>
    </row>
    <row r="470" spans="1:1" x14ac:dyDescent="0.35">
      <c r="A470" s="10" t="str">
        <f t="shared" si="7"/>
        <v/>
      </c>
    </row>
    <row r="471" spans="1:1" x14ac:dyDescent="0.35">
      <c r="A471" s="10" t="str">
        <f t="shared" si="7"/>
        <v/>
      </c>
    </row>
    <row r="472" spans="1:1" x14ac:dyDescent="0.35">
      <c r="A472" s="10" t="str">
        <f t="shared" si="7"/>
        <v/>
      </c>
    </row>
    <row r="473" spans="1:1" x14ac:dyDescent="0.35">
      <c r="A473" s="10" t="str">
        <f t="shared" si="7"/>
        <v/>
      </c>
    </row>
    <row r="474" spans="1:1" x14ac:dyDescent="0.35">
      <c r="A474" s="10" t="str">
        <f t="shared" si="7"/>
        <v/>
      </c>
    </row>
    <row r="475" spans="1:1" x14ac:dyDescent="0.35">
      <c r="A475" s="10" t="str">
        <f t="shared" si="7"/>
        <v/>
      </c>
    </row>
    <row r="476" spans="1:1" x14ac:dyDescent="0.35">
      <c r="A476" s="10" t="str">
        <f t="shared" si="7"/>
        <v/>
      </c>
    </row>
    <row r="477" spans="1:1" x14ac:dyDescent="0.35">
      <c r="A477" s="10" t="str">
        <f t="shared" si="7"/>
        <v/>
      </c>
    </row>
    <row r="478" spans="1:1" x14ac:dyDescent="0.35">
      <c r="A478" s="10" t="str">
        <f t="shared" si="7"/>
        <v/>
      </c>
    </row>
    <row r="479" spans="1:1" x14ac:dyDescent="0.35">
      <c r="A479" s="10" t="str">
        <f t="shared" si="7"/>
        <v/>
      </c>
    </row>
    <row r="480" spans="1:1" x14ac:dyDescent="0.35">
      <c r="A480" s="10" t="str">
        <f t="shared" si="7"/>
        <v/>
      </c>
    </row>
    <row r="481" spans="1:1" x14ac:dyDescent="0.35">
      <c r="A481" s="10" t="str">
        <f t="shared" si="7"/>
        <v/>
      </c>
    </row>
    <row r="482" spans="1:1" x14ac:dyDescent="0.35">
      <c r="A482" s="10" t="str">
        <f t="shared" si="7"/>
        <v/>
      </c>
    </row>
    <row r="483" spans="1:1" x14ac:dyDescent="0.35">
      <c r="A483" s="10" t="str">
        <f t="shared" si="7"/>
        <v/>
      </c>
    </row>
    <row r="484" spans="1:1" x14ac:dyDescent="0.35">
      <c r="A484" s="10" t="str">
        <f t="shared" si="7"/>
        <v/>
      </c>
    </row>
    <row r="485" spans="1:1" x14ac:dyDescent="0.35">
      <c r="A485" s="10" t="str">
        <f t="shared" si="7"/>
        <v/>
      </c>
    </row>
    <row r="486" spans="1:1" x14ac:dyDescent="0.35">
      <c r="A486" s="10" t="str">
        <f t="shared" si="7"/>
        <v/>
      </c>
    </row>
    <row r="487" spans="1:1" x14ac:dyDescent="0.35">
      <c r="A487" s="10" t="str">
        <f t="shared" si="7"/>
        <v/>
      </c>
    </row>
    <row r="488" spans="1:1" x14ac:dyDescent="0.35">
      <c r="A488" s="10" t="str">
        <f t="shared" si="7"/>
        <v/>
      </c>
    </row>
    <row r="489" spans="1:1" x14ac:dyDescent="0.35">
      <c r="A489" s="10" t="str">
        <f t="shared" si="7"/>
        <v/>
      </c>
    </row>
    <row r="490" spans="1:1" x14ac:dyDescent="0.35">
      <c r="A490" s="10" t="str">
        <f t="shared" si="7"/>
        <v/>
      </c>
    </row>
    <row r="491" spans="1:1" x14ac:dyDescent="0.35">
      <c r="A491" s="10" t="str">
        <f t="shared" si="7"/>
        <v/>
      </c>
    </row>
    <row r="492" spans="1:1" x14ac:dyDescent="0.35">
      <c r="A492" s="10" t="str">
        <f t="shared" si="7"/>
        <v/>
      </c>
    </row>
    <row r="493" spans="1:1" x14ac:dyDescent="0.35">
      <c r="A493" s="10" t="str">
        <f t="shared" si="7"/>
        <v/>
      </c>
    </row>
    <row r="494" spans="1:1" x14ac:dyDescent="0.35">
      <c r="A494" s="10" t="str">
        <f t="shared" si="7"/>
        <v/>
      </c>
    </row>
    <row r="495" spans="1:1" x14ac:dyDescent="0.35">
      <c r="A495" s="10" t="str">
        <f t="shared" si="7"/>
        <v/>
      </c>
    </row>
    <row r="496" spans="1:1" x14ac:dyDescent="0.35">
      <c r="A496" s="10" t="str">
        <f t="shared" si="7"/>
        <v/>
      </c>
    </row>
    <row r="497" spans="1:1" x14ac:dyDescent="0.35">
      <c r="A497" s="10" t="str">
        <f t="shared" si="7"/>
        <v/>
      </c>
    </row>
    <row r="498" spans="1:1" x14ac:dyDescent="0.35">
      <c r="A498" s="10" t="str">
        <f t="shared" si="7"/>
        <v/>
      </c>
    </row>
    <row r="499" spans="1:1" x14ac:dyDescent="0.35">
      <c r="A499" s="10" t="str">
        <f t="shared" si="7"/>
        <v/>
      </c>
    </row>
    <row r="500" spans="1:1" x14ac:dyDescent="0.35">
      <c r="A500" s="10" t="str">
        <f t="shared" si="7"/>
        <v/>
      </c>
    </row>
    <row r="501" spans="1:1" x14ac:dyDescent="0.35">
      <c r="A501" s="10" t="str">
        <f t="shared" si="7"/>
        <v/>
      </c>
    </row>
    <row r="502" spans="1:1" x14ac:dyDescent="0.35">
      <c r="A502" s="10" t="str">
        <f t="shared" si="7"/>
        <v/>
      </c>
    </row>
    <row r="503" spans="1:1" x14ac:dyDescent="0.35">
      <c r="A503" s="10" t="str">
        <f t="shared" si="7"/>
        <v/>
      </c>
    </row>
    <row r="504" spans="1:1" x14ac:dyDescent="0.35">
      <c r="A504" s="10" t="str">
        <f t="shared" si="7"/>
        <v/>
      </c>
    </row>
    <row r="505" spans="1:1" x14ac:dyDescent="0.35">
      <c r="A505" s="10" t="str">
        <f t="shared" si="7"/>
        <v/>
      </c>
    </row>
    <row r="506" spans="1:1" x14ac:dyDescent="0.35">
      <c r="A506" s="10" t="str">
        <f t="shared" si="7"/>
        <v/>
      </c>
    </row>
    <row r="507" spans="1:1" x14ac:dyDescent="0.35">
      <c r="A507" s="10" t="str">
        <f t="shared" si="7"/>
        <v/>
      </c>
    </row>
    <row r="508" spans="1:1" x14ac:dyDescent="0.35">
      <c r="A508" s="10" t="str">
        <f t="shared" si="7"/>
        <v/>
      </c>
    </row>
    <row r="509" spans="1:1" x14ac:dyDescent="0.35">
      <c r="A509" s="10" t="str">
        <f t="shared" si="7"/>
        <v/>
      </c>
    </row>
    <row r="510" spans="1:1" x14ac:dyDescent="0.35">
      <c r="A510" s="10" t="str">
        <f t="shared" si="7"/>
        <v/>
      </c>
    </row>
    <row r="511" spans="1:1" x14ac:dyDescent="0.35">
      <c r="A511" s="10" t="str">
        <f t="shared" si="7"/>
        <v/>
      </c>
    </row>
    <row r="512" spans="1:1" x14ac:dyDescent="0.35">
      <c r="A512" s="10" t="str">
        <f t="shared" si="7"/>
        <v/>
      </c>
    </row>
    <row r="513" spans="1:1" x14ac:dyDescent="0.35">
      <c r="A513" s="10" t="str">
        <f t="shared" si="7"/>
        <v/>
      </c>
    </row>
    <row r="514" spans="1:1" x14ac:dyDescent="0.35">
      <c r="A514" s="10" t="str">
        <f t="shared" si="7"/>
        <v/>
      </c>
    </row>
    <row r="515" spans="1:1" x14ac:dyDescent="0.35">
      <c r="A515" s="10" t="str">
        <f t="shared" si="7"/>
        <v/>
      </c>
    </row>
    <row r="516" spans="1:1" x14ac:dyDescent="0.35">
      <c r="A516" s="10" t="str">
        <f t="shared" si="7"/>
        <v/>
      </c>
    </row>
    <row r="517" spans="1:1" x14ac:dyDescent="0.35">
      <c r="A517" s="10" t="str">
        <f t="shared" ref="A517:A580" si="8">IF(B517="","",E517&amp;" ("&amp;B517&amp;")")</f>
        <v/>
      </c>
    </row>
    <row r="518" spans="1:1" x14ac:dyDescent="0.35">
      <c r="A518" s="10" t="str">
        <f t="shared" si="8"/>
        <v/>
      </c>
    </row>
    <row r="519" spans="1:1" x14ac:dyDescent="0.35">
      <c r="A519" s="10" t="str">
        <f t="shared" si="8"/>
        <v/>
      </c>
    </row>
    <row r="520" spans="1:1" x14ac:dyDescent="0.35">
      <c r="A520" s="10" t="str">
        <f t="shared" si="8"/>
        <v/>
      </c>
    </row>
    <row r="521" spans="1:1" x14ac:dyDescent="0.35">
      <c r="A521" s="10" t="str">
        <f t="shared" si="8"/>
        <v/>
      </c>
    </row>
    <row r="522" spans="1:1" x14ac:dyDescent="0.35">
      <c r="A522" s="10" t="str">
        <f t="shared" si="8"/>
        <v/>
      </c>
    </row>
    <row r="523" spans="1:1" x14ac:dyDescent="0.35">
      <c r="A523" s="10" t="str">
        <f t="shared" si="8"/>
        <v/>
      </c>
    </row>
    <row r="524" spans="1:1" x14ac:dyDescent="0.35">
      <c r="A524" s="10" t="str">
        <f t="shared" si="8"/>
        <v/>
      </c>
    </row>
    <row r="525" spans="1:1" x14ac:dyDescent="0.35">
      <c r="A525" s="10" t="str">
        <f t="shared" si="8"/>
        <v/>
      </c>
    </row>
    <row r="526" spans="1:1" x14ac:dyDescent="0.35">
      <c r="A526" s="10" t="str">
        <f t="shared" si="8"/>
        <v/>
      </c>
    </row>
    <row r="527" spans="1:1" x14ac:dyDescent="0.35">
      <c r="A527" s="10" t="str">
        <f t="shared" si="8"/>
        <v/>
      </c>
    </row>
    <row r="528" spans="1:1" x14ac:dyDescent="0.35">
      <c r="A528" s="10" t="str">
        <f t="shared" si="8"/>
        <v/>
      </c>
    </row>
    <row r="529" spans="1:1" x14ac:dyDescent="0.35">
      <c r="A529" s="10" t="str">
        <f t="shared" si="8"/>
        <v/>
      </c>
    </row>
    <row r="530" spans="1:1" x14ac:dyDescent="0.35">
      <c r="A530" s="10" t="str">
        <f t="shared" si="8"/>
        <v/>
      </c>
    </row>
    <row r="531" spans="1:1" x14ac:dyDescent="0.35">
      <c r="A531" s="10" t="str">
        <f t="shared" si="8"/>
        <v/>
      </c>
    </row>
    <row r="532" spans="1:1" x14ac:dyDescent="0.35">
      <c r="A532" s="10" t="str">
        <f t="shared" si="8"/>
        <v/>
      </c>
    </row>
    <row r="533" spans="1:1" x14ac:dyDescent="0.35">
      <c r="A533" s="10" t="str">
        <f t="shared" si="8"/>
        <v/>
      </c>
    </row>
    <row r="534" spans="1:1" x14ac:dyDescent="0.35">
      <c r="A534" s="10" t="str">
        <f t="shared" si="8"/>
        <v/>
      </c>
    </row>
    <row r="535" spans="1:1" x14ac:dyDescent="0.35">
      <c r="A535" s="10" t="str">
        <f t="shared" si="8"/>
        <v/>
      </c>
    </row>
    <row r="536" spans="1:1" x14ac:dyDescent="0.35">
      <c r="A536" s="10" t="str">
        <f t="shared" si="8"/>
        <v/>
      </c>
    </row>
    <row r="537" spans="1:1" x14ac:dyDescent="0.35">
      <c r="A537" s="10" t="str">
        <f t="shared" si="8"/>
        <v/>
      </c>
    </row>
    <row r="538" spans="1:1" x14ac:dyDescent="0.35">
      <c r="A538" s="10" t="str">
        <f t="shared" si="8"/>
        <v/>
      </c>
    </row>
    <row r="539" spans="1:1" x14ac:dyDescent="0.35">
      <c r="A539" s="10" t="str">
        <f t="shared" si="8"/>
        <v/>
      </c>
    </row>
    <row r="540" spans="1:1" x14ac:dyDescent="0.35">
      <c r="A540" s="10" t="str">
        <f t="shared" si="8"/>
        <v/>
      </c>
    </row>
    <row r="541" spans="1:1" x14ac:dyDescent="0.35">
      <c r="A541" s="10" t="str">
        <f t="shared" si="8"/>
        <v/>
      </c>
    </row>
    <row r="542" spans="1:1" x14ac:dyDescent="0.35">
      <c r="A542" s="10" t="str">
        <f t="shared" si="8"/>
        <v/>
      </c>
    </row>
    <row r="543" spans="1:1" x14ac:dyDescent="0.35">
      <c r="A543" s="10" t="str">
        <f t="shared" si="8"/>
        <v/>
      </c>
    </row>
    <row r="544" spans="1:1" x14ac:dyDescent="0.35">
      <c r="A544" s="10" t="str">
        <f t="shared" si="8"/>
        <v/>
      </c>
    </row>
    <row r="545" spans="1:1" x14ac:dyDescent="0.35">
      <c r="A545" s="10" t="str">
        <f t="shared" si="8"/>
        <v/>
      </c>
    </row>
    <row r="546" spans="1:1" x14ac:dyDescent="0.35">
      <c r="A546" s="10" t="str">
        <f t="shared" si="8"/>
        <v/>
      </c>
    </row>
    <row r="547" spans="1:1" x14ac:dyDescent="0.35">
      <c r="A547" s="10" t="str">
        <f t="shared" si="8"/>
        <v/>
      </c>
    </row>
    <row r="548" spans="1:1" x14ac:dyDescent="0.35">
      <c r="A548" s="10" t="str">
        <f t="shared" si="8"/>
        <v/>
      </c>
    </row>
    <row r="549" spans="1:1" x14ac:dyDescent="0.35">
      <c r="A549" s="10" t="str">
        <f t="shared" si="8"/>
        <v/>
      </c>
    </row>
    <row r="550" spans="1:1" x14ac:dyDescent="0.35">
      <c r="A550" s="10" t="str">
        <f t="shared" si="8"/>
        <v/>
      </c>
    </row>
    <row r="551" spans="1:1" x14ac:dyDescent="0.35">
      <c r="A551" s="10" t="str">
        <f t="shared" si="8"/>
        <v/>
      </c>
    </row>
    <row r="552" spans="1:1" x14ac:dyDescent="0.35">
      <c r="A552" s="10" t="str">
        <f t="shared" si="8"/>
        <v/>
      </c>
    </row>
    <row r="553" spans="1:1" x14ac:dyDescent="0.35">
      <c r="A553" s="10" t="str">
        <f t="shared" si="8"/>
        <v/>
      </c>
    </row>
    <row r="554" spans="1:1" x14ac:dyDescent="0.35">
      <c r="A554" s="10" t="str">
        <f t="shared" si="8"/>
        <v/>
      </c>
    </row>
    <row r="555" spans="1:1" x14ac:dyDescent="0.35">
      <c r="A555" s="10" t="str">
        <f t="shared" si="8"/>
        <v/>
      </c>
    </row>
    <row r="556" spans="1:1" x14ac:dyDescent="0.35">
      <c r="A556" s="10" t="str">
        <f t="shared" si="8"/>
        <v/>
      </c>
    </row>
    <row r="557" spans="1:1" x14ac:dyDescent="0.35">
      <c r="A557" s="10" t="str">
        <f t="shared" si="8"/>
        <v/>
      </c>
    </row>
    <row r="558" spans="1:1" x14ac:dyDescent="0.35">
      <c r="A558" s="10" t="str">
        <f t="shared" si="8"/>
        <v/>
      </c>
    </row>
    <row r="559" spans="1:1" x14ac:dyDescent="0.35">
      <c r="A559" s="10" t="str">
        <f t="shared" si="8"/>
        <v/>
      </c>
    </row>
    <row r="560" spans="1:1" x14ac:dyDescent="0.35">
      <c r="A560" s="10" t="str">
        <f t="shared" si="8"/>
        <v/>
      </c>
    </row>
    <row r="561" spans="1:1" x14ac:dyDescent="0.35">
      <c r="A561" s="10" t="str">
        <f t="shared" si="8"/>
        <v/>
      </c>
    </row>
    <row r="562" spans="1:1" x14ac:dyDescent="0.35">
      <c r="A562" s="10" t="str">
        <f t="shared" si="8"/>
        <v/>
      </c>
    </row>
    <row r="563" spans="1:1" x14ac:dyDescent="0.35">
      <c r="A563" s="10" t="str">
        <f t="shared" si="8"/>
        <v/>
      </c>
    </row>
    <row r="564" spans="1:1" x14ac:dyDescent="0.35">
      <c r="A564" s="10" t="str">
        <f t="shared" si="8"/>
        <v/>
      </c>
    </row>
    <row r="565" spans="1:1" x14ac:dyDescent="0.35">
      <c r="A565" s="10" t="str">
        <f t="shared" si="8"/>
        <v/>
      </c>
    </row>
    <row r="566" spans="1:1" x14ac:dyDescent="0.35">
      <c r="A566" s="10" t="str">
        <f t="shared" si="8"/>
        <v/>
      </c>
    </row>
    <row r="567" spans="1:1" x14ac:dyDescent="0.35">
      <c r="A567" s="10" t="str">
        <f t="shared" si="8"/>
        <v/>
      </c>
    </row>
    <row r="568" spans="1:1" x14ac:dyDescent="0.35">
      <c r="A568" s="10" t="str">
        <f t="shared" si="8"/>
        <v/>
      </c>
    </row>
    <row r="569" spans="1:1" x14ac:dyDescent="0.35">
      <c r="A569" s="10" t="str">
        <f t="shared" si="8"/>
        <v/>
      </c>
    </row>
    <row r="570" spans="1:1" x14ac:dyDescent="0.35">
      <c r="A570" s="10" t="str">
        <f t="shared" si="8"/>
        <v/>
      </c>
    </row>
    <row r="571" spans="1:1" x14ac:dyDescent="0.35">
      <c r="A571" s="10" t="str">
        <f t="shared" si="8"/>
        <v/>
      </c>
    </row>
    <row r="572" spans="1:1" x14ac:dyDescent="0.35">
      <c r="A572" s="10" t="str">
        <f t="shared" si="8"/>
        <v/>
      </c>
    </row>
    <row r="573" spans="1:1" x14ac:dyDescent="0.35">
      <c r="A573" s="10" t="str">
        <f t="shared" si="8"/>
        <v/>
      </c>
    </row>
    <row r="574" spans="1:1" x14ac:dyDescent="0.35">
      <c r="A574" s="10" t="str">
        <f t="shared" si="8"/>
        <v/>
      </c>
    </row>
    <row r="575" spans="1:1" x14ac:dyDescent="0.35">
      <c r="A575" s="10" t="str">
        <f t="shared" si="8"/>
        <v/>
      </c>
    </row>
    <row r="576" spans="1:1" x14ac:dyDescent="0.35">
      <c r="A576" s="10" t="str">
        <f t="shared" si="8"/>
        <v/>
      </c>
    </row>
    <row r="577" spans="1:1" x14ac:dyDescent="0.35">
      <c r="A577" s="10" t="str">
        <f t="shared" si="8"/>
        <v/>
      </c>
    </row>
    <row r="578" spans="1:1" x14ac:dyDescent="0.35">
      <c r="A578" s="10" t="str">
        <f t="shared" si="8"/>
        <v/>
      </c>
    </row>
    <row r="579" spans="1:1" x14ac:dyDescent="0.35">
      <c r="A579" s="10" t="str">
        <f t="shared" si="8"/>
        <v/>
      </c>
    </row>
    <row r="580" spans="1:1" x14ac:dyDescent="0.35">
      <c r="A580" s="10" t="str">
        <f t="shared" si="8"/>
        <v/>
      </c>
    </row>
    <row r="581" spans="1:1" x14ac:dyDescent="0.35">
      <c r="A581" s="10" t="str">
        <f t="shared" ref="A581:A644" si="9">IF(B581="","",E581&amp;" ("&amp;B581&amp;")")</f>
        <v/>
      </c>
    </row>
    <row r="582" spans="1:1" x14ac:dyDescent="0.35">
      <c r="A582" s="10" t="str">
        <f t="shared" si="9"/>
        <v/>
      </c>
    </row>
    <row r="583" spans="1:1" x14ac:dyDescent="0.35">
      <c r="A583" s="10" t="str">
        <f t="shared" si="9"/>
        <v/>
      </c>
    </row>
    <row r="584" spans="1:1" x14ac:dyDescent="0.35">
      <c r="A584" s="10" t="str">
        <f t="shared" si="9"/>
        <v/>
      </c>
    </row>
    <row r="585" spans="1:1" x14ac:dyDescent="0.35">
      <c r="A585" s="10" t="str">
        <f t="shared" si="9"/>
        <v/>
      </c>
    </row>
    <row r="586" spans="1:1" x14ac:dyDescent="0.35">
      <c r="A586" s="10" t="str">
        <f t="shared" si="9"/>
        <v/>
      </c>
    </row>
    <row r="587" spans="1:1" x14ac:dyDescent="0.35">
      <c r="A587" s="10" t="str">
        <f t="shared" si="9"/>
        <v/>
      </c>
    </row>
    <row r="588" spans="1:1" x14ac:dyDescent="0.35">
      <c r="A588" s="10" t="str">
        <f t="shared" si="9"/>
        <v/>
      </c>
    </row>
    <row r="589" spans="1:1" x14ac:dyDescent="0.35">
      <c r="A589" s="10" t="str">
        <f t="shared" si="9"/>
        <v/>
      </c>
    </row>
    <row r="590" spans="1:1" x14ac:dyDescent="0.35">
      <c r="A590" s="10" t="str">
        <f t="shared" si="9"/>
        <v/>
      </c>
    </row>
    <row r="591" spans="1:1" x14ac:dyDescent="0.35">
      <c r="A591" s="10" t="str">
        <f t="shared" si="9"/>
        <v/>
      </c>
    </row>
    <row r="592" spans="1:1" x14ac:dyDescent="0.35">
      <c r="A592" s="10" t="str">
        <f t="shared" si="9"/>
        <v/>
      </c>
    </row>
    <row r="593" spans="1:1" x14ac:dyDescent="0.35">
      <c r="A593" s="10" t="str">
        <f t="shared" si="9"/>
        <v/>
      </c>
    </row>
    <row r="594" spans="1:1" x14ac:dyDescent="0.35">
      <c r="A594" s="10" t="str">
        <f t="shared" si="9"/>
        <v/>
      </c>
    </row>
    <row r="595" spans="1:1" x14ac:dyDescent="0.35">
      <c r="A595" s="10" t="str">
        <f t="shared" si="9"/>
        <v/>
      </c>
    </row>
    <row r="596" spans="1:1" x14ac:dyDescent="0.35">
      <c r="A596" s="10" t="str">
        <f t="shared" si="9"/>
        <v/>
      </c>
    </row>
    <row r="597" spans="1:1" x14ac:dyDescent="0.35">
      <c r="A597" s="10" t="str">
        <f t="shared" si="9"/>
        <v/>
      </c>
    </row>
    <row r="598" spans="1:1" x14ac:dyDescent="0.35">
      <c r="A598" s="10" t="str">
        <f t="shared" si="9"/>
        <v/>
      </c>
    </row>
    <row r="599" spans="1:1" x14ac:dyDescent="0.35">
      <c r="A599" s="10" t="str">
        <f t="shared" si="9"/>
        <v/>
      </c>
    </row>
    <row r="600" spans="1:1" x14ac:dyDescent="0.35">
      <c r="A600" s="10" t="str">
        <f t="shared" si="9"/>
        <v/>
      </c>
    </row>
    <row r="601" spans="1:1" x14ac:dyDescent="0.35">
      <c r="A601" s="10" t="str">
        <f t="shared" si="9"/>
        <v/>
      </c>
    </row>
    <row r="602" spans="1:1" x14ac:dyDescent="0.35">
      <c r="A602" s="10" t="str">
        <f t="shared" si="9"/>
        <v/>
      </c>
    </row>
    <row r="603" spans="1:1" x14ac:dyDescent="0.35">
      <c r="A603" s="10" t="str">
        <f t="shared" si="9"/>
        <v/>
      </c>
    </row>
    <row r="604" spans="1:1" x14ac:dyDescent="0.35">
      <c r="A604" s="10" t="str">
        <f t="shared" si="9"/>
        <v/>
      </c>
    </row>
    <row r="605" spans="1:1" x14ac:dyDescent="0.35">
      <c r="A605" s="10" t="str">
        <f t="shared" si="9"/>
        <v/>
      </c>
    </row>
    <row r="606" spans="1:1" x14ac:dyDescent="0.35">
      <c r="A606" s="10" t="str">
        <f t="shared" si="9"/>
        <v/>
      </c>
    </row>
    <row r="607" spans="1:1" x14ac:dyDescent="0.35">
      <c r="A607" s="10" t="str">
        <f t="shared" si="9"/>
        <v/>
      </c>
    </row>
    <row r="608" spans="1:1" x14ac:dyDescent="0.35">
      <c r="A608" s="10" t="str">
        <f t="shared" si="9"/>
        <v/>
      </c>
    </row>
    <row r="609" spans="1:1" x14ac:dyDescent="0.35">
      <c r="A609" s="10" t="str">
        <f t="shared" si="9"/>
        <v/>
      </c>
    </row>
    <row r="610" spans="1:1" x14ac:dyDescent="0.35">
      <c r="A610" s="10" t="str">
        <f t="shared" si="9"/>
        <v/>
      </c>
    </row>
    <row r="611" spans="1:1" x14ac:dyDescent="0.35">
      <c r="A611" s="10" t="str">
        <f t="shared" si="9"/>
        <v/>
      </c>
    </row>
    <row r="612" spans="1:1" x14ac:dyDescent="0.35">
      <c r="A612" s="10" t="str">
        <f t="shared" si="9"/>
        <v/>
      </c>
    </row>
    <row r="613" spans="1:1" x14ac:dyDescent="0.35">
      <c r="A613" s="10" t="str">
        <f t="shared" si="9"/>
        <v/>
      </c>
    </row>
    <row r="614" spans="1:1" x14ac:dyDescent="0.35">
      <c r="A614" s="10" t="str">
        <f t="shared" si="9"/>
        <v/>
      </c>
    </row>
    <row r="615" spans="1:1" x14ac:dyDescent="0.35">
      <c r="A615" s="10" t="str">
        <f t="shared" si="9"/>
        <v/>
      </c>
    </row>
    <row r="616" spans="1:1" x14ac:dyDescent="0.35">
      <c r="A616" s="10" t="str">
        <f t="shared" si="9"/>
        <v/>
      </c>
    </row>
    <row r="617" spans="1:1" x14ac:dyDescent="0.35">
      <c r="A617" s="10" t="str">
        <f t="shared" si="9"/>
        <v/>
      </c>
    </row>
    <row r="618" spans="1:1" x14ac:dyDescent="0.35">
      <c r="A618" s="10" t="str">
        <f t="shared" si="9"/>
        <v/>
      </c>
    </row>
    <row r="619" spans="1:1" x14ac:dyDescent="0.35">
      <c r="A619" s="10" t="str">
        <f t="shared" si="9"/>
        <v/>
      </c>
    </row>
    <row r="620" spans="1:1" x14ac:dyDescent="0.35">
      <c r="A620" s="10" t="str">
        <f t="shared" si="9"/>
        <v/>
      </c>
    </row>
    <row r="621" spans="1:1" x14ac:dyDescent="0.35">
      <c r="A621" s="10" t="str">
        <f t="shared" si="9"/>
        <v/>
      </c>
    </row>
    <row r="622" spans="1:1" x14ac:dyDescent="0.35">
      <c r="A622" s="10" t="str">
        <f t="shared" si="9"/>
        <v/>
      </c>
    </row>
    <row r="623" spans="1:1" x14ac:dyDescent="0.35">
      <c r="A623" s="10" t="str">
        <f t="shared" si="9"/>
        <v/>
      </c>
    </row>
    <row r="624" spans="1:1" x14ac:dyDescent="0.35">
      <c r="A624" s="10" t="str">
        <f t="shared" si="9"/>
        <v/>
      </c>
    </row>
    <row r="625" spans="1:1" x14ac:dyDescent="0.35">
      <c r="A625" s="10" t="str">
        <f t="shared" si="9"/>
        <v/>
      </c>
    </row>
    <row r="626" spans="1:1" x14ac:dyDescent="0.35">
      <c r="A626" s="10" t="str">
        <f t="shared" si="9"/>
        <v/>
      </c>
    </row>
    <row r="627" spans="1:1" x14ac:dyDescent="0.35">
      <c r="A627" s="10" t="str">
        <f t="shared" si="9"/>
        <v/>
      </c>
    </row>
    <row r="628" spans="1:1" x14ac:dyDescent="0.35">
      <c r="A628" s="10" t="str">
        <f t="shared" si="9"/>
        <v/>
      </c>
    </row>
    <row r="629" spans="1:1" x14ac:dyDescent="0.35">
      <c r="A629" s="10" t="str">
        <f t="shared" si="9"/>
        <v/>
      </c>
    </row>
    <row r="630" spans="1:1" x14ac:dyDescent="0.35">
      <c r="A630" s="10" t="str">
        <f t="shared" si="9"/>
        <v/>
      </c>
    </row>
    <row r="631" spans="1:1" x14ac:dyDescent="0.35">
      <c r="A631" s="10" t="str">
        <f t="shared" si="9"/>
        <v/>
      </c>
    </row>
    <row r="632" spans="1:1" x14ac:dyDescent="0.35">
      <c r="A632" s="10" t="str">
        <f t="shared" si="9"/>
        <v/>
      </c>
    </row>
    <row r="633" spans="1:1" x14ac:dyDescent="0.35">
      <c r="A633" s="10" t="str">
        <f t="shared" si="9"/>
        <v/>
      </c>
    </row>
    <row r="634" spans="1:1" x14ac:dyDescent="0.35">
      <c r="A634" s="10" t="str">
        <f t="shared" si="9"/>
        <v/>
      </c>
    </row>
    <row r="635" spans="1:1" x14ac:dyDescent="0.35">
      <c r="A635" s="10" t="str">
        <f t="shared" si="9"/>
        <v/>
      </c>
    </row>
    <row r="636" spans="1:1" x14ac:dyDescent="0.35">
      <c r="A636" s="10" t="str">
        <f t="shared" si="9"/>
        <v/>
      </c>
    </row>
    <row r="637" spans="1:1" x14ac:dyDescent="0.35">
      <c r="A637" s="10" t="str">
        <f t="shared" si="9"/>
        <v/>
      </c>
    </row>
    <row r="638" spans="1:1" x14ac:dyDescent="0.35">
      <c r="A638" s="10" t="str">
        <f t="shared" si="9"/>
        <v/>
      </c>
    </row>
    <row r="639" spans="1:1" x14ac:dyDescent="0.35">
      <c r="A639" s="10" t="str">
        <f t="shared" si="9"/>
        <v/>
      </c>
    </row>
    <row r="640" spans="1:1" x14ac:dyDescent="0.35">
      <c r="A640" s="10" t="str">
        <f t="shared" si="9"/>
        <v/>
      </c>
    </row>
    <row r="641" spans="1:1" x14ac:dyDescent="0.35">
      <c r="A641" s="10" t="str">
        <f t="shared" si="9"/>
        <v/>
      </c>
    </row>
    <row r="642" spans="1:1" x14ac:dyDescent="0.35">
      <c r="A642" s="10" t="str">
        <f t="shared" si="9"/>
        <v/>
      </c>
    </row>
    <row r="643" spans="1:1" x14ac:dyDescent="0.35">
      <c r="A643" s="10" t="str">
        <f t="shared" si="9"/>
        <v/>
      </c>
    </row>
    <row r="644" spans="1:1" x14ac:dyDescent="0.35">
      <c r="A644" s="10" t="str">
        <f t="shared" si="9"/>
        <v/>
      </c>
    </row>
    <row r="645" spans="1:1" x14ac:dyDescent="0.35">
      <c r="A645" s="10" t="str">
        <f t="shared" ref="A645:A708" si="10">IF(B645="","",E645&amp;" ("&amp;B645&amp;")")</f>
        <v/>
      </c>
    </row>
    <row r="646" spans="1:1" x14ac:dyDescent="0.35">
      <c r="A646" s="10" t="str">
        <f t="shared" si="10"/>
        <v/>
      </c>
    </row>
    <row r="647" spans="1:1" x14ac:dyDescent="0.35">
      <c r="A647" s="10" t="str">
        <f t="shared" si="10"/>
        <v/>
      </c>
    </row>
    <row r="648" spans="1:1" x14ac:dyDescent="0.35">
      <c r="A648" s="10" t="str">
        <f t="shared" si="10"/>
        <v/>
      </c>
    </row>
    <row r="649" spans="1:1" x14ac:dyDescent="0.35">
      <c r="A649" s="10" t="str">
        <f t="shared" si="10"/>
        <v/>
      </c>
    </row>
    <row r="650" spans="1:1" x14ac:dyDescent="0.35">
      <c r="A650" s="10" t="str">
        <f t="shared" si="10"/>
        <v/>
      </c>
    </row>
    <row r="651" spans="1:1" x14ac:dyDescent="0.35">
      <c r="A651" s="10" t="str">
        <f t="shared" si="10"/>
        <v/>
      </c>
    </row>
    <row r="652" spans="1:1" x14ac:dyDescent="0.35">
      <c r="A652" s="10" t="str">
        <f t="shared" si="10"/>
        <v/>
      </c>
    </row>
    <row r="653" spans="1:1" x14ac:dyDescent="0.35">
      <c r="A653" s="10" t="str">
        <f t="shared" si="10"/>
        <v/>
      </c>
    </row>
    <row r="654" spans="1:1" x14ac:dyDescent="0.35">
      <c r="A654" s="10" t="str">
        <f t="shared" si="10"/>
        <v/>
      </c>
    </row>
    <row r="655" spans="1:1" x14ac:dyDescent="0.35">
      <c r="A655" s="10" t="str">
        <f t="shared" si="10"/>
        <v/>
      </c>
    </row>
    <row r="656" spans="1:1" x14ac:dyDescent="0.35">
      <c r="A656" s="10" t="str">
        <f t="shared" si="10"/>
        <v/>
      </c>
    </row>
    <row r="657" spans="1:1" x14ac:dyDescent="0.35">
      <c r="A657" s="10" t="str">
        <f t="shared" si="10"/>
        <v/>
      </c>
    </row>
    <row r="658" spans="1:1" x14ac:dyDescent="0.35">
      <c r="A658" s="10" t="str">
        <f t="shared" si="10"/>
        <v/>
      </c>
    </row>
    <row r="659" spans="1:1" x14ac:dyDescent="0.35">
      <c r="A659" s="10" t="str">
        <f t="shared" si="10"/>
        <v/>
      </c>
    </row>
    <row r="660" spans="1:1" x14ac:dyDescent="0.35">
      <c r="A660" s="10" t="str">
        <f t="shared" si="10"/>
        <v/>
      </c>
    </row>
    <row r="661" spans="1:1" x14ac:dyDescent="0.35">
      <c r="A661" s="10" t="str">
        <f t="shared" si="10"/>
        <v/>
      </c>
    </row>
    <row r="662" spans="1:1" x14ac:dyDescent="0.35">
      <c r="A662" s="10" t="str">
        <f t="shared" si="10"/>
        <v/>
      </c>
    </row>
    <row r="663" spans="1:1" x14ac:dyDescent="0.35">
      <c r="A663" s="10" t="str">
        <f t="shared" si="10"/>
        <v/>
      </c>
    </row>
    <row r="664" spans="1:1" x14ac:dyDescent="0.35">
      <c r="A664" s="10" t="str">
        <f t="shared" si="10"/>
        <v/>
      </c>
    </row>
    <row r="665" spans="1:1" x14ac:dyDescent="0.35">
      <c r="A665" s="10" t="str">
        <f t="shared" si="10"/>
        <v/>
      </c>
    </row>
    <row r="666" spans="1:1" x14ac:dyDescent="0.35">
      <c r="A666" s="10" t="str">
        <f t="shared" si="10"/>
        <v/>
      </c>
    </row>
    <row r="667" spans="1:1" x14ac:dyDescent="0.35">
      <c r="A667" s="10" t="str">
        <f t="shared" si="10"/>
        <v/>
      </c>
    </row>
    <row r="668" spans="1:1" x14ac:dyDescent="0.35">
      <c r="A668" s="10" t="str">
        <f t="shared" si="10"/>
        <v/>
      </c>
    </row>
    <row r="669" spans="1:1" x14ac:dyDescent="0.35">
      <c r="A669" s="10" t="str">
        <f t="shared" si="10"/>
        <v/>
      </c>
    </row>
    <row r="670" spans="1:1" x14ac:dyDescent="0.35">
      <c r="A670" s="10" t="str">
        <f t="shared" si="10"/>
        <v/>
      </c>
    </row>
    <row r="671" spans="1:1" x14ac:dyDescent="0.35">
      <c r="A671" s="10" t="str">
        <f t="shared" si="10"/>
        <v/>
      </c>
    </row>
    <row r="672" spans="1:1" x14ac:dyDescent="0.35">
      <c r="A672" s="10" t="str">
        <f t="shared" si="10"/>
        <v/>
      </c>
    </row>
    <row r="673" spans="1:1" x14ac:dyDescent="0.35">
      <c r="A673" s="10" t="str">
        <f t="shared" si="10"/>
        <v/>
      </c>
    </row>
    <row r="674" spans="1:1" x14ac:dyDescent="0.35">
      <c r="A674" s="10" t="str">
        <f t="shared" si="10"/>
        <v/>
      </c>
    </row>
    <row r="675" spans="1:1" x14ac:dyDescent="0.35">
      <c r="A675" s="10" t="str">
        <f t="shared" si="10"/>
        <v/>
      </c>
    </row>
    <row r="676" spans="1:1" x14ac:dyDescent="0.35">
      <c r="A676" s="10" t="str">
        <f t="shared" si="10"/>
        <v/>
      </c>
    </row>
    <row r="677" spans="1:1" x14ac:dyDescent="0.35">
      <c r="A677" s="10" t="str">
        <f t="shared" si="10"/>
        <v/>
      </c>
    </row>
    <row r="678" spans="1:1" x14ac:dyDescent="0.35">
      <c r="A678" s="10" t="str">
        <f t="shared" si="10"/>
        <v/>
      </c>
    </row>
    <row r="679" spans="1:1" x14ac:dyDescent="0.35">
      <c r="A679" s="10" t="str">
        <f t="shared" si="10"/>
        <v/>
      </c>
    </row>
    <row r="680" spans="1:1" x14ac:dyDescent="0.35">
      <c r="A680" s="10" t="str">
        <f t="shared" si="10"/>
        <v/>
      </c>
    </row>
    <row r="681" spans="1:1" x14ac:dyDescent="0.35">
      <c r="A681" s="10" t="str">
        <f t="shared" si="10"/>
        <v/>
      </c>
    </row>
    <row r="682" spans="1:1" x14ac:dyDescent="0.35">
      <c r="A682" s="10" t="str">
        <f t="shared" si="10"/>
        <v/>
      </c>
    </row>
    <row r="683" spans="1:1" x14ac:dyDescent="0.35">
      <c r="A683" s="10" t="str">
        <f t="shared" si="10"/>
        <v/>
      </c>
    </row>
    <row r="684" spans="1:1" x14ac:dyDescent="0.35">
      <c r="A684" s="10" t="str">
        <f t="shared" si="10"/>
        <v/>
      </c>
    </row>
    <row r="685" spans="1:1" x14ac:dyDescent="0.35">
      <c r="A685" s="10" t="str">
        <f t="shared" si="10"/>
        <v/>
      </c>
    </row>
    <row r="686" spans="1:1" x14ac:dyDescent="0.35">
      <c r="A686" s="10" t="str">
        <f t="shared" si="10"/>
        <v/>
      </c>
    </row>
    <row r="687" spans="1:1" x14ac:dyDescent="0.35">
      <c r="A687" s="10" t="str">
        <f t="shared" si="10"/>
        <v/>
      </c>
    </row>
    <row r="688" spans="1:1" x14ac:dyDescent="0.35">
      <c r="A688" s="10" t="str">
        <f t="shared" si="10"/>
        <v/>
      </c>
    </row>
    <row r="689" spans="1:1" x14ac:dyDescent="0.35">
      <c r="A689" s="10" t="str">
        <f t="shared" si="10"/>
        <v/>
      </c>
    </row>
    <row r="690" spans="1:1" x14ac:dyDescent="0.35">
      <c r="A690" s="10" t="str">
        <f t="shared" si="10"/>
        <v/>
      </c>
    </row>
    <row r="691" spans="1:1" x14ac:dyDescent="0.35">
      <c r="A691" s="10" t="str">
        <f t="shared" si="10"/>
        <v/>
      </c>
    </row>
    <row r="692" spans="1:1" x14ac:dyDescent="0.35">
      <c r="A692" s="10" t="str">
        <f t="shared" si="10"/>
        <v/>
      </c>
    </row>
    <row r="693" spans="1:1" x14ac:dyDescent="0.35">
      <c r="A693" s="10" t="str">
        <f t="shared" si="10"/>
        <v/>
      </c>
    </row>
    <row r="694" spans="1:1" x14ac:dyDescent="0.35">
      <c r="A694" s="10" t="str">
        <f t="shared" si="10"/>
        <v/>
      </c>
    </row>
    <row r="695" spans="1:1" x14ac:dyDescent="0.35">
      <c r="A695" s="10" t="str">
        <f t="shared" si="10"/>
        <v/>
      </c>
    </row>
    <row r="696" spans="1:1" x14ac:dyDescent="0.35">
      <c r="A696" s="10" t="str">
        <f t="shared" si="10"/>
        <v/>
      </c>
    </row>
    <row r="697" spans="1:1" x14ac:dyDescent="0.35">
      <c r="A697" s="10" t="str">
        <f t="shared" si="10"/>
        <v/>
      </c>
    </row>
    <row r="698" spans="1:1" x14ac:dyDescent="0.35">
      <c r="A698" s="10" t="str">
        <f t="shared" si="10"/>
        <v/>
      </c>
    </row>
    <row r="699" spans="1:1" x14ac:dyDescent="0.35">
      <c r="A699" s="10" t="str">
        <f t="shared" si="10"/>
        <v/>
      </c>
    </row>
    <row r="700" spans="1:1" x14ac:dyDescent="0.35">
      <c r="A700" s="10" t="str">
        <f t="shared" si="10"/>
        <v/>
      </c>
    </row>
    <row r="701" spans="1:1" x14ac:dyDescent="0.35">
      <c r="A701" s="10" t="str">
        <f t="shared" si="10"/>
        <v/>
      </c>
    </row>
    <row r="702" spans="1:1" x14ac:dyDescent="0.35">
      <c r="A702" s="10" t="str">
        <f t="shared" si="10"/>
        <v/>
      </c>
    </row>
    <row r="703" spans="1:1" x14ac:dyDescent="0.35">
      <c r="A703" s="10" t="str">
        <f t="shared" si="10"/>
        <v/>
      </c>
    </row>
    <row r="704" spans="1:1" x14ac:dyDescent="0.35">
      <c r="A704" s="10" t="str">
        <f t="shared" si="10"/>
        <v/>
      </c>
    </row>
    <row r="705" spans="1:1" x14ac:dyDescent="0.35">
      <c r="A705" s="10" t="str">
        <f t="shared" si="10"/>
        <v/>
      </c>
    </row>
    <row r="706" spans="1:1" x14ac:dyDescent="0.35">
      <c r="A706" s="10" t="str">
        <f t="shared" si="10"/>
        <v/>
      </c>
    </row>
    <row r="707" spans="1:1" x14ac:dyDescent="0.35">
      <c r="A707" s="10" t="str">
        <f t="shared" si="10"/>
        <v/>
      </c>
    </row>
    <row r="708" spans="1:1" x14ac:dyDescent="0.35">
      <c r="A708" s="10" t="str">
        <f t="shared" si="10"/>
        <v/>
      </c>
    </row>
    <row r="709" spans="1:1" x14ac:dyDescent="0.35">
      <c r="A709" s="10" t="str">
        <f t="shared" ref="A709:A772" si="11">IF(B709="","",E709&amp;" ("&amp;B709&amp;")")</f>
        <v/>
      </c>
    </row>
    <row r="710" spans="1:1" x14ac:dyDescent="0.35">
      <c r="A710" s="10" t="str">
        <f t="shared" si="11"/>
        <v/>
      </c>
    </row>
    <row r="711" spans="1:1" x14ac:dyDescent="0.35">
      <c r="A711" s="10" t="str">
        <f t="shared" si="11"/>
        <v/>
      </c>
    </row>
    <row r="712" spans="1:1" x14ac:dyDescent="0.35">
      <c r="A712" s="10" t="str">
        <f t="shared" si="11"/>
        <v/>
      </c>
    </row>
    <row r="713" spans="1:1" x14ac:dyDescent="0.35">
      <c r="A713" s="10" t="str">
        <f t="shared" si="11"/>
        <v/>
      </c>
    </row>
    <row r="714" spans="1:1" x14ac:dyDescent="0.35">
      <c r="A714" s="10" t="str">
        <f t="shared" si="11"/>
        <v/>
      </c>
    </row>
    <row r="715" spans="1:1" x14ac:dyDescent="0.35">
      <c r="A715" s="10" t="str">
        <f t="shared" si="11"/>
        <v/>
      </c>
    </row>
    <row r="716" spans="1:1" x14ac:dyDescent="0.35">
      <c r="A716" s="10" t="str">
        <f t="shared" si="11"/>
        <v/>
      </c>
    </row>
    <row r="717" spans="1:1" x14ac:dyDescent="0.35">
      <c r="A717" s="10" t="str">
        <f t="shared" si="11"/>
        <v/>
      </c>
    </row>
    <row r="718" spans="1:1" x14ac:dyDescent="0.35">
      <c r="A718" s="10" t="str">
        <f t="shared" si="11"/>
        <v/>
      </c>
    </row>
    <row r="719" spans="1:1" x14ac:dyDescent="0.35">
      <c r="A719" s="10" t="str">
        <f t="shared" si="11"/>
        <v/>
      </c>
    </row>
    <row r="720" spans="1:1" x14ac:dyDescent="0.35">
      <c r="A720" s="10" t="str">
        <f t="shared" si="11"/>
        <v/>
      </c>
    </row>
    <row r="721" spans="1:1" x14ac:dyDescent="0.35">
      <c r="A721" s="10" t="str">
        <f t="shared" si="11"/>
        <v/>
      </c>
    </row>
    <row r="722" spans="1:1" x14ac:dyDescent="0.35">
      <c r="A722" s="10" t="str">
        <f t="shared" si="11"/>
        <v/>
      </c>
    </row>
    <row r="723" spans="1:1" x14ac:dyDescent="0.35">
      <c r="A723" s="10" t="str">
        <f t="shared" si="11"/>
        <v/>
      </c>
    </row>
    <row r="724" spans="1:1" x14ac:dyDescent="0.35">
      <c r="A724" s="10" t="str">
        <f t="shared" si="11"/>
        <v/>
      </c>
    </row>
    <row r="725" spans="1:1" x14ac:dyDescent="0.35">
      <c r="A725" s="10" t="str">
        <f t="shared" si="11"/>
        <v/>
      </c>
    </row>
    <row r="726" spans="1:1" x14ac:dyDescent="0.35">
      <c r="A726" s="10" t="str">
        <f t="shared" si="11"/>
        <v/>
      </c>
    </row>
    <row r="727" spans="1:1" x14ac:dyDescent="0.35">
      <c r="A727" s="10" t="str">
        <f t="shared" si="11"/>
        <v/>
      </c>
    </row>
    <row r="728" spans="1:1" x14ac:dyDescent="0.35">
      <c r="A728" s="10" t="str">
        <f t="shared" si="11"/>
        <v/>
      </c>
    </row>
    <row r="729" spans="1:1" x14ac:dyDescent="0.35">
      <c r="A729" s="10" t="str">
        <f t="shared" si="11"/>
        <v/>
      </c>
    </row>
    <row r="730" spans="1:1" x14ac:dyDescent="0.35">
      <c r="A730" s="10" t="str">
        <f t="shared" si="11"/>
        <v/>
      </c>
    </row>
    <row r="731" spans="1:1" x14ac:dyDescent="0.35">
      <c r="A731" s="10" t="str">
        <f t="shared" si="11"/>
        <v/>
      </c>
    </row>
    <row r="732" spans="1:1" x14ac:dyDescent="0.35">
      <c r="A732" s="10" t="str">
        <f t="shared" si="11"/>
        <v/>
      </c>
    </row>
    <row r="733" spans="1:1" x14ac:dyDescent="0.35">
      <c r="A733" s="10" t="str">
        <f t="shared" si="11"/>
        <v/>
      </c>
    </row>
    <row r="734" spans="1:1" x14ac:dyDescent="0.35">
      <c r="A734" s="10" t="str">
        <f t="shared" si="11"/>
        <v/>
      </c>
    </row>
    <row r="735" spans="1:1" x14ac:dyDescent="0.35">
      <c r="A735" s="10" t="str">
        <f t="shared" si="11"/>
        <v/>
      </c>
    </row>
    <row r="736" spans="1:1" x14ac:dyDescent="0.35">
      <c r="A736" s="10" t="str">
        <f t="shared" si="11"/>
        <v/>
      </c>
    </row>
    <row r="737" spans="1:1" x14ac:dyDescent="0.35">
      <c r="A737" s="10" t="str">
        <f t="shared" si="11"/>
        <v/>
      </c>
    </row>
    <row r="738" spans="1:1" x14ac:dyDescent="0.35">
      <c r="A738" s="10" t="str">
        <f t="shared" si="11"/>
        <v/>
      </c>
    </row>
    <row r="739" spans="1:1" x14ac:dyDescent="0.35">
      <c r="A739" s="10" t="str">
        <f t="shared" si="11"/>
        <v/>
      </c>
    </row>
    <row r="740" spans="1:1" x14ac:dyDescent="0.35">
      <c r="A740" s="10" t="str">
        <f t="shared" si="11"/>
        <v/>
      </c>
    </row>
    <row r="741" spans="1:1" x14ac:dyDescent="0.35">
      <c r="A741" s="10" t="str">
        <f t="shared" si="11"/>
        <v/>
      </c>
    </row>
    <row r="742" spans="1:1" x14ac:dyDescent="0.35">
      <c r="A742" s="10" t="str">
        <f t="shared" si="11"/>
        <v/>
      </c>
    </row>
    <row r="743" spans="1:1" x14ac:dyDescent="0.35">
      <c r="A743" s="10" t="str">
        <f t="shared" si="11"/>
        <v/>
      </c>
    </row>
    <row r="744" spans="1:1" x14ac:dyDescent="0.35">
      <c r="A744" s="10" t="str">
        <f t="shared" si="11"/>
        <v/>
      </c>
    </row>
    <row r="745" spans="1:1" x14ac:dyDescent="0.35">
      <c r="A745" s="10" t="str">
        <f t="shared" si="11"/>
        <v/>
      </c>
    </row>
    <row r="746" spans="1:1" x14ac:dyDescent="0.35">
      <c r="A746" s="10" t="str">
        <f t="shared" si="11"/>
        <v/>
      </c>
    </row>
    <row r="747" spans="1:1" x14ac:dyDescent="0.35">
      <c r="A747" s="10" t="str">
        <f t="shared" si="11"/>
        <v/>
      </c>
    </row>
    <row r="748" spans="1:1" x14ac:dyDescent="0.35">
      <c r="A748" s="10" t="str">
        <f t="shared" si="11"/>
        <v/>
      </c>
    </row>
    <row r="749" spans="1:1" x14ac:dyDescent="0.35">
      <c r="A749" s="10" t="str">
        <f t="shared" si="11"/>
        <v/>
      </c>
    </row>
    <row r="750" spans="1:1" x14ac:dyDescent="0.35">
      <c r="A750" s="10" t="str">
        <f t="shared" si="11"/>
        <v/>
      </c>
    </row>
    <row r="751" spans="1:1" x14ac:dyDescent="0.35">
      <c r="A751" s="10" t="str">
        <f t="shared" si="11"/>
        <v/>
      </c>
    </row>
    <row r="752" spans="1:1" x14ac:dyDescent="0.35">
      <c r="A752" s="10" t="str">
        <f t="shared" si="11"/>
        <v/>
      </c>
    </row>
    <row r="753" spans="1:1" x14ac:dyDescent="0.35">
      <c r="A753" s="10" t="str">
        <f t="shared" si="11"/>
        <v/>
      </c>
    </row>
    <row r="754" spans="1:1" x14ac:dyDescent="0.35">
      <c r="A754" s="10" t="str">
        <f t="shared" si="11"/>
        <v/>
      </c>
    </row>
    <row r="755" spans="1:1" x14ac:dyDescent="0.35">
      <c r="A755" s="10" t="str">
        <f t="shared" si="11"/>
        <v/>
      </c>
    </row>
    <row r="756" spans="1:1" x14ac:dyDescent="0.35">
      <c r="A756" s="10" t="str">
        <f t="shared" si="11"/>
        <v/>
      </c>
    </row>
    <row r="757" spans="1:1" x14ac:dyDescent="0.35">
      <c r="A757" s="10" t="str">
        <f t="shared" si="11"/>
        <v/>
      </c>
    </row>
    <row r="758" spans="1:1" x14ac:dyDescent="0.35">
      <c r="A758" s="10" t="str">
        <f t="shared" si="11"/>
        <v/>
      </c>
    </row>
    <row r="759" spans="1:1" x14ac:dyDescent="0.35">
      <c r="A759" s="10" t="str">
        <f t="shared" si="11"/>
        <v/>
      </c>
    </row>
    <row r="760" spans="1:1" x14ac:dyDescent="0.35">
      <c r="A760" s="10" t="str">
        <f t="shared" si="11"/>
        <v/>
      </c>
    </row>
    <row r="761" spans="1:1" x14ac:dyDescent="0.35">
      <c r="A761" s="10" t="str">
        <f t="shared" si="11"/>
        <v/>
      </c>
    </row>
    <row r="762" spans="1:1" x14ac:dyDescent="0.35">
      <c r="A762" s="10" t="str">
        <f t="shared" si="11"/>
        <v/>
      </c>
    </row>
    <row r="763" spans="1:1" x14ac:dyDescent="0.35">
      <c r="A763" s="10" t="str">
        <f t="shared" si="11"/>
        <v/>
      </c>
    </row>
    <row r="764" spans="1:1" x14ac:dyDescent="0.35">
      <c r="A764" s="10" t="str">
        <f t="shared" si="11"/>
        <v/>
      </c>
    </row>
    <row r="765" spans="1:1" x14ac:dyDescent="0.35">
      <c r="A765" s="10" t="str">
        <f t="shared" si="11"/>
        <v/>
      </c>
    </row>
    <row r="766" spans="1:1" x14ac:dyDescent="0.35">
      <c r="A766" s="10" t="str">
        <f t="shared" si="11"/>
        <v/>
      </c>
    </row>
    <row r="767" spans="1:1" x14ac:dyDescent="0.35">
      <c r="A767" s="10" t="str">
        <f t="shared" si="11"/>
        <v/>
      </c>
    </row>
    <row r="768" spans="1:1" x14ac:dyDescent="0.35">
      <c r="A768" s="10" t="str">
        <f t="shared" si="11"/>
        <v/>
      </c>
    </row>
    <row r="769" spans="1:1" x14ac:dyDescent="0.35">
      <c r="A769" s="10" t="str">
        <f t="shared" si="11"/>
        <v/>
      </c>
    </row>
    <row r="770" spans="1:1" x14ac:dyDescent="0.35">
      <c r="A770" s="10" t="str">
        <f t="shared" si="11"/>
        <v/>
      </c>
    </row>
    <row r="771" spans="1:1" x14ac:dyDescent="0.35">
      <c r="A771" s="10" t="str">
        <f t="shared" si="11"/>
        <v/>
      </c>
    </row>
    <row r="772" spans="1:1" x14ac:dyDescent="0.35">
      <c r="A772" s="10" t="str">
        <f t="shared" si="11"/>
        <v/>
      </c>
    </row>
    <row r="773" spans="1:1" x14ac:dyDescent="0.35">
      <c r="A773" s="10" t="str">
        <f t="shared" ref="A773:A836" si="12">IF(B773="","",E773&amp;" ("&amp;B773&amp;")")</f>
        <v/>
      </c>
    </row>
    <row r="774" spans="1:1" x14ac:dyDescent="0.35">
      <c r="A774" s="10" t="str">
        <f t="shared" si="12"/>
        <v/>
      </c>
    </row>
    <row r="775" spans="1:1" x14ac:dyDescent="0.35">
      <c r="A775" s="10" t="str">
        <f t="shared" si="12"/>
        <v/>
      </c>
    </row>
    <row r="776" spans="1:1" x14ac:dyDescent="0.35">
      <c r="A776" s="10" t="str">
        <f t="shared" si="12"/>
        <v/>
      </c>
    </row>
    <row r="777" spans="1:1" x14ac:dyDescent="0.35">
      <c r="A777" s="10" t="str">
        <f t="shared" si="12"/>
        <v/>
      </c>
    </row>
    <row r="778" spans="1:1" x14ac:dyDescent="0.35">
      <c r="A778" s="10" t="str">
        <f t="shared" si="12"/>
        <v/>
      </c>
    </row>
    <row r="779" spans="1:1" x14ac:dyDescent="0.35">
      <c r="A779" s="10" t="str">
        <f t="shared" si="12"/>
        <v/>
      </c>
    </row>
    <row r="780" spans="1:1" x14ac:dyDescent="0.35">
      <c r="A780" s="10" t="str">
        <f t="shared" si="12"/>
        <v/>
      </c>
    </row>
    <row r="781" spans="1:1" x14ac:dyDescent="0.35">
      <c r="A781" s="10" t="str">
        <f t="shared" si="12"/>
        <v/>
      </c>
    </row>
    <row r="782" spans="1:1" x14ac:dyDescent="0.35">
      <c r="A782" s="10" t="str">
        <f t="shared" si="12"/>
        <v/>
      </c>
    </row>
    <row r="783" spans="1:1" x14ac:dyDescent="0.35">
      <c r="A783" s="10" t="str">
        <f t="shared" si="12"/>
        <v/>
      </c>
    </row>
    <row r="784" spans="1:1" x14ac:dyDescent="0.35">
      <c r="A784" s="10" t="str">
        <f t="shared" si="12"/>
        <v/>
      </c>
    </row>
    <row r="785" spans="1:1" x14ac:dyDescent="0.35">
      <c r="A785" s="10" t="str">
        <f t="shared" si="12"/>
        <v/>
      </c>
    </row>
    <row r="786" spans="1:1" x14ac:dyDescent="0.35">
      <c r="A786" s="10" t="str">
        <f t="shared" si="12"/>
        <v/>
      </c>
    </row>
    <row r="787" spans="1:1" x14ac:dyDescent="0.35">
      <c r="A787" s="10" t="str">
        <f t="shared" si="12"/>
        <v/>
      </c>
    </row>
    <row r="788" spans="1:1" x14ac:dyDescent="0.35">
      <c r="A788" s="10" t="str">
        <f t="shared" si="12"/>
        <v/>
      </c>
    </row>
    <row r="789" spans="1:1" x14ac:dyDescent="0.35">
      <c r="A789" s="10" t="str">
        <f t="shared" si="12"/>
        <v/>
      </c>
    </row>
    <row r="790" spans="1:1" x14ac:dyDescent="0.35">
      <c r="A790" s="10" t="str">
        <f t="shared" si="12"/>
        <v/>
      </c>
    </row>
    <row r="791" spans="1:1" x14ac:dyDescent="0.35">
      <c r="A791" s="10" t="str">
        <f t="shared" si="12"/>
        <v/>
      </c>
    </row>
    <row r="792" spans="1:1" x14ac:dyDescent="0.35">
      <c r="A792" s="10" t="str">
        <f t="shared" si="12"/>
        <v/>
      </c>
    </row>
    <row r="793" spans="1:1" x14ac:dyDescent="0.35">
      <c r="A793" s="10" t="str">
        <f t="shared" si="12"/>
        <v/>
      </c>
    </row>
    <row r="794" spans="1:1" x14ac:dyDescent="0.35">
      <c r="A794" s="10" t="str">
        <f t="shared" si="12"/>
        <v/>
      </c>
    </row>
    <row r="795" spans="1:1" x14ac:dyDescent="0.35">
      <c r="A795" s="10" t="str">
        <f t="shared" si="12"/>
        <v/>
      </c>
    </row>
    <row r="796" spans="1:1" x14ac:dyDescent="0.35">
      <c r="A796" s="10" t="str">
        <f t="shared" si="12"/>
        <v/>
      </c>
    </row>
    <row r="797" spans="1:1" x14ac:dyDescent="0.35">
      <c r="A797" s="10" t="str">
        <f t="shared" si="12"/>
        <v/>
      </c>
    </row>
    <row r="798" spans="1:1" x14ac:dyDescent="0.35">
      <c r="A798" s="10" t="str">
        <f t="shared" si="12"/>
        <v/>
      </c>
    </row>
    <row r="799" spans="1:1" x14ac:dyDescent="0.35">
      <c r="A799" s="10" t="str">
        <f t="shared" si="12"/>
        <v/>
      </c>
    </row>
    <row r="800" spans="1:1" x14ac:dyDescent="0.35">
      <c r="A800" s="10" t="str">
        <f t="shared" si="12"/>
        <v/>
      </c>
    </row>
    <row r="801" spans="1:1" x14ac:dyDescent="0.35">
      <c r="A801" s="10" t="str">
        <f t="shared" si="12"/>
        <v/>
      </c>
    </row>
    <row r="802" spans="1:1" x14ac:dyDescent="0.35">
      <c r="A802" s="10" t="str">
        <f t="shared" si="12"/>
        <v/>
      </c>
    </row>
    <row r="803" spans="1:1" x14ac:dyDescent="0.35">
      <c r="A803" s="10" t="str">
        <f t="shared" si="12"/>
        <v/>
      </c>
    </row>
    <row r="804" spans="1:1" x14ac:dyDescent="0.35">
      <c r="A804" s="10" t="str">
        <f t="shared" si="12"/>
        <v/>
      </c>
    </row>
    <row r="805" spans="1:1" x14ac:dyDescent="0.35">
      <c r="A805" s="10" t="str">
        <f t="shared" si="12"/>
        <v/>
      </c>
    </row>
    <row r="806" spans="1:1" x14ac:dyDescent="0.35">
      <c r="A806" s="10" t="str">
        <f t="shared" si="12"/>
        <v/>
      </c>
    </row>
    <row r="807" spans="1:1" x14ac:dyDescent="0.35">
      <c r="A807" s="10" t="str">
        <f t="shared" si="12"/>
        <v/>
      </c>
    </row>
    <row r="808" spans="1:1" x14ac:dyDescent="0.35">
      <c r="A808" s="10" t="str">
        <f t="shared" si="12"/>
        <v/>
      </c>
    </row>
    <row r="809" spans="1:1" x14ac:dyDescent="0.35">
      <c r="A809" s="10" t="str">
        <f t="shared" si="12"/>
        <v/>
      </c>
    </row>
    <row r="810" spans="1:1" x14ac:dyDescent="0.35">
      <c r="A810" s="10" t="str">
        <f t="shared" si="12"/>
        <v/>
      </c>
    </row>
    <row r="811" spans="1:1" x14ac:dyDescent="0.35">
      <c r="A811" s="10" t="str">
        <f t="shared" si="12"/>
        <v/>
      </c>
    </row>
    <row r="812" spans="1:1" x14ac:dyDescent="0.35">
      <c r="A812" s="10" t="str">
        <f t="shared" si="12"/>
        <v/>
      </c>
    </row>
    <row r="813" spans="1:1" x14ac:dyDescent="0.35">
      <c r="A813" s="10" t="str">
        <f t="shared" si="12"/>
        <v/>
      </c>
    </row>
    <row r="814" spans="1:1" x14ac:dyDescent="0.35">
      <c r="A814" s="10" t="str">
        <f t="shared" si="12"/>
        <v/>
      </c>
    </row>
    <row r="815" spans="1:1" x14ac:dyDescent="0.35">
      <c r="A815" s="10" t="str">
        <f t="shared" si="12"/>
        <v/>
      </c>
    </row>
    <row r="816" spans="1:1" x14ac:dyDescent="0.35">
      <c r="A816" s="10" t="str">
        <f t="shared" si="12"/>
        <v/>
      </c>
    </row>
    <row r="817" spans="1:1" x14ac:dyDescent="0.35">
      <c r="A817" s="10" t="str">
        <f t="shared" si="12"/>
        <v/>
      </c>
    </row>
    <row r="818" spans="1:1" x14ac:dyDescent="0.35">
      <c r="A818" s="10" t="str">
        <f t="shared" si="12"/>
        <v/>
      </c>
    </row>
    <row r="819" spans="1:1" x14ac:dyDescent="0.35">
      <c r="A819" s="10" t="str">
        <f t="shared" si="12"/>
        <v/>
      </c>
    </row>
    <row r="820" spans="1:1" x14ac:dyDescent="0.35">
      <c r="A820" s="10" t="str">
        <f t="shared" si="12"/>
        <v/>
      </c>
    </row>
    <row r="821" spans="1:1" x14ac:dyDescent="0.35">
      <c r="A821" s="10" t="str">
        <f t="shared" si="12"/>
        <v/>
      </c>
    </row>
    <row r="822" spans="1:1" x14ac:dyDescent="0.35">
      <c r="A822" s="10" t="str">
        <f t="shared" si="12"/>
        <v/>
      </c>
    </row>
    <row r="823" spans="1:1" x14ac:dyDescent="0.35">
      <c r="A823" s="10" t="str">
        <f t="shared" si="12"/>
        <v/>
      </c>
    </row>
    <row r="824" spans="1:1" x14ac:dyDescent="0.35">
      <c r="A824" s="10" t="str">
        <f t="shared" si="12"/>
        <v/>
      </c>
    </row>
    <row r="825" spans="1:1" x14ac:dyDescent="0.35">
      <c r="A825" s="10" t="str">
        <f t="shared" si="12"/>
        <v/>
      </c>
    </row>
    <row r="826" spans="1:1" x14ac:dyDescent="0.35">
      <c r="A826" s="10" t="str">
        <f t="shared" si="12"/>
        <v/>
      </c>
    </row>
    <row r="827" spans="1:1" x14ac:dyDescent="0.35">
      <c r="A827" s="10" t="str">
        <f t="shared" si="12"/>
        <v/>
      </c>
    </row>
    <row r="828" spans="1:1" x14ac:dyDescent="0.35">
      <c r="A828" s="10" t="str">
        <f t="shared" si="12"/>
        <v/>
      </c>
    </row>
    <row r="829" spans="1:1" x14ac:dyDescent="0.35">
      <c r="A829" s="10" t="str">
        <f t="shared" si="12"/>
        <v/>
      </c>
    </row>
    <row r="830" spans="1:1" x14ac:dyDescent="0.35">
      <c r="A830" s="10" t="str">
        <f t="shared" si="12"/>
        <v/>
      </c>
    </row>
    <row r="831" spans="1:1" x14ac:dyDescent="0.35">
      <c r="A831" s="10" t="str">
        <f t="shared" si="12"/>
        <v/>
      </c>
    </row>
    <row r="832" spans="1:1" x14ac:dyDescent="0.35">
      <c r="A832" s="10" t="str">
        <f t="shared" si="12"/>
        <v/>
      </c>
    </row>
    <row r="833" spans="1:1" x14ac:dyDescent="0.35">
      <c r="A833" s="10" t="str">
        <f t="shared" si="12"/>
        <v/>
      </c>
    </row>
    <row r="834" spans="1:1" x14ac:dyDescent="0.35">
      <c r="A834" s="10" t="str">
        <f t="shared" si="12"/>
        <v/>
      </c>
    </row>
    <row r="835" spans="1:1" x14ac:dyDescent="0.35">
      <c r="A835" s="10" t="str">
        <f t="shared" si="12"/>
        <v/>
      </c>
    </row>
    <row r="836" spans="1:1" x14ac:dyDescent="0.35">
      <c r="A836" s="10" t="str">
        <f t="shared" si="12"/>
        <v/>
      </c>
    </row>
    <row r="837" spans="1:1" x14ac:dyDescent="0.35">
      <c r="A837" s="10" t="str">
        <f t="shared" ref="A837:A900" si="13">IF(B837="","",E837&amp;" ("&amp;B837&amp;")")</f>
        <v/>
      </c>
    </row>
    <row r="838" spans="1:1" x14ac:dyDescent="0.35">
      <c r="A838" s="10" t="str">
        <f t="shared" si="13"/>
        <v/>
      </c>
    </row>
    <row r="839" spans="1:1" x14ac:dyDescent="0.35">
      <c r="A839" s="10" t="str">
        <f t="shared" si="13"/>
        <v/>
      </c>
    </row>
    <row r="840" spans="1:1" x14ac:dyDescent="0.35">
      <c r="A840" s="10" t="str">
        <f t="shared" si="13"/>
        <v/>
      </c>
    </row>
    <row r="841" spans="1:1" x14ac:dyDescent="0.35">
      <c r="A841" s="10" t="str">
        <f t="shared" si="13"/>
        <v/>
      </c>
    </row>
    <row r="842" spans="1:1" x14ac:dyDescent="0.35">
      <c r="A842" s="10" t="str">
        <f t="shared" si="13"/>
        <v/>
      </c>
    </row>
    <row r="843" spans="1:1" x14ac:dyDescent="0.35">
      <c r="A843" s="10" t="str">
        <f t="shared" si="13"/>
        <v/>
      </c>
    </row>
    <row r="844" spans="1:1" x14ac:dyDescent="0.35">
      <c r="A844" s="10" t="str">
        <f t="shared" si="13"/>
        <v/>
      </c>
    </row>
    <row r="845" spans="1:1" x14ac:dyDescent="0.35">
      <c r="A845" s="10" t="str">
        <f t="shared" si="13"/>
        <v/>
      </c>
    </row>
    <row r="846" spans="1:1" x14ac:dyDescent="0.35">
      <c r="A846" s="10" t="str">
        <f t="shared" si="13"/>
        <v/>
      </c>
    </row>
    <row r="847" spans="1:1" x14ac:dyDescent="0.35">
      <c r="A847" s="10" t="str">
        <f t="shared" si="13"/>
        <v/>
      </c>
    </row>
    <row r="848" spans="1:1" x14ac:dyDescent="0.35">
      <c r="A848" s="10" t="str">
        <f t="shared" si="13"/>
        <v/>
      </c>
    </row>
    <row r="849" spans="1:1" x14ac:dyDescent="0.35">
      <c r="A849" s="10" t="str">
        <f t="shared" si="13"/>
        <v/>
      </c>
    </row>
    <row r="850" spans="1:1" x14ac:dyDescent="0.35">
      <c r="A850" s="10" t="str">
        <f t="shared" si="13"/>
        <v/>
      </c>
    </row>
    <row r="851" spans="1:1" x14ac:dyDescent="0.35">
      <c r="A851" s="10" t="str">
        <f t="shared" si="13"/>
        <v/>
      </c>
    </row>
    <row r="852" spans="1:1" x14ac:dyDescent="0.35">
      <c r="A852" s="10" t="str">
        <f t="shared" si="13"/>
        <v/>
      </c>
    </row>
    <row r="853" spans="1:1" x14ac:dyDescent="0.35">
      <c r="A853" s="10" t="str">
        <f t="shared" si="13"/>
        <v/>
      </c>
    </row>
    <row r="854" spans="1:1" x14ac:dyDescent="0.35">
      <c r="A854" s="10" t="str">
        <f t="shared" si="13"/>
        <v/>
      </c>
    </row>
    <row r="855" spans="1:1" x14ac:dyDescent="0.35">
      <c r="A855" s="10" t="str">
        <f t="shared" si="13"/>
        <v/>
      </c>
    </row>
    <row r="856" spans="1:1" x14ac:dyDescent="0.35">
      <c r="A856" s="10" t="str">
        <f t="shared" si="13"/>
        <v/>
      </c>
    </row>
    <row r="857" spans="1:1" x14ac:dyDescent="0.35">
      <c r="A857" s="10" t="str">
        <f t="shared" si="13"/>
        <v/>
      </c>
    </row>
    <row r="858" spans="1:1" x14ac:dyDescent="0.35">
      <c r="A858" s="10" t="str">
        <f t="shared" si="13"/>
        <v/>
      </c>
    </row>
    <row r="859" spans="1:1" x14ac:dyDescent="0.35">
      <c r="A859" s="10" t="str">
        <f t="shared" si="13"/>
        <v/>
      </c>
    </row>
    <row r="860" spans="1:1" x14ac:dyDescent="0.35">
      <c r="A860" s="10" t="str">
        <f t="shared" si="13"/>
        <v/>
      </c>
    </row>
    <row r="861" spans="1:1" x14ac:dyDescent="0.35">
      <c r="A861" s="10" t="str">
        <f t="shared" si="13"/>
        <v/>
      </c>
    </row>
    <row r="862" spans="1:1" x14ac:dyDescent="0.35">
      <c r="A862" s="10" t="str">
        <f t="shared" si="13"/>
        <v/>
      </c>
    </row>
    <row r="863" spans="1:1" x14ac:dyDescent="0.35">
      <c r="A863" s="10" t="str">
        <f t="shared" si="13"/>
        <v/>
      </c>
    </row>
    <row r="864" spans="1:1" x14ac:dyDescent="0.35">
      <c r="A864" s="10" t="str">
        <f t="shared" si="13"/>
        <v/>
      </c>
    </row>
    <row r="865" spans="1:1" x14ac:dyDescent="0.35">
      <c r="A865" s="10" t="str">
        <f t="shared" si="13"/>
        <v/>
      </c>
    </row>
    <row r="866" spans="1:1" x14ac:dyDescent="0.35">
      <c r="A866" s="10" t="str">
        <f t="shared" si="13"/>
        <v/>
      </c>
    </row>
    <row r="867" spans="1:1" x14ac:dyDescent="0.35">
      <c r="A867" s="10" t="str">
        <f t="shared" si="13"/>
        <v/>
      </c>
    </row>
    <row r="868" spans="1:1" x14ac:dyDescent="0.35">
      <c r="A868" s="10" t="str">
        <f t="shared" si="13"/>
        <v/>
      </c>
    </row>
    <row r="869" spans="1:1" x14ac:dyDescent="0.35">
      <c r="A869" s="10" t="str">
        <f t="shared" si="13"/>
        <v/>
      </c>
    </row>
    <row r="870" spans="1:1" x14ac:dyDescent="0.35">
      <c r="A870" s="10" t="str">
        <f t="shared" si="13"/>
        <v/>
      </c>
    </row>
    <row r="871" spans="1:1" x14ac:dyDescent="0.35">
      <c r="A871" s="10" t="str">
        <f t="shared" si="13"/>
        <v/>
      </c>
    </row>
    <row r="872" spans="1:1" x14ac:dyDescent="0.35">
      <c r="A872" s="10" t="str">
        <f t="shared" si="13"/>
        <v/>
      </c>
    </row>
    <row r="873" spans="1:1" x14ac:dyDescent="0.35">
      <c r="A873" s="10" t="str">
        <f t="shared" si="13"/>
        <v/>
      </c>
    </row>
    <row r="874" spans="1:1" x14ac:dyDescent="0.35">
      <c r="A874" s="10" t="str">
        <f t="shared" si="13"/>
        <v/>
      </c>
    </row>
    <row r="875" spans="1:1" x14ac:dyDescent="0.35">
      <c r="A875" s="10" t="str">
        <f t="shared" si="13"/>
        <v/>
      </c>
    </row>
    <row r="876" spans="1:1" x14ac:dyDescent="0.35">
      <c r="A876" s="10" t="str">
        <f t="shared" si="13"/>
        <v/>
      </c>
    </row>
    <row r="877" spans="1:1" x14ac:dyDescent="0.35">
      <c r="A877" s="10" t="str">
        <f t="shared" si="13"/>
        <v/>
      </c>
    </row>
    <row r="878" spans="1:1" x14ac:dyDescent="0.35">
      <c r="A878" s="10" t="str">
        <f t="shared" si="13"/>
        <v/>
      </c>
    </row>
    <row r="879" spans="1:1" x14ac:dyDescent="0.35">
      <c r="A879" s="10" t="str">
        <f t="shared" si="13"/>
        <v/>
      </c>
    </row>
    <row r="880" spans="1:1" x14ac:dyDescent="0.35">
      <c r="A880" s="10" t="str">
        <f t="shared" si="13"/>
        <v/>
      </c>
    </row>
    <row r="881" spans="1:1" x14ac:dyDescent="0.35">
      <c r="A881" s="10" t="str">
        <f t="shared" si="13"/>
        <v/>
      </c>
    </row>
    <row r="882" spans="1:1" x14ac:dyDescent="0.35">
      <c r="A882" s="10" t="str">
        <f t="shared" si="13"/>
        <v/>
      </c>
    </row>
    <row r="883" spans="1:1" x14ac:dyDescent="0.35">
      <c r="A883" s="10" t="str">
        <f t="shared" si="13"/>
        <v/>
      </c>
    </row>
    <row r="884" spans="1:1" x14ac:dyDescent="0.35">
      <c r="A884" s="10" t="str">
        <f t="shared" si="13"/>
        <v/>
      </c>
    </row>
    <row r="885" spans="1:1" x14ac:dyDescent="0.35">
      <c r="A885" s="10" t="str">
        <f t="shared" si="13"/>
        <v/>
      </c>
    </row>
    <row r="886" spans="1:1" x14ac:dyDescent="0.35">
      <c r="A886" s="10" t="str">
        <f t="shared" si="13"/>
        <v/>
      </c>
    </row>
    <row r="887" spans="1:1" x14ac:dyDescent="0.35">
      <c r="A887" s="10" t="str">
        <f t="shared" si="13"/>
        <v/>
      </c>
    </row>
    <row r="888" spans="1:1" x14ac:dyDescent="0.35">
      <c r="A888" s="10" t="str">
        <f t="shared" si="13"/>
        <v/>
      </c>
    </row>
    <row r="889" spans="1:1" x14ac:dyDescent="0.35">
      <c r="A889" s="10" t="str">
        <f t="shared" si="13"/>
        <v/>
      </c>
    </row>
    <row r="890" spans="1:1" x14ac:dyDescent="0.35">
      <c r="A890" s="10" t="str">
        <f t="shared" si="13"/>
        <v/>
      </c>
    </row>
    <row r="891" spans="1:1" x14ac:dyDescent="0.35">
      <c r="A891" s="10" t="str">
        <f t="shared" si="13"/>
        <v/>
      </c>
    </row>
    <row r="892" spans="1:1" x14ac:dyDescent="0.35">
      <c r="A892" s="10" t="str">
        <f t="shared" si="13"/>
        <v/>
      </c>
    </row>
    <row r="893" spans="1:1" x14ac:dyDescent="0.35">
      <c r="A893" s="10" t="str">
        <f t="shared" si="13"/>
        <v/>
      </c>
    </row>
    <row r="894" spans="1:1" x14ac:dyDescent="0.35">
      <c r="A894" s="10" t="str">
        <f t="shared" si="13"/>
        <v/>
      </c>
    </row>
    <row r="895" spans="1:1" x14ac:dyDescent="0.35">
      <c r="A895" s="10" t="str">
        <f t="shared" si="13"/>
        <v/>
      </c>
    </row>
    <row r="896" spans="1:1" x14ac:dyDescent="0.35">
      <c r="A896" s="10" t="str">
        <f t="shared" si="13"/>
        <v/>
      </c>
    </row>
    <row r="897" spans="1:1" x14ac:dyDescent="0.35">
      <c r="A897" s="10" t="str">
        <f t="shared" si="13"/>
        <v/>
      </c>
    </row>
    <row r="898" spans="1:1" x14ac:dyDescent="0.35">
      <c r="A898" s="10" t="str">
        <f t="shared" si="13"/>
        <v/>
      </c>
    </row>
    <row r="899" spans="1:1" x14ac:dyDescent="0.35">
      <c r="A899" s="10" t="str">
        <f t="shared" si="13"/>
        <v/>
      </c>
    </row>
    <row r="900" spans="1:1" x14ac:dyDescent="0.35">
      <c r="A900" s="10" t="str">
        <f t="shared" si="13"/>
        <v/>
      </c>
    </row>
    <row r="901" spans="1:1" x14ac:dyDescent="0.35">
      <c r="A901" s="10" t="str">
        <f t="shared" ref="A901:A964" si="14">IF(B901="","",E901&amp;" ("&amp;B901&amp;")")</f>
        <v/>
      </c>
    </row>
    <row r="902" spans="1:1" x14ac:dyDescent="0.35">
      <c r="A902" s="10" t="str">
        <f t="shared" si="14"/>
        <v/>
      </c>
    </row>
    <row r="903" spans="1:1" x14ac:dyDescent="0.35">
      <c r="A903" s="10" t="str">
        <f t="shared" si="14"/>
        <v/>
      </c>
    </row>
    <row r="904" spans="1:1" x14ac:dyDescent="0.35">
      <c r="A904" s="10" t="str">
        <f t="shared" si="14"/>
        <v/>
      </c>
    </row>
    <row r="905" spans="1:1" x14ac:dyDescent="0.35">
      <c r="A905" s="10" t="str">
        <f t="shared" si="14"/>
        <v/>
      </c>
    </row>
    <row r="906" spans="1:1" x14ac:dyDescent="0.35">
      <c r="A906" s="10" t="str">
        <f t="shared" si="14"/>
        <v/>
      </c>
    </row>
    <row r="907" spans="1:1" x14ac:dyDescent="0.35">
      <c r="A907" s="10" t="str">
        <f t="shared" si="14"/>
        <v/>
      </c>
    </row>
    <row r="908" spans="1:1" x14ac:dyDescent="0.35">
      <c r="A908" s="10" t="str">
        <f t="shared" si="14"/>
        <v/>
      </c>
    </row>
    <row r="909" spans="1:1" x14ac:dyDescent="0.35">
      <c r="A909" s="10" t="str">
        <f t="shared" si="14"/>
        <v/>
      </c>
    </row>
    <row r="910" spans="1:1" x14ac:dyDescent="0.35">
      <c r="A910" s="10" t="str">
        <f t="shared" si="14"/>
        <v/>
      </c>
    </row>
    <row r="911" spans="1:1" x14ac:dyDescent="0.35">
      <c r="A911" s="10" t="str">
        <f t="shared" si="14"/>
        <v/>
      </c>
    </row>
    <row r="912" spans="1:1" x14ac:dyDescent="0.35">
      <c r="A912" s="10" t="str">
        <f t="shared" si="14"/>
        <v/>
      </c>
    </row>
    <row r="913" spans="1:1" x14ac:dyDescent="0.35">
      <c r="A913" s="10" t="str">
        <f t="shared" si="14"/>
        <v/>
      </c>
    </row>
    <row r="914" spans="1:1" x14ac:dyDescent="0.35">
      <c r="A914" s="10" t="str">
        <f t="shared" si="14"/>
        <v/>
      </c>
    </row>
    <row r="915" spans="1:1" x14ac:dyDescent="0.35">
      <c r="A915" s="10" t="str">
        <f t="shared" si="14"/>
        <v/>
      </c>
    </row>
    <row r="916" spans="1:1" x14ac:dyDescent="0.35">
      <c r="A916" s="10" t="str">
        <f t="shared" si="14"/>
        <v/>
      </c>
    </row>
    <row r="917" spans="1:1" x14ac:dyDescent="0.35">
      <c r="A917" s="10" t="str">
        <f t="shared" si="14"/>
        <v/>
      </c>
    </row>
    <row r="918" spans="1:1" x14ac:dyDescent="0.35">
      <c r="A918" s="10" t="str">
        <f t="shared" si="14"/>
        <v/>
      </c>
    </row>
    <row r="919" spans="1:1" x14ac:dyDescent="0.35">
      <c r="A919" s="10" t="str">
        <f t="shared" si="14"/>
        <v/>
      </c>
    </row>
    <row r="920" spans="1:1" x14ac:dyDescent="0.35">
      <c r="A920" s="10" t="str">
        <f t="shared" si="14"/>
        <v/>
      </c>
    </row>
    <row r="921" spans="1:1" x14ac:dyDescent="0.35">
      <c r="A921" s="10" t="str">
        <f t="shared" si="14"/>
        <v/>
      </c>
    </row>
    <row r="922" spans="1:1" x14ac:dyDescent="0.35">
      <c r="A922" s="10" t="str">
        <f t="shared" si="14"/>
        <v/>
      </c>
    </row>
    <row r="923" spans="1:1" x14ac:dyDescent="0.35">
      <c r="A923" s="10" t="str">
        <f t="shared" si="14"/>
        <v/>
      </c>
    </row>
    <row r="924" spans="1:1" x14ac:dyDescent="0.35">
      <c r="A924" s="10" t="str">
        <f t="shared" si="14"/>
        <v/>
      </c>
    </row>
    <row r="925" spans="1:1" x14ac:dyDescent="0.35">
      <c r="A925" s="10" t="str">
        <f t="shared" si="14"/>
        <v/>
      </c>
    </row>
    <row r="926" spans="1:1" x14ac:dyDescent="0.35">
      <c r="A926" s="10" t="str">
        <f t="shared" si="14"/>
        <v/>
      </c>
    </row>
    <row r="927" spans="1:1" x14ac:dyDescent="0.35">
      <c r="A927" s="10" t="str">
        <f t="shared" si="14"/>
        <v/>
      </c>
    </row>
    <row r="928" spans="1:1" x14ac:dyDescent="0.35">
      <c r="A928" s="10" t="str">
        <f t="shared" si="14"/>
        <v/>
      </c>
    </row>
    <row r="929" spans="1:1" x14ac:dyDescent="0.35">
      <c r="A929" s="10" t="str">
        <f t="shared" si="14"/>
        <v/>
      </c>
    </row>
    <row r="930" spans="1:1" x14ac:dyDescent="0.35">
      <c r="A930" s="10" t="str">
        <f t="shared" si="14"/>
        <v/>
      </c>
    </row>
    <row r="931" spans="1:1" x14ac:dyDescent="0.35">
      <c r="A931" s="10" t="str">
        <f t="shared" si="14"/>
        <v/>
      </c>
    </row>
    <row r="932" spans="1:1" x14ac:dyDescent="0.35">
      <c r="A932" s="10" t="str">
        <f t="shared" si="14"/>
        <v/>
      </c>
    </row>
    <row r="933" spans="1:1" x14ac:dyDescent="0.35">
      <c r="A933" s="10" t="str">
        <f t="shared" si="14"/>
        <v/>
      </c>
    </row>
    <row r="934" spans="1:1" x14ac:dyDescent="0.35">
      <c r="A934" s="10" t="str">
        <f t="shared" si="14"/>
        <v/>
      </c>
    </row>
    <row r="935" spans="1:1" x14ac:dyDescent="0.35">
      <c r="A935" s="10" t="str">
        <f t="shared" si="14"/>
        <v/>
      </c>
    </row>
    <row r="936" spans="1:1" x14ac:dyDescent="0.35">
      <c r="A936" s="10" t="str">
        <f t="shared" si="14"/>
        <v/>
      </c>
    </row>
    <row r="937" spans="1:1" x14ac:dyDescent="0.35">
      <c r="A937" s="10" t="str">
        <f t="shared" si="14"/>
        <v/>
      </c>
    </row>
    <row r="938" spans="1:1" x14ac:dyDescent="0.35">
      <c r="A938" s="10" t="str">
        <f t="shared" si="14"/>
        <v/>
      </c>
    </row>
    <row r="939" spans="1:1" x14ac:dyDescent="0.35">
      <c r="A939" s="10" t="str">
        <f t="shared" si="14"/>
        <v/>
      </c>
    </row>
    <row r="940" spans="1:1" x14ac:dyDescent="0.35">
      <c r="A940" s="10" t="str">
        <f t="shared" si="14"/>
        <v/>
      </c>
    </row>
    <row r="941" spans="1:1" x14ac:dyDescent="0.35">
      <c r="A941" s="10" t="str">
        <f t="shared" si="14"/>
        <v/>
      </c>
    </row>
    <row r="942" spans="1:1" x14ac:dyDescent="0.35">
      <c r="A942" s="10" t="str">
        <f t="shared" si="14"/>
        <v/>
      </c>
    </row>
    <row r="943" spans="1:1" x14ac:dyDescent="0.35">
      <c r="A943" s="10" t="str">
        <f t="shared" si="14"/>
        <v/>
      </c>
    </row>
    <row r="944" spans="1:1" x14ac:dyDescent="0.35">
      <c r="A944" s="10" t="str">
        <f t="shared" si="14"/>
        <v/>
      </c>
    </row>
    <row r="945" spans="1:1" x14ac:dyDescent="0.35">
      <c r="A945" s="10" t="str">
        <f t="shared" si="14"/>
        <v/>
      </c>
    </row>
    <row r="946" spans="1:1" x14ac:dyDescent="0.35">
      <c r="A946" s="10" t="str">
        <f t="shared" si="14"/>
        <v/>
      </c>
    </row>
    <row r="947" spans="1:1" x14ac:dyDescent="0.35">
      <c r="A947" s="10" t="str">
        <f t="shared" si="14"/>
        <v/>
      </c>
    </row>
    <row r="948" spans="1:1" x14ac:dyDescent="0.35">
      <c r="A948" s="10" t="str">
        <f t="shared" si="14"/>
        <v/>
      </c>
    </row>
    <row r="949" spans="1:1" x14ac:dyDescent="0.35">
      <c r="A949" s="10" t="str">
        <f t="shared" si="14"/>
        <v/>
      </c>
    </row>
    <row r="950" spans="1:1" x14ac:dyDescent="0.35">
      <c r="A950" s="10" t="str">
        <f t="shared" si="14"/>
        <v/>
      </c>
    </row>
    <row r="951" spans="1:1" x14ac:dyDescent="0.35">
      <c r="A951" s="10" t="str">
        <f t="shared" si="14"/>
        <v/>
      </c>
    </row>
    <row r="952" spans="1:1" x14ac:dyDescent="0.35">
      <c r="A952" s="10" t="str">
        <f t="shared" si="14"/>
        <v/>
      </c>
    </row>
    <row r="953" spans="1:1" x14ac:dyDescent="0.35">
      <c r="A953" s="10" t="str">
        <f t="shared" si="14"/>
        <v/>
      </c>
    </row>
    <row r="954" spans="1:1" x14ac:dyDescent="0.35">
      <c r="A954" s="10" t="str">
        <f t="shared" si="14"/>
        <v/>
      </c>
    </row>
    <row r="955" spans="1:1" x14ac:dyDescent="0.35">
      <c r="A955" s="10" t="str">
        <f t="shared" si="14"/>
        <v/>
      </c>
    </row>
    <row r="956" spans="1:1" x14ac:dyDescent="0.35">
      <c r="A956" s="10" t="str">
        <f t="shared" si="14"/>
        <v/>
      </c>
    </row>
    <row r="957" spans="1:1" x14ac:dyDescent="0.35">
      <c r="A957" s="10" t="str">
        <f t="shared" si="14"/>
        <v/>
      </c>
    </row>
    <row r="958" spans="1:1" x14ac:dyDescent="0.35">
      <c r="A958" s="10" t="str">
        <f t="shared" si="14"/>
        <v/>
      </c>
    </row>
    <row r="959" spans="1:1" x14ac:dyDescent="0.35">
      <c r="A959" s="10" t="str">
        <f t="shared" si="14"/>
        <v/>
      </c>
    </row>
    <row r="960" spans="1:1" x14ac:dyDescent="0.35">
      <c r="A960" s="10" t="str">
        <f t="shared" si="14"/>
        <v/>
      </c>
    </row>
    <row r="961" spans="1:1" x14ac:dyDescent="0.35">
      <c r="A961" s="10" t="str">
        <f t="shared" si="14"/>
        <v/>
      </c>
    </row>
    <row r="962" spans="1:1" x14ac:dyDescent="0.35">
      <c r="A962" s="10" t="str">
        <f t="shared" si="14"/>
        <v/>
      </c>
    </row>
    <row r="963" spans="1:1" x14ac:dyDescent="0.35">
      <c r="A963" s="10" t="str">
        <f t="shared" si="14"/>
        <v/>
      </c>
    </row>
    <row r="964" spans="1:1" x14ac:dyDescent="0.35">
      <c r="A964" s="10" t="str">
        <f t="shared" si="14"/>
        <v/>
      </c>
    </row>
    <row r="965" spans="1:1" x14ac:dyDescent="0.35">
      <c r="A965" s="10" t="str">
        <f t="shared" ref="A965:A1000" si="15">IF(B965="","",E965&amp;" ("&amp;B965&amp;")")</f>
        <v/>
      </c>
    </row>
    <row r="966" spans="1:1" x14ac:dyDescent="0.35">
      <c r="A966" s="10" t="str">
        <f t="shared" si="15"/>
        <v/>
      </c>
    </row>
    <row r="967" spans="1:1" x14ac:dyDescent="0.35">
      <c r="A967" s="10" t="str">
        <f t="shared" si="15"/>
        <v/>
      </c>
    </row>
    <row r="968" spans="1:1" x14ac:dyDescent="0.35">
      <c r="A968" s="10" t="str">
        <f t="shared" si="15"/>
        <v/>
      </c>
    </row>
    <row r="969" spans="1:1" x14ac:dyDescent="0.35">
      <c r="A969" s="10" t="str">
        <f t="shared" si="15"/>
        <v/>
      </c>
    </row>
    <row r="970" spans="1:1" x14ac:dyDescent="0.35">
      <c r="A970" s="10" t="str">
        <f t="shared" si="15"/>
        <v/>
      </c>
    </row>
    <row r="971" spans="1:1" x14ac:dyDescent="0.35">
      <c r="A971" s="10" t="str">
        <f t="shared" si="15"/>
        <v/>
      </c>
    </row>
    <row r="972" spans="1:1" x14ac:dyDescent="0.35">
      <c r="A972" s="10" t="str">
        <f t="shared" si="15"/>
        <v/>
      </c>
    </row>
    <row r="973" spans="1:1" x14ac:dyDescent="0.35">
      <c r="A973" s="10" t="str">
        <f t="shared" si="15"/>
        <v/>
      </c>
    </row>
    <row r="974" spans="1:1" x14ac:dyDescent="0.35">
      <c r="A974" s="10" t="str">
        <f t="shared" si="15"/>
        <v/>
      </c>
    </row>
    <row r="975" spans="1:1" x14ac:dyDescent="0.35">
      <c r="A975" s="10" t="str">
        <f t="shared" si="15"/>
        <v/>
      </c>
    </row>
    <row r="976" spans="1:1" x14ac:dyDescent="0.35">
      <c r="A976" s="10" t="str">
        <f t="shared" si="15"/>
        <v/>
      </c>
    </row>
    <row r="977" spans="1:1" x14ac:dyDescent="0.35">
      <c r="A977" s="10" t="str">
        <f t="shared" si="15"/>
        <v/>
      </c>
    </row>
    <row r="978" spans="1:1" x14ac:dyDescent="0.35">
      <c r="A978" s="10" t="str">
        <f t="shared" si="15"/>
        <v/>
      </c>
    </row>
    <row r="979" spans="1:1" x14ac:dyDescent="0.35">
      <c r="A979" s="10" t="str">
        <f t="shared" si="15"/>
        <v/>
      </c>
    </row>
    <row r="980" spans="1:1" x14ac:dyDescent="0.35">
      <c r="A980" s="10" t="str">
        <f t="shared" si="15"/>
        <v/>
      </c>
    </row>
    <row r="981" spans="1:1" x14ac:dyDescent="0.35">
      <c r="A981" s="10" t="str">
        <f t="shared" si="15"/>
        <v/>
      </c>
    </row>
    <row r="982" spans="1:1" x14ac:dyDescent="0.35">
      <c r="A982" s="10" t="str">
        <f t="shared" si="15"/>
        <v/>
      </c>
    </row>
    <row r="983" spans="1:1" x14ac:dyDescent="0.35">
      <c r="A983" s="10" t="str">
        <f t="shared" si="15"/>
        <v/>
      </c>
    </row>
    <row r="984" spans="1:1" x14ac:dyDescent="0.35">
      <c r="A984" s="10" t="str">
        <f t="shared" si="15"/>
        <v/>
      </c>
    </row>
    <row r="985" spans="1:1" x14ac:dyDescent="0.35">
      <c r="A985" s="10" t="str">
        <f t="shared" si="15"/>
        <v/>
      </c>
    </row>
    <row r="986" spans="1:1" x14ac:dyDescent="0.35">
      <c r="A986" s="10" t="str">
        <f t="shared" si="15"/>
        <v/>
      </c>
    </row>
    <row r="987" spans="1:1" x14ac:dyDescent="0.35">
      <c r="A987" s="10" t="str">
        <f t="shared" si="15"/>
        <v/>
      </c>
    </row>
    <row r="988" spans="1:1" x14ac:dyDescent="0.35">
      <c r="A988" s="10" t="str">
        <f t="shared" si="15"/>
        <v/>
      </c>
    </row>
    <row r="989" spans="1:1" x14ac:dyDescent="0.35">
      <c r="A989" s="10" t="str">
        <f t="shared" si="15"/>
        <v/>
      </c>
    </row>
    <row r="990" spans="1:1" x14ac:dyDescent="0.35">
      <c r="A990" s="10" t="str">
        <f t="shared" si="15"/>
        <v/>
      </c>
    </row>
    <row r="991" spans="1:1" x14ac:dyDescent="0.35">
      <c r="A991" s="10" t="str">
        <f t="shared" si="15"/>
        <v/>
      </c>
    </row>
    <row r="992" spans="1:1" x14ac:dyDescent="0.35">
      <c r="A992" s="10" t="str">
        <f t="shared" si="15"/>
        <v/>
      </c>
    </row>
    <row r="993" spans="1:1" x14ac:dyDescent="0.35">
      <c r="A993" s="10" t="str">
        <f t="shared" si="15"/>
        <v/>
      </c>
    </row>
    <row r="994" spans="1:1" x14ac:dyDescent="0.35">
      <c r="A994" s="10" t="str">
        <f t="shared" si="15"/>
        <v/>
      </c>
    </row>
    <row r="995" spans="1:1" x14ac:dyDescent="0.35">
      <c r="A995" s="10" t="str">
        <f t="shared" si="15"/>
        <v/>
      </c>
    </row>
    <row r="996" spans="1:1" x14ac:dyDescent="0.35">
      <c r="A996" s="10" t="str">
        <f t="shared" si="15"/>
        <v/>
      </c>
    </row>
    <row r="997" spans="1:1" x14ac:dyDescent="0.35">
      <c r="A997" s="10" t="str">
        <f t="shared" si="15"/>
        <v/>
      </c>
    </row>
    <row r="998" spans="1:1" x14ac:dyDescent="0.35">
      <c r="A998" s="10" t="str">
        <f t="shared" si="15"/>
        <v/>
      </c>
    </row>
    <row r="999" spans="1:1" x14ac:dyDescent="0.35">
      <c r="A999" s="10" t="str">
        <f t="shared" si="15"/>
        <v/>
      </c>
    </row>
    <row r="1000" spans="1:1" x14ac:dyDescent="0.35">
      <c r="A1000" s="10" t="str">
        <f t="shared" si="15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D8A5-E55F-4A5D-9ACA-BFBE03E0B0C4}">
  <sheetPr>
    <tabColor theme="4"/>
  </sheetPr>
  <dimension ref="A1:Q1000"/>
  <sheetViews>
    <sheetView zoomScale="85" zoomScaleNormal="74" workbookViewId="0">
      <selection activeCell="A3" sqref="A3"/>
    </sheetView>
  </sheetViews>
  <sheetFormatPr defaultRowHeight="14.5" x14ac:dyDescent="0.35"/>
  <cols>
    <col min="1" max="1" width="19.90625" style="10" bestFit="1" customWidth="1"/>
    <col min="2" max="2" width="12.36328125" bestFit="1" customWidth="1"/>
    <col min="3" max="3" width="14.36328125" bestFit="1" customWidth="1"/>
    <col min="4" max="4" width="6.453125" customWidth="1"/>
    <col min="5" max="5" width="14" bestFit="1" customWidth="1"/>
    <col min="6" max="6" width="7.1796875" bestFit="1" customWidth="1"/>
    <col min="7" max="7" width="9.26953125" bestFit="1" customWidth="1"/>
    <col min="8" max="8" width="13.08984375" bestFit="1" customWidth="1"/>
    <col min="9" max="9" width="19.6328125" bestFit="1" customWidth="1"/>
    <col min="10" max="10" width="10" bestFit="1" customWidth="1"/>
    <col min="11" max="11" width="17.08984375" bestFit="1" customWidth="1"/>
    <col min="12" max="12" width="8.453125" bestFit="1" customWidth="1"/>
    <col min="13" max="13" width="9.08984375" bestFit="1" customWidth="1"/>
    <col min="14" max="14" width="15.90625" bestFit="1" customWidth="1"/>
    <col min="15" max="15" width="13.81640625" bestFit="1" customWidth="1"/>
    <col min="17" max="17" width="13.7265625" bestFit="1" customWidth="1"/>
  </cols>
  <sheetData>
    <row r="1" spans="1:17" x14ac:dyDescent="0.35">
      <c r="B1" s="8" t="s">
        <v>8</v>
      </c>
      <c r="C1" s="9">
        <v>4</v>
      </c>
    </row>
    <row r="3" spans="1:17" x14ac:dyDescent="0.35">
      <c r="B3" s="8" t="s">
        <v>1965</v>
      </c>
      <c r="C3" s="8" t="s">
        <v>1959</v>
      </c>
      <c r="D3" s="8" t="s">
        <v>14</v>
      </c>
      <c r="E3" s="8" t="s">
        <v>35</v>
      </c>
      <c r="F3" s="8" t="s">
        <v>1962</v>
      </c>
      <c r="G3" s="8" t="s">
        <v>2058</v>
      </c>
      <c r="H3" s="8" t="s">
        <v>28</v>
      </c>
      <c r="I3" s="8" t="s">
        <v>22</v>
      </c>
      <c r="J3" s="8" t="s">
        <v>36</v>
      </c>
      <c r="K3" s="8" t="s">
        <v>20</v>
      </c>
      <c r="L3" s="8" t="s">
        <v>47</v>
      </c>
      <c r="M3" s="8" t="s">
        <v>1960</v>
      </c>
      <c r="N3" s="8" t="s">
        <v>1961</v>
      </c>
      <c r="O3" s="8" t="s">
        <v>37</v>
      </c>
      <c r="P3" s="8" t="s">
        <v>38</v>
      </c>
      <c r="Q3" s="8" t="s">
        <v>39</v>
      </c>
    </row>
    <row r="4" spans="1:17" x14ac:dyDescent="0.35">
      <c r="A4" s="10" t="str">
        <f>IF(B4="","",E4&amp;" ("&amp;B4&amp;")")</f>
        <v>Balogun (ARS)</v>
      </c>
      <c r="B4" t="s">
        <v>1927</v>
      </c>
      <c r="C4" t="s">
        <v>1928</v>
      </c>
      <c r="D4">
        <v>1</v>
      </c>
      <c r="E4" t="s">
        <v>92</v>
      </c>
      <c r="F4">
        <v>4.5</v>
      </c>
      <c r="G4">
        <v>0</v>
      </c>
      <c r="H4" t="s">
        <v>1967</v>
      </c>
      <c r="I4">
        <v>1.1000000000000001</v>
      </c>
      <c r="J4" t="s">
        <v>1967</v>
      </c>
      <c r="K4">
        <v>0</v>
      </c>
      <c r="L4" t="s">
        <v>1967</v>
      </c>
      <c r="M4" s="5">
        <v>0</v>
      </c>
      <c r="N4" s="5">
        <v>0</v>
      </c>
      <c r="O4" t="s">
        <v>1967</v>
      </c>
      <c r="P4" t="s">
        <v>1967</v>
      </c>
      <c r="Q4" t="s">
        <v>1967</v>
      </c>
    </row>
    <row r="5" spans="1:17" x14ac:dyDescent="0.35">
      <c r="A5" s="10" t="str">
        <f t="shared" ref="A5:A68" si="0">IF(B5="","",E5&amp;" ("&amp;B5&amp;")")</f>
        <v>G.Jesus (ARS)</v>
      </c>
      <c r="B5" t="s">
        <v>1927</v>
      </c>
      <c r="C5" t="s">
        <v>1928</v>
      </c>
      <c r="D5">
        <v>8</v>
      </c>
      <c r="E5" t="s">
        <v>118</v>
      </c>
      <c r="F5">
        <v>8</v>
      </c>
      <c r="G5">
        <v>0</v>
      </c>
      <c r="H5">
        <v>125</v>
      </c>
      <c r="I5">
        <v>7.7</v>
      </c>
      <c r="J5">
        <v>2064</v>
      </c>
      <c r="K5">
        <v>4.8</v>
      </c>
      <c r="L5">
        <v>17</v>
      </c>
      <c r="M5" s="5">
        <v>0</v>
      </c>
      <c r="N5" s="5">
        <v>0</v>
      </c>
      <c r="O5">
        <v>11</v>
      </c>
      <c r="P5">
        <v>7</v>
      </c>
      <c r="Q5">
        <v>9</v>
      </c>
    </row>
    <row r="6" spans="1:17" x14ac:dyDescent="0.35">
      <c r="A6" s="10" t="str">
        <f t="shared" si="0"/>
        <v>Nketiah (ARS)</v>
      </c>
      <c r="B6" t="s">
        <v>1927</v>
      </c>
      <c r="C6" t="s">
        <v>1928</v>
      </c>
      <c r="D6">
        <v>13</v>
      </c>
      <c r="E6" t="s">
        <v>136</v>
      </c>
      <c r="F6">
        <v>5.5</v>
      </c>
      <c r="G6">
        <v>0</v>
      </c>
      <c r="H6">
        <v>63</v>
      </c>
      <c r="I6">
        <v>2.7</v>
      </c>
      <c r="J6">
        <v>1071</v>
      </c>
      <c r="K6">
        <v>2.1</v>
      </c>
      <c r="L6">
        <v>5</v>
      </c>
      <c r="M6" s="5">
        <v>0</v>
      </c>
      <c r="N6" s="5">
        <v>0</v>
      </c>
      <c r="O6">
        <v>4</v>
      </c>
      <c r="P6">
        <v>2</v>
      </c>
      <c r="Q6">
        <v>2</v>
      </c>
    </row>
    <row r="7" spans="1:17" x14ac:dyDescent="0.35">
      <c r="A7" s="10" t="str">
        <f t="shared" si="0"/>
        <v>Archer (AVL)</v>
      </c>
      <c r="B7" t="s">
        <v>1929</v>
      </c>
      <c r="C7" t="s">
        <v>1930</v>
      </c>
      <c r="D7">
        <v>33</v>
      </c>
      <c r="E7" t="s">
        <v>211</v>
      </c>
      <c r="F7">
        <v>4.5</v>
      </c>
      <c r="G7">
        <v>0</v>
      </c>
      <c r="H7">
        <v>6</v>
      </c>
      <c r="I7">
        <v>8</v>
      </c>
      <c r="J7">
        <v>43</v>
      </c>
      <c r="K7">
        <v>1</v>
      </c>
      <c r="L7">
        <v>5</v>
      </c>
      <c r="M7" s="5">
        <v>0</v>
      </c>
      <c r="N7" s="5">
        <v>0</v>
      </c>
      <c r="O7">
        <v>3</v>
      </c>
      <c r="P7">
        <v>3</v>
      </c>
      <c r="Q7">
        <v>7</v>
      </c>
    </row>
    <row r="8" spans="1:17" x14ac:dyDescent="0.35">
      <c r="A8" s="10" t="str">
        <f t="shared" si="0"/>
        <v>Davis (AVL)</v>
      </c>
      <c r="B8" t="s">
        <v>1929</v>
      </c>
      <c r="C8" t="s">
        <v>1930</v>
      </c>
      <c r="D8">
        <v>39</v>
      </c>
      <c r="E8" t="s">
        <v>231</v>
      </c>
      <c r="F8">
        <v>5</v>
      </c>
      <c r="G8">
        <v>0</v>
      </c>
      <c r="H8">
        <v>32</v>
      </c>
      <c r="I8">
        <v>0.2</v>
      </c>
      <c r="J8">
        <v>777</v>
      </c>
      <c r="K8">
        <v>0</v>
      </c>
      <c r="L8">
        <v>1</v>
      </c>
      <c r="M8" s="5">
        <v>0</v>
      </c>
      <c r="N8" s="5">
        <v>0</v>
      </c>
      <c r="O8">
        <v>1</v>
      </c>
      <c r="P8">
        <v>2</v>
      </c>
      <c r="Q8">
        <v>3</v>
      </c>
    </row>
    <row r="9" spans="1:17" x14ac:dyDescent="0.35">
      <c r="A9" s="10" t="str">
        <f t="shared" si="0"/>
        <v>Duran (AVL)</v>
      </c>
      <c r="B9" t="s">
        <v>1929</v>
      </c>
      <c r="C9" t="s">
        <v>1930</v>
      </c>
      <c r="D9">
        <v>44</v>
      </c>
      <c r="E9" t="s">
        <v>247</v>
      </c>
      <c r="F9">
        <v>5</v>
      </c>
      <c r="G9">
        <v>0</v>
      </c>
      <c r="H9">
        <v>11</v>
      </c>
      <c r="I9">
        <v>0.1</v>
      </c>
      <c r="J9">
        <v>126</v>
      </c>
      <c r="K9">
        <v>0.9</v>
      </c>
      <c r="L9">
        <v>17</v>
      </c>
      <c r="M9" s="5">
        <v>0</v>
      </c>
      <c r="N9" s="5">
        <v>0</v>
      </c>
      <c r="O9">
        <v>6</v>
      </c>
      <c r="P9">
        <v>7</v>
      </c>
      <c r="Q9">
        <v>13</v>
      </c>
    </row>
    <row r="10" spans="1:17" x14ac:dyDescent="0.35">
      <c r="A10" s="10" t="str">
        <f t="shared" si="0"/>
        <v>Watkins (AVL)</v>
      </c>
      <c r="B10" t="s">
        <v>1929</v>
      </c>
      <c r="C10" t="s">
        <v>1930</v>
      </c>
      <c r="D10">
        <v>60</v>
      </c>
      <c r="E10" t="s">
        <v>299</v>
      </c>
      <c r="F10">
        <v>8</v>
      </c>
      <c r="G10">
        <v>0</v>
      </c>
      <c r="H10">
        <v>175</v>
      </c>
      <c r="I10">
        <v>23.4</v>
      </c>
      <c r="J10">
        <v>3129</v>
      </c>
      <c r="K10">
        <v>4.7</v>
      </c>
      <c r="L10">
        <v>25</v>
      </c>
      <c r="M10" s="5">
        <v>0</v>
      </c>
      <c r="N10" s="5">
        <v>0</v>
      </c>
      <c r="O10">
        <v>15</v>
      </c>
      <c r="P10">
        <v>8</v>
      </c>
      <c r="Q10">
        <v>13</v>
      </c>
    </row>
    <row r="11" spans="1:17" x14ac:dyDescent="0.35">
      <c r="A11" s="10" t="str">
        <f t="shared" si="0"/>
        <v>Wesley (AVL)</v>
      </c>
      <c r="B11" t="s">
        <v>1929</v>
      </c>
      <c r="C11" t="s">
        <v>1930</v>
      </c>
      <c r="D11">
        <v>61</v>
      </c>
      <c r="E11" t="s">
        <v>300</v>
      </c>
      <c r="F11">
        <v>5</v>
      </c>
      <c r="G11">
        <v>0</v>
      </c>
      <c r="H11">
        <v>175</v>
      </c>
      <c r="I11">
        <v>0</v>
      </c>
      <c r="J11">
        <v>3129</v>
      </c>
      <c r="K11">
        <v>0</v>
      </c>
      <c r="L11">
        <v>25</v>
      </c>
      <c r="M11" s="5">
        <v>0</v>
      </c>
      <c r="N11" s="5">
        <v>0</v>
      </c>
      <c r="O11">
        <v>15</v>
      </c>
      <c r="P11">
        <v>8</v>
      </c>
      <c r="Q11">
        <v>13</v>
      </c>
    </row>
    <row r="12" spans="1:17" x14ac:dyDescent="0.35">
      <c r="A12" s="10" t="str">
        <f t="shared" si="0"/>
        <v>Dervişoğlu (BRE)</v>
      </c>
      <c r="B12" t="s">
        <v>1931</v>
      </c>
      <c r="C12" t="s">
        <v>1932</v>
      </c>
      <c r="D12">
        <v>100</v>
      </c>
      <c r="E12" t="s">
        <v>446</v>
      </c>
      <c r="F12">
        <v>4.5</v>
      </c>
      <c r="G12">
        <v>0</v>
      </c>
      <c r="H12">
        <v>4</v>
      </c>
      <c r="I12">
        <v>0.1</v>
      </c>
      <c r="J12">
        <v>6</v>
      </c>
      <c r="K12">
        <v>4</v>
      </c>
      <c r="L12">
        <v>3</v>
      </c>
      <c r="M12" s="5">
        <v>0</v>
      </c>
      <c r="N12" s="5">
        <v>0</v>
      </c>
      <c r="O12">
        <v>4</v>
      </c>
      <c r="P12">
        <v>1</v>
      </c>
      <c r="Q12">
        <v>5</v>
      </c>
    </row>
    <row r="13" spans="1:17" x14ac:dyDescent="0.35">
      <c r="A13" s="10" t="str">
        <f t="shared" si="0"/>
        <v>Toney (BRE)</v>
      </c>
      <c r="B13" t="s">
        <v>1931</v>
      </c>
      <c r="C13" t="s">
        <v>1932</v>
      </c>
      <c r="D13">
        <v>117</v>
      </c>
      <c r="E13" t="s">
        <v>495</v>
      </c>
      <c r="F13">
        <v>8</v>
      </c>
      <c r="G13">
        <v>0</v>
      </c>
      <c r="H13">
        <v>182</v>
      </c>
      <c r="I13">
        <v>0.2</v>
      </c>
      <c r="J13">
        <v>2953</v>
      </c>
      <c r="K13">
        <v>5.5</v>
      </c>
      <c r="L13">
        <v>35</v>
      </c>
      <c r="M13" s="5">
        <v>0</v>
      </c>
      <c r="N13" s="5">
        <v>0</v>
      </c>
      <c r="O13">
        <v>20</v>
      </c>
      <c r="P13">
        <v>4</v>
      </c>
      <c r="Q13">
        <v>10</v>
      </c>
    </row>
    <row r="14" spans="1:17" x14ac:dyDescent="0.35">
      <c r="A14" s="10" t="str">
        <f t="shared" si="0"/>
        <v>Wissa (BRE)</v>
      </c>
      <c r="B14" t="s">
        <v>1931</v>
      </c>
      <c r="C14" t="s">
        <v>1932</v>
      </c>
      <c r="D14">
        <v>119</v>
      </c>
      <c r="E14" t="s">
        <v>503</v>
      </c>
      <c r="F14">
        <v>6</v>
      </c>
      <c r="G14">
        <v>0</v>
      </c>
      <c r="H14">
        <v>111</v>
      </c>
      <c r="I14">
        <v>4.7</v>
      </c>
      <c r="J14">
        <v>1587</v>
      </c>
      <c r="K14">
        <v>2.9</v>
      </c>
      <c r="L14">
        <v>6</v>
      </c>
      <c r="M14" s="5">
        <v>0</v>
      </c>
      <c r="N14" s="5">
        <v>0</v>
      </c>
      <c r="O14">
        <v>7</v>
      </c>
      <c r="P14">
        <v>4</v>
      </c>
      <c r="Q14">
        <v>7</v>
      </c>
    </row>
    <row r="15" spans="1:17" x14ac:dyDescent="0.35">
      <c r="A15" s="10" t="str">
        <f t="shared" si="0"/>
        <v>Foster (BUR)</v>
      </c>
      <c r="B15" t="s">
        <v>1934</v>
      </c>
      <c r="C15" t="s">
        <v>1935</v>
      </c>
      <c r="D15">
        <v>168</v>
      </c>
      <c r="E15" t="s">
        <v>654</v>
      </c>
      <c r="F15">
        <v>5</v>
      </c>
      <c r="G15">
        <v>0</v>
      </c>
      <c r="H15">
        <v>91</v>
      </c>
      <c r="I15">
        <v>0.2</v>
      </c>
      <c r="J15">
        <v>1844</v>
      </c>
      <c r="K15">
        <v>0</v>
      </c>
      <c r="L15">
        <v>5</v>
      </c>
      <c r="M15" s="5">
        <v>0</v>
      </c>
      <c r="N15" s="5">
        <v>0</v>
      </c>
      <c r="O15">
        <v>6</v>
      </c>
      <c r="P15">
        <v>5</v>
      </c>
      <c r="Q15">
        <v>6</v>
      </c>
    </row>
    <row r="16" spans="1:17" x14ac:dyDescent="0.35">
      <c r="A16" s="10" t="str">
        <f t="shared" si="0"/>
        <v>Obafemi (BUR)</v>
      </c>
      <c r="B16" t="s">
        <v>1934</v>
      </c>
      <c r="C16" t="s">
        <v>1935</v>
      </c>
      <c r="D16">
        <v>174</v>
      </c>
      <c r="E16" t="s">
        <v>673</v>
      </c>
      <c r="F16">
        <v>5</v>
      </c>
      <c r="G16">
        <v>0</v>
      </c>
      <c r="H16">
        <v>91</v>
      </c>
      <c r="I16">
        <v>0.2</v>
      </c>
      <c r="J16">
        <v>1844</v>
      </c>
      <c r="K16">
        <v>0</v>
      </c>
      <c r="L16">
        <v>5</v>
      </c>
      <c r="M16" s="5">
        <v>0</v>
      </c>
      <c r="N16" s="5">
        <v>0</v>
      </c>
      <c r="O16">
        <v>6</v>
      </c>
      <c r="P16">
        <v>5</v>
      </c>
      <c r="Q16">
        <v>6</v>
      </c>
    </row>
    <row r="17" spans="1:17" x14ac:dyDescent="0.35">
      <c r="A17" s="10" t="str">
        <f t="shared" si="0"/>
        <v>Rodriguez (BUR)</v>
      </c>
      <c r="B17" t="s">
        <v>1934</v>
      </c>
      <c r="C17" t="s">
        <v>1935</v>
      </c>
      <c r="D17">
        <v>177</v>
      </c>
      <c r="E17" t="s">
        <v>682</v>
      </c>
      <c r="F17">
        <v>5.5</v>
      </c>
      <c r="G17">
        <v>0</v>
      </c>
      <c r="H17">
        <v>91</v>
      </c>
      <c r="I17">
        <v>0.2</v>
      </c>
      <c r="J17">
        <v>1844</v>
      </c>
      <c r="K17">
        <v>0</v>
      </c>
      <c r="L17">
        <v>5</v>
      </c>
      <c r="M17" s="5">
        <v>0</v>
      </c>
      <c r="N17" s="5">
        <v>0</v>
      </c>
      <c r="O17">
        <v>6</v>
      </c>
      <c r="P17">
        <v>5</v>
      </c>
      <c r="Q17">
        <v>6</v>
      </c>
    </row>
    <row r="18" spans="1:17" x14ac:dyDescent="0.35">
      <c r="A18" s="10" t="str">
        <f t="shared" si="0"/>
        <v>Weghorst (BUR)</v>
      </c>
      <c r="B18" t="s">
        <v>1934</v>
      </c>
      <c r="C18" t="s">
        <v>1935</v>
      </c>
      <c r="D18">
        <v>183</v>
      </c>
      <c r="E18" t="s">
        <v>700</v>
      </c>
      <c r="F18">
        <v>5.5</v>
      </c>
      <c r="G18">
        <v>0</v>
      </c>
      <c r="H18">
        <v>24</v>
      </c>
      <c r="I18">
        <v>0.6</v>
      </c>
      <c r="J18">
        <v>790</v>
      </c>
      <c r="K18">
        <v>1.4</v>
      </c>
      <c r="L18">
        <v>5</v>
      </c>
      <c r="M18" s="5">
        <v>0</v>
      </c>
      <c r="N18" s="5">
        <v>0</v>
      </c>
      <c r="O18">
        <v>6</v>
      </c>
      <c r="P18">
        <v>1</v>
      </c>
      <c r="Q18">
        <v>4</v>
      </c>
    </row>
    <row r="19" spans="1:17" x14ac:dyDescent="0.35">
      <c r="A19" s="10" t="str">
        <f t="shared" si="0"/>
        <v>Amdouni (BUR)</v>
      </c>
      <c r="B19" t="s">
        <v>1934</v>
      </c>
      <c r="C19" t="s">
        <v>1935</v>
      </c>
      <c r="D19">
        <v>594</v>
      </c>
      <c r="E19" t="s">
        <v>706</v>
      </c>
      <c r="F19">
        <v>5.5</v>
      </c>
      <c r="G19">
        <v>0</v>
      </c>
      <c r="H19">
        <v>24</v>
      </c>
      <c r="I19">
        <v>0.1</v>
      </c>
      <c r="J19">
        <v>790</v>
      </c>
      <c r="K19">
        <v>0</v>
      </c>
      <c r="L19">
        <v>5</v>
      </c>
      <c r="M19" s="5">
        <v>0</v>
      </c>
      <c r="N19" s="5">
        <v>0</v>
      </c>
      <c r="O19">
        <v>6</v>
      </c>
      <c r="P19">
        <v>1</v>
      </c>
      <c r="Q19">
        <v>4</v>
      </c>
    </row>
    <row r="20" spans="1:17" x14ac:dyDescent="0.35">
      <c r="A20" s="10" t="str">
        <f t="shared" si="0"/>
        <v>Aubameyang (CHE)</v>
      </c>
      <c r="B20" t="s">
        <v>1936</v>
      </c>
      <c r="C20" t="s">
        <v>1937</v>
      </c>
      <c r="D20">
        <v>188</v>
      </c>
      <c r="E20" t="s">
        <v>731</v>
      </c>
      <c r="F20">
        <v>6.5</v>
      </c>
      <c r="G20">
        <v>0</v>
      </c>
      <c r="H20">
        <v>25</v>
      </c>
      <c r="I20">
        <v>0.1</v>
      </c>
      <c r="J20">
        <v>546</v>
      </c>
      <c r="K20">
        <v>1.7</v>
      </c>
      <c r="L20">
        <v>3</v>
      </c>
      <c r="M20" s="5">
        <v>0</v>
      </c>
      <c r="N20" s="5">
        <v>0</v>
      </c>
      <c r="O20">
        <v>1</v>
      </c>
      <c r="P20">
        <v>1</v>
      </c>
      <c r="Q20">
        <v>1</v>
      </c>
    </row>
    <row r="21" spans="1:17" x14ac:dyDescent="0.35">
      <c r="A21" s="10" t="str">
        <f t="shared" si="0"/>
        <v>Broja (CHE)</v>
      </c>
      <c r="B21" t="s">
        <v>1936</v>
      </c>
      <c r="C21" t="s">
        <v>1937</v>
      </c>
      <c r="D21">
        <v>193</v>
      </c>
      <c r="E21" t="s">
        <v>750</v>
      </c>
      <c r="F21">
        <v>5</v>
      </c>
      <c r="G21">
        <v>0</v>
      </c>
      <c r="H21">
        <v>21</v>
      </c>
      <c r="I21">
        <v>0.2</v>
      </c>
      <c r="J21">
        <v>285</v>
      </c>
      <c r="K21">
        <v>1.8</v>
      </c>
      <c r="L21">
        <v>2</v>
      </c>
      <c r="M21" s="5">
        <v>0</v>
      </c>
      <c r="N21" s="5">
        <v>0</v>
      </c>
      <c r="O21">
        <v>1</v>
      </c>
      <c r="P21">
        <v>1</v>
      </c>
      <c r="Q21">
        <v>1</v>
      </c>
    </row>
    <row r="22" spans="1:17" x14ac:dyDescent="0.35">
      <c r="A22" s="10" t="str">
        <f t="shared" si="0"/>
        <v>D.D.Fofana (CHE)</v>
      </c>
      <c r="B22" t="s">
        <v>1936</v>
      </c>
      <c r="C22" t="s">
        <v>1937</v>
      </c>
      <c r="D22">
        <v>200</v>
      </c>
      <c r="E22" t="s">
        <v>773</v>
      </c>
      <c r="F22">
        <v>5</v>
      </c>
      <c r="G22">
        <v>0</v>
      </c>
      <c r="H22">
        <v>3</v>
      </c>
      <c r="I22">
        <v>0</v>
      </c>
      <c r="J22">
        <v>68</v>
      </c>
      <c r="K22">
        <v>1</v>
      </c>
      <c r="L22">
        <v>1</v>
      </c>
      <c r="M22" s="5">
        <v>0</v>
      </c>
      <c r="N22" s="5">
        <v>0</v>
      </c>
      <c r="O22">
        <v>2</v>
      </c>
      <c r="P22">
        <v>2</v>
      </c>
      <c r="Q22">
        <v>3</v>
      </c>
    </row>
    <row r="23" spans="1:17" x14ac:dyDescent="0.35">
      <c r="A23" s="10" t="str">
        <f t="shared" si="0"/>
        <v>Lukaku (CHE)</v>
      </c>
      <c r="B23" t="s">
        <v>1936</v>
      </c>
      <c r="C23" t="s">
        <v>1937</v>
      </c>
      <c r="D23">
        <v>207</v>
      </c>
      <c r="E23" t="s">
        <v>792</v>
      </c>
      <c r="F23">
        <v>7</v>
      </c>
      <c r="G23">
        <v>0</v>
      </c>
      <c r="H23">
        <v>44</v>
      </c>
      <c r="I23">
        <v>0.6</v>
      </c>
      <c r="J23">
        <v>1242</v>
      </c>
      <c r="K23">
        <v>0</v>
      </c>
      <c r="L23">
        <v>5</v>
      </c>
      <c r="M23" s="5">
        <v>0</v>
      </c>
      <c r="N23" s="5">
        <v>0</v>
      </c>
      <c r="O23">
        <v>1</v>
      </c>
      <c r="P23">
        <v>2</v>
      </c>
      <c r="Q23">
        <v>2</v>
      </c>
    </row>
    <row r="24" spans="1:17" x14ac:dyDescent="0.35">
      <c r="A24" s="10" t="str">
        <f t="shared" si="0"/>
        <v>N.Jackson (CHE)</v>
      </c>
      <c r="B24" t="s">
        <v>1936</v>
      </c>
      <c r="C24" t="s">
        <v>1937</v>
      </c>
      <c r="D24">
        <v>211</v>
      </c>
      <c r="E24" t="s">
        <v>802</v>
      </c>
      <c r="F24">
        <v>7</v>
      </c>
      <c r="G24">
        <v>0</v>
      </c>
      <c r="H24">
        <v>25</v>
      </c>
      <c r="I24">
        <v>14.5</v>
      </c>
      <c r="J24">
        <v>650</v>
      </c>
      <c r="K24">
        <v>0</v>
      </c>
      <c r="L24">
        <v>2</v>
      </c>
      <c r="M24" s="5">
        <v>0</v>
      </c>
      <c r="N24" s="5">
        <v>0</v>
      </c>
      <c r="O24">
        <v>1</v>
      </c>
      <c r="P24">
        <v>2</v>
      </c>
      <c r="Q24">
        <v>2</v>
      </c>
    </row>
    <row r="25" spans="1:17" x14ac:dyDescent="0.35">
      <c r="A25" s="10" t="str">
        <f t="shared" si="0"/>
        <v>Nkunku (CHE)</v>
      </c>
      <c r="B25" t="s">
        <v>1936</v>
      </c>
      <c r="C25" t="s">
        <v>1937</v>
      </c>
      <c r="D25">
        <v>212</v>
      </c>
      <c r="E25" t="s">
        <v>805</v>
      </c>
      <c r="F25">
        <v>7.5</v>
      </c>
      <c r="G25">
        <v>0</v>
      </c>
      <c r="H25">
        <v>25</v>
      </c>
      <c r="I25">
        <v>6.7</v>
      </c>
      <c r="J25">
        <v>650</v>
      </c>
      <c r="K25">
        <v>0</v>
      </c>
      <c r="L25">
        <v>2</v>
      </c>
      <c r="M25" s="5">
        <v>0</v>
      </c>
      <c r="N25" s="5">
        <v>0</v>
      </c>
      <c r="O25">
        <v>1</v>
      </c>
      <c r="P25">
        <v>2</v>
      </c>
      <c r="Q25">
        <v>2</v>
      </c>
    </row>
    <row r="26" spans="1:17" x14ac:dyDescent="0.35">
      <c r="A26" s="10" t="str">
        <f t="shared" si="0"/>
        <v>Edouard (CRY)</v>
      </c>
      <c r="B26" t="s">
        <v>1938</v>
      </c>
      <c r="C26" t="s">
        <v>1939</v>
      </c>
      <c r="D26">
        <v>225</v>
      </c>
      <c r="E26" t="s">
        <v>860</v>
      </c>
      <c r="F26">
        <v>5.5</v>
      </c>
      <c r="G26">
        <v>0</v>
      </c>
      <c r="H26">
        <v>82</v>
      </c>
      <c r="I26">
        <v>1.8</v>
      </c>
      <c r="J26">
        <v>1788</v>
      </c>
      <c r="K26">
        <v>2.2999999999999998</v>
      </c>
      <c r="L26">
        <v>5</v>
      </c>
      <c r="M26" s="5">
        <v>0</v>
      </c>
      <c r="N26" s="5">
        <v>0</v>
      </c>
      <c r="O26">
        <v>5</v>
      </c>
      <c r="P26">
        <v>2</v>
      </c>
      <c r="Q26">
        <v>5</v>
      </c>
    </row>
    <row r="27" spans="1:17" x14ac:dyDescent="0.35">
      <c r="A27" s="10" t="str">
        <f t="shared" si="0"/>
        <v>Mateta (CRY)</v>
      </c>
      <c r="B27" t="s">
        <v>1938</v>
      </c>
      <c r="C27" t="s">
        <v>1939</v>
      </c>
      <c r="D27">
        <v>232</v>
      </c>
      <c r="E27" t="s">
        <v>881</v>
      </c>
      <c r="F27">
        <v>5</v>
      </c>
      <c r="G27">
        <v>0</v>
      </c>
      <c r="H27">
        <v>41</v>
      </c>
      <c r="I27">
        <v>0.4</v>
      </c>
      <c r="J27">
        <v>748</v>
      </c>
      <c r="K27">
        <v>1.4</v>
      </c>
      <c r="L27">
        <v>3</v>
      </c>
      <c r="M27" s="5">
        <v>0</v>
      </c>
      <c r="N27" s="5">
        <v>0</v>
      </c>
      <c r="O27">
        <v>2</v>
      </c>
      <c r="P27">
        <v>1</v>
      </c>
      <c r="Q27">
        <v>3</v>
      </c>
    </row>
    <row r="28" spans="1:17" x14ac:dyDescent="0.35">
      <c r="A28" s="10" t="str">
        <f t="shared" si="0"/>
        <v>Plange (CRY)</v>
      </c>
      <c r="B28" t="s">
        <v>1938</v>
      </c>
      <c r="C28" t="s">
        <v>1939</v>
      </c>
      <c r="D28">
        <v>237</v>
      </c>
      <c r="E28" t="s">
        <v>897</v>
      </c>
      <c r="F28">
        <v>4.5</v>
      </c>
      <c r="G28">
        <v>0</v>
      </c>
      <c r="H28">
        <v>132</v>
      </c>
      <c r="I28">
        <v>0.1</v>
      </c>
      <c r="J28">
        <v>2743</v>
      </c>
      <c r="K28">
        <v>0</v>
      </c>
      <c r="L28">
        <v>15</v>
      </c>
      <c r="M28" s="5">
        <v>0</v>
      </c>
      <c r="N28" s="5">
        <v>0</v>
      </c>
      <c r="O28">
        <v>2</v>
      </c>
      <c r="P28">
        <v>11</v>
      </c>
      <c r="Q28">
        <v>8</v>
      </c>
    </row>
    <row r="29" spans="1:17" x14ac:dyDescent="0.35">
      <c r="A29" s="10" t="str">
        <f t="shared" si="0"/>
        <v>Calvert-Lewin (EVE)</v>
      </c>
      <c r="B29" t="s">
        <v>1940</v>
      </c>
      <c r="C29" t="s">
        <v>1941</v>
      </c>
      <c r="D29">
        <v>246</v>
      </c>
      <c r="E29" t="s">
        <v>927</v>
      </c>
      <c r="F29">
        <v>6</v>
      </c>
      <c r="G29">
        <v>0</v>
      </c>
      <c r="H29">
        <v>40</v>
      </c>
      <c r="I29">
        <v>2.5</v>
      </c>
      <c r="J29">
        <v>1166</v>
      </c>
      <c r="K29">
        <v>2.4</v>
      </c>
      <c r="L29">
        <v>2</v>
      </c>
      <c r="M29" s="5">
        <v>0</v>
      </c>
      <c r="N29" s="5">
        <v>0</v>
      </c>
      <c r="O29">
        <v>2</v>
      </c>
      <c r="P29">
        <v>1</v>
      </c>
      <c r="Q29">
        <v>4</v>
      </c>
    </row>
    <row r="30" spans="1:17" x14ac:dyDescent="0.35">
      <c r="A30" s="10" t="str">
        <f t="shared" si="0"/>
        <v>Maupay (EVE)</v>
      </c>
      <c r="B30" t="s">
        <v>1940</v>
      </c>
      <c r="C30" t="s">
        <v>1941</v>
      </c>
      <c r="D30">
        <v>258</v>
      </c>
      <c r="E30" t="s">
        <v>960</v>
      </c>
      <c r="F30">
        <v>5</v>
      </c>
      <c r="G30">
        <v>0</v>
      </c>
      <c r="H30">
        <v>41</v>
      </c>
      <c r="I30">
        <v>0.9</v>
      </c>
      <c r="J30">
        <v>1104</v>
      </c>
      <c r="K30">
        <v>1.5</v>
      </c>
      <c r="L30">
        <v>3</v>
      </c>
      <c r="M30" s="5">
        <v>0</v>
      </c>
      <c r="N30" s="5">
        <v>0</v>
      </c>
      <c r="O30">
        <v>1</v>
      </c>
      <c r="P30">
        <v>2</v>
      </c>
      <c r="Q30">
        <v>3</v>
      </c>
    </row>
    <row r="31" spans="1:17" x14ac:dyDescent="0.35">
      <c r="A31" s="10" t="str">
        <f t="shared" si="0"/>
        <v>Simms (EVE)</v>
      </c>
      <c r="B31" t="s">
        <v>1940</v>
      </c>
      <c r="C31" t="s">
        <v>1941</v>
      </c>
      <c r="D31">
        <v>264</v>
      </c>
      <c r="E31" t="s">
        <v>978</v>
      </c>
      <c r="F31">
        <v>4.5</v>
      </c>
      <c r="G31">
        <v>0</v>
      </c>
      <c r="H31">
        <v>17</v>
      </c>
      <c r="I31">
        <v>0.2</v>
      </c>
      <c r="J31">
        <v>219</v>
      </c>
      <c r="K31">
        <v>1.5</v>
      </c>
      <c r="L31">
        <v>10</v>
      </c>
      <c r="M31" s="5">
        <v>0</v>
      </c>
      <c r="N31" s="5">
        <v>0</v>
      </c>
      <c r="O31">
        <v>1</v>
      </c>
      <c r="P31">
        <v>1</v>
      </c>
      <c r="Q31">
        <v>8</v>
      </c>
    </row>
    <row r="32" spans="1:17" x14ac:dyDescent="0.35">
      <c r="A32" s="10" t="str">
        <f t="shared" si="0"/>
        <v>Darwin (LIV)</v>
      </c>
      <c r="B32" t="s">
        <v>1942</v>
      </c>
      <c r="C32" t="s">
        <v>1943</v>
      </c>
      <c r="D32">
        <v>293</v>
      </c>
      <c r="E32" t="s">
        <v>1080</v>
      </c>
      <c r="F32">
        <v>7.5</v>
      </c>
      <c r="G32">
        <v>0</v>
      </c>
      <c r="H32">
        <v>100</v>
      </c>
      <c r="I32">
        <v>16.399999999999999</v>
      </c>
      <c r="J32">
        <v>1684</v>
      </c>
      <c r="K32">
        <v>3.4</v>
      </c>
      <c r="L32">
        <v>8</v>
      </c>
      <c r="M32" s="5">
        <v>0</v>
      </c>
      <c r="N32" s="5">
        <v>0</v>
      </c>
      <c r="O32">
        <v>9</v>
      </c>
      <c r="P32">
        <v>5</v>
      </c>
      <c r="Q32">
        <v>7</v>
      </c>
    </row>
    <row r="33" spans="1:17" x14ac:dyDescent="0.35">
      <c r="A33" s="10" t="str">
        <f t="shared" si="0"/>
        <v>Gakpo (LIV)</v>
      </c>
      <c r="B33" t="s">
        <v>1942</v>
      </c>
      <c r="C33" t="s">
        <v>1943</v>
      </c>
      <c r="D33">
        <v>297</v>
      </c>
      <c r="E33" t="s">
        <v>1096</v>
      </c>
      <c r="F33">
        <v>7.5</v>
      </c>
      <c r="G33">
        <v>0</v>
      </c>
      <c r="H33">
        <v>90</v>
      </c>
      <c r="I33">
        <v>6.1</v>
      </c>
      <c r="J33">
        <v>1455</v>
      </c>
      <c r="K33">
        <v>4.3</v>
      </c>
      <c r="L33">
        <v>4</v>
      </c>
      <c r="M33" s="5">
        <v>0</v>
      </c>
      <c r="N33" s="5">
        <v>0</v>
      </c>
      <c r="O33">
        <v>7</v>
      </c>
      <c r="P33">
        <v>3</v>
      </c>
      <c r="Q33">
        <v>6</v>
      </c>
    </row>
    <row r="34" spans="1:17" x14ac:dyDescent="0.35">
      <c r="A34" s="10" t="str">
        <f t="shared" si="0"/>
        <v>J.Alvarez (MCI)</v>
      </c>
      <c r="B34" t="s">
        <v>1944</v>
      </c>
      <c r="C34" t="s">
        <v>1945</v>
      </c>
      <c r="D34">
        <v>343</v>
      </c>
      <c r="E34" t="s">
        <v>1242</v>
      </c>
      <c r="F34">
        <v>6.5</v>
      </c>
      <c r="G34">
        <v>0</v>
      </c>
      <c r="H34">
        <v>103</v>
      </c>
      <c r="I34">
        <v>3.7</v>
      </c>
      <c r="J34">
        <v>1448</v>
      </c>
      <c r="K34">
        <v>3.3</v>
      </c>
      <c r="L34">
        <v>14</v>
      </c>
      <c r="M34" s="5">
        <v>0</v>
      </c>
      <c r="N34" s="5">
        <v>0</v>
      </c>
      <c r="O34">
        <v>9</v>
      </c>
      <c r="P34">
        <v>3</v>
      </c>
      <c r="Q34">
        <v>5</v>
      </c>
    </row>
    <row r="35" spans="1:17" x14ac:dyDescent="0.35">
      <c r="A35" s="10" t="str">
        <f t="shared" si="0"/>
        <v>Haaland (MCI)</v>
      </c>
      <c r="B35" t="s">
        <v>1944</v>
      </c>
      <c r="C35" t="s">
        <v>1945</v>
      </c>
      <c r="D35">
        <v>355</v>
      </c>
      <c r="E35" t="s">
        <v>1275</v>
      </c>
      <c r="F35">
        <v>14</v>
      </c>
      <c r="G35">
        <v>0</v>
      </c>
      <c r="H35">
        <v>272</v>
      </c>
      <c r="I35">
        <v>86.5</v>
      </c>
      <c r="J35">
        <v>2767</v>
      </c>
      <c r="K35">
        <v>7.8</v>
      </c>
      <c r="L35">
        <v>40</v>
      </c>
      <c r="M35" s="5">
        <v>0</v>
      </c>
      <c r="N35" s="5">
        <v>0</v>
      </c>
      <c r="O35">
        <v>36</v>
      </c>
      <c r="P35">
        <v>9</v>
      </c>
      <c r="Q35">
        <v>13</v>
      </c>
    </row>
    <row r="36" spans="1:17" x14ac:dyDescent="0.35">
      <c r="A36" s="10" t="str">
        <f t="shared" si="0"/>
        <v>Martial (MUN)</v>
      </c>
      <c r="B36" t="s">
        <v>1946</v>
      </c>
      <c r="C36" t="s">
        <v>1947</v>
      </c>
      <c r="D36">
        <v>390</v>
      </c>
      <c r="E36" t="s">
        <v>1378</v>
      </c>
      <c r="F36">
        <v>6.5</v>
      </c>
      <c r="G36">
        <v>0</v>
      </c>
      <c r="H36">
        <v>66</v>
      </c>
      <c r="I36">
        <v>0.5</v>
      </c>
      <c r="J36">
        <v>970</v>
      </c>
      <c r="K36">
        <v>3.1</v>
      </c>
      <c r="L36">
        <v>4</v>
      </c>
      <c r="M36" s="5">
        <v>0</v>
      </c>
      <c r="N36" s="5">
        <v>0</v>
      </c>
      <c r="O36">
        <v>6</v>
      </c>
      <c r="P36">
        <v>3</v>
      </c>
      <c r="Q36">
        <v>7</v>
      </c>
    </row>
    <row r="37" spans="1:17" x14ac:dyDescent="0.35">
      <c r="A37" s="10" t="str">
        <f t="shared" si="0"/>
        <v>Shoretire (MUN)</v>
      </c>
      <c r="B37" t="s">
        <v>1946</v>
      </c>
      <c r="C37" t="s">
        <v>1947</v>
      </c>
      <c r="D37">
        <v>399</v>
      </c>
      <c r="E37" t="s">
        <v>1403</v>
      </c>
      <c r="F37">
        <v>4.5</v>
      </c>
      <c r="G37">
        <v>0</v>
      </c>
      <c r="H37">
        <v>124</v>
      </c>
      <c r="I37">
        <v>0.2</v>
      </c>
      <c r="J37">
        <v>2552</v>
      </c>
      <c r="K37">
        <v>0</v>
      </c>
      <c r="L37">
        <v>20</v>
      </c>
      <c r="M37" s="5">
        <v>0</v>
      </c>
      <c r="N37" s="5">
        <v>0</v>
      </c>
      <c r="O37">
        <v>1</v>
      </c>
      <c r="P37">
        <v>4</v>
      </c>
      <c r="Q37">
        <v>12</v>
      </c>
    </row>
    <row r="38" spans="1:17" x14ac:dyDescent="0.35">
      <c r="A38" s="10" t="str">
        <f t="shared" si="0"/>
        <v>Højlund (MUN)</v>
      </c>
      <c r="B38" t="s">
        <v>1946</v>
      </c>
      <c r="C38" t="s">
        <v>1947</v>
      </c>
      <c r="D38">
        <v>617</v>
      </c>
      <c r="E38" t="s">
        <v>1413</v>
      </c>
      <c r="F38">
        <v>7</v>
      </c>
      <c r="G38">
        <v>0</v>
      </c>
      <c r="H38">
        <v>67</v>
      </c>
      <c r="I38">
        <v>1.3</v>
      </c>
      <c r="J38">
        <v>1432</v>
      </c>
      <c r="K38">
        <v>0</v>
      </c>
      <c r="L38">
        <v>3</v>
      </c>
      <c r="M38" s="5">
        <v>0</v>
      </c>
      <c r="N38" s="5">
        <v>0</v>
      </c>
      <c r="O38">
        <v>1</v>
      </c>
      <c r="P38">
        <v>4</v>
      </c>
      <c r="Q38">
        <v>8</v>
      </c>
    </row>
    <row r="39" spans="1:17" x14ac:dyDescent="0.35">
      <c r="A39" s="10" t="str">
        <f t="shared" si="0"/>
        <v>Isak (NEW)</v>
      </c>
      <c r="B39" t="s">
        <v>1948</v>
      </c>
      <c r="C39" t="s">
        <v>1949</v>
      </c>
      <c r="D39">
        <v>415</v>
      </c>
      <c r="E39" t="s">
        <v>1451</v>
      </c>
      <c r="F39">
        <v>7.5</v>
      </c>
      <c r="G39">
        <v>0</v>
      </c>
      <c r="H39">
        <v>100</v>
      </c>
      <c r="I39">
        <v>15.3</v>
      </c>
      <c r="J39">
        <v>1520</v>
      </c>
      <c r="K39">
        <v>4.5</v>
      </c>
      <c r="L39">
        <v>18</v>
      </c>
      <c r="M39" s="5">
        <v>0</v>
      </c>
      <c r="N39" s="5">
        <v>0</v>
      </c>
      <c r="O39">
        <v>10</v>
      </c>
      <c r="P39">
        <v>2</v>
      </c>
      <c r="Q39">
        <v>4</v>
      </c>
    </row>
    <row r="40" spans="1:17" x14ac:dyDescent="0.35">
      <c r="A40" s="10" t="str">
        <f t="shared" si="0"/>
        <v>Wilson (NEW)</v>
      </c>
      <c r="B40" t="s">
        <v>1948</v>
      </c>
      <c r="C40" t="s">
        <v>1949</v>
      </c>
      <c r="D40">
        <v>433</v>
      </c>
      <c r="E40" t="s">
        <v>1058</v>
      </c>
      <c r="F40">
        <v>8</v>
      </c>
      <c r="G40">
        <v>0</v>
      </c>
      <c r="H40">
        <v>157</v>
      </c>
      <c r="I40">
        <v>10</v>
      </c>
      <c r="J40">
        <v>1870</v>
      </c>
      <c r="K40">
        <v>5.0999999999999996</v>
      </c>
      <c r="L40">
        <v>20</v>
      </c>
      <c r="M40" s="5">
        <v>0</v>
      </c>
      <c r="N40" s="5">
        <v>0</v>
      </c>
      <c r="O40">
        <v>18</v>
      </c>
      <c r="P40">
        <v>6</v>
      </c>
      <c r="Q40">
        <v>10</v>
      </c>
    </row>
    <row r="41" spans="1:17" x14ac:dyDescent="0.35">
      <c r="A41" s="10" t="str">
        <f t="shared" si="0"/>
        <v>Kane (TOT)</v>
      </c>
      <c r="B41" t="s">
        <v>1950</v>
      </c>
      <c r="C41" t="s">
        <v>1951</v>
      </c>
      <c r="D41">
        <v>500</v>
      </c>
      <c r="E41" t="s">
        <v>1711</v>
      </c>
      <c r="F41">
        <v>12.5</v>
      </c>
      <c r="G41">
        <v>0</v>
      </c>
      <c r="H41">
        <v>263</v>
      </c>
      <c r="I41">
        <v>14.1</v>
      </c>
      <c r="J41">
        <v>3406</v>
      </c>
      <c r="K41">
        <v>6.9</v>
      </c>
      <c r="L41">
        <v>48</v>
      </c>
      <c r="M41" s="5">
        <v>0</v>
      </c>
      <c r="N41" s="5">
        <v>0</v>
      </c>
      <c r="O41">
        <v>30</v>
      </c>
      <c r="P41">
        <v>9</v>
      </c>
      <c r="Q41">
        <v>11</v>
      </c>
    </row>
    <row r="42" spans="1:17" x14ac:dyDescent="0.35">
      <c r="A42" s="10" t="str">
        <f t="shared" si="0"/>
        <v>Antonio (WHU)</v>
      </c>
      <c r="B42" t="s">
        <v>1952</v>
      </c>
      <c r="C42" t="s">
        <v>1953</v>
      </c>
      <c r="D42">
        <v>523</v>
      </c>
      <c r="E42" t="s">
        <v>1777</v>
      </c>
      <c r="F42">
        <v>6</v>
      </c>
      <c r="G42">
        <v>0</v>
      </c>
      <c r="H42">
        <v>84</v>
      </c>
      <c r="I42">
        <v>1.9</v>
      </c>
      <c r="J42">
        <v>1822</v>
      </c>
      <c r="K42">
        <v>2.5</v>
      </c>
      <c r="L42">
        <v>4</v>
      </c>
      <c r="M42" s="5">
        <v>0</v>
      </c>
      <c r="N42" s="5">
        <v>0</v>
      </c>
      <c r="O42">
        <v>5</v>
      </c>
      <c r="P42">
        <v>3</v>
      </c>
      <c r="Q42">
        <v>5</v>
      </c>
    </row>
    <row r="43" spans="1:17" x14ac:dyDescent="0.35">
      <c r="A43" s="10" t="str">
        <f t="shared" si="0"/>
        <v>Ings (WHU)</v>
      </c>
      <c r="B43" t="s">
        <v>1952</v>
      </c>
      <c r="C43" t="s">
        <v>1953</v>
      </c>
      <c r="D43">
        <v>535</v>
      </c>
      <c r="E43" t="s">
        <v>1810</v>
      </c>
      <c r="F43">
        <v>6</v>
      </c>
      <c r="G43">
        <v>0</v>
      </c>
      <c r="H43">
        <v>97</v>
      </c>
      <c r="I43">
        <v>1.8</v>
      </c>
      <c r="J43">
        <v>1579</v>
      </c>
      <c r="K43">
        <v>2.8</v>
      </c>
      <c r="L43">
        <v>13</v>
      </c>
      <c r="M43" s="5">
        <v>0</v>
      </c>
      <c r="N43" s="5">
        <v>0</v>
      </c>
      <c r="O43">
        <v>8</v>
      </c>
      <c r="P43">
        <v>2</v>
      </c>
      <c r="Q43">
        <v>5</v>
      </c>
    </row>
    <row r="44" spans="1:17" x14ac:dyDescent="0.35">
      <c r="A44" s="10" t="str">
        <f t="shared" si="0"/>
        <v>Mubama (WHU)</v>
      </c>
      <c r="B44" t="s">
        <v>1952</v>
      </c>
      <c r="C44" t="s">
        <v>1953</v>
      </c>
      <c r="D44">
        <v>538</v>
      </c>
      <c r="E44" t="s">
        <v>1817</v>
      </c>
      <c r="F44">
        <v>4.5</v>
      </c>
      <c r="G44">
        <v>0</v>
      </c>
      <c r="H44">
        <v>67</v>
      </c>
      <c r="I44">
        <v>7.8</v>
      </c>
      <c r="J44">
        <v>2229</v>
      </c>
      <c r="K44">
        <v>0</v>
      </c>
      <c r="L44">
        <v>4</v>
      </c>
      <c r="M44" s="5">
        <v>0</v>
      </c>
      <c r="N44" s="5">
        <v>0</v>
      </c>
      <c r="O44">
        <v>8</v>
      </c>
      <c r="P44">
        <v>3</v>
      </c>
      <c r="Q44">
        <v>5</v>
      </c>
    </row>
    <row r="45" spans="1:17" x14ac:dyDescent="0.35">
      <c r="A45" s="10" t="str">
        <f t="shared" si="0"/>
        <v>Scamacca (WHU)</v>
      </c>
      <c r="B45" t="s">
        <v>1952</v>
      </c>
      <c r="C45" t="s">
        <v>1953</v>
      </c>
      <c r="D45">
        <v>541</v>
      </c>
      <c r="E45" t="s">
        <v>1823</v>
      </c>
      <c r="F45">
        <v>6</v>
      </c>
      <c r="G45">
        <v>0</v>
      </c>
      <c r="H45">
        <v>41</v>
      </c>
      <c r="I45">
        <v>0.3</v>
      </c>
      <c r="J45">
        <v>921</v>
      </c>
      <c r="K45">
        <v>2.6</v>
      </c>
      <c r="L45">
        <v>7</v>
      </c>
      <c r="M45" s="5">
        <v>0</v>
      </c>
      <c r="N45" s="5">
        <v>0</v>
      </c>
      <c r="O45">
        <v>3</v>
      </c>
      <c r="P45">
        <v>5</v>
      </c>
      <c r="Q45">
        <v>3</v>
      </c>
    </row>
    <row r="46" spans="1:17" x14ac:dyDescent="0.35">
      <c r="A46" s="10" t="str">
        <f t="shared" si="0"/>
        <v>Fábio Silva (WOL)</v>
      </c>
      <c r="B46" t="s">
        <v>1954</v>
      </c>
      <c r="C46" t="s">
        <v>1955</v>
      </c>
      <c r="D46">
        <v>552</v>
      </c>
      <c r="E46" t="s">
        <v>1859</v>
      </c>
      <c r="F46">
        <v>5.5</v>
      </c>
      <c r="G46">
        <v>0</v>
      </c>
      <c r="H46">
        <v>75</v>
      </c>
      <c r="I46">
        <v>0.2</v>
      </c>
      <c r="J46">
        <v>2134</v>
      </c>
      <c r="K46">
        <v>0</v>
      </c>
      <c r="L46">
        <v>7</v>
      </c>
      <c r="M46" s="5">
        <v>0</v>
      </c>
      <c r="N46" s="5">
        <v>0</v>
      </c>
      <c r="O46">
        <v>1</v>
      </c>
      <c r="P46">
        <v>1</v>
      </c>
      <c r="Q46">
        <v>7</v>
      </c>
    </row>
    <row r="47" spans="1:17" x14ac:dyDescent="0.35">
      <c r="A47" s="10" t="str">
        <f t="shared" si="0"/>
        <v>Kalajdžić (WOL)</v>
      </c>
      <c r="B47" t="s">
        <v>1954</v>
      </c>
      <c r="C47" t="s">
        <v>1955</v>
      </c>
      <c r="D47">
        <v>562</v>
      </c>
      <c r="E47" t="s">
        <v>1885</v>
      </c>
      <c r="F47">
        <v>5</v>
      </c>
      <c r="G47">
        <v>0</v>
      </c>
      <c r="H47">
        <v>1</v>
      </c>
      <c r="I47">
        <v>0.2</v>
      </c>
      <c r="J47">
        <v>45</v>
      </c>
      <c r="K47">
        <v>1</v>
      </c>
      <c r="L47">
        <v>2</v>
      </c>
      <c r="M47" s="5">
        <v>0</v>
      </c>
      <c r="N47" s="5">
        <v>0</v>
      </c>
      <c r="O47">
        <v>1</v>
      </c>
      <c r="P47">
        <v>2</v>
      </c>
      <c r="Q47">
        <v>5</v>
      </c>
    </row>
    <row r="48" spans="1:17" x14ac:dyDescent="0.35">
      <c r="A48" s="10" t="str">
        <f t="shared" si="0"/>
        <v>Cunha (WOL)</v>
      </c>
      <c r="B48" t="s">
        <v>1954</v>
      </c>
      <c r="C48" t="s">
        <v>1955</v>
      </c>
      <c r="D48">
        <v>590</v>
      </c>
      <c r="E48" t="s">
        <v>1924</v>
      </c>
      <c r="F48">
        <v>5.5</v>
      </c>
      <c r="G48">
        <v>0</v>
      </c>
      <c r="H48">
        <v>39</v>
      </c>
      <c r="I48">
        <v>0.3</v>
      </c>
      <c r="J48">
        <v>961</v>
      </c>
      <c r="K48">
        <v>2.2999999999999998</v>
      </c>
      <c r="L48">
        <v>6</v>
      </c>
      <c r="M48" s="5">
        <v>0</v>
      </c>
      <c r="N48" s="5">
        <v>0</v>
      </c>
      <c r="O48">
        <v>2</v>
      </c>
      <c r="P48">
        <v>1</v>
      </c>
      <c r="Q48">
        <v>5</v>
      </c>
    </row>
    <row r="49" spans="1:17" x14ac:dyDescent="0.35">
      <c r="A49" s="10" t="str">
        <f t="shared" si="0"/>
        <v>Moore (BOU)</v>
      </c>
      <c r="B49" t="s">
        <v>1968</v>
      </c>
      <c r="C49" t="s">
        <v>1969</v>
      </c>
      <c r="D49">
        <v>76</v>
      </c>
      <c r="E49" t="s">
        <v>356</v>
      </c>
      <c r="F49">
        <v>5</v>
      </c>
      <c r="G49">
        <v>0</v>
      </c>
      <c r="H49">
        <v>57</v>
      </c>
      <c r="I49">
        <v>0.5</v>
      </c>
      <c r="J49">
        <v>1269</v>
      </c>
      <c r="K49">
        <v>2.1</v>
      </c>
      <c r="L49">
        <v>3</v>
      </c>
      <c r="M49" s="5">
        <v>0</v>
      </c>
      <c r="N49" s="5">
        <v>0</v>
      </c>
      <c r="O49">
        <v>4</v>
      </c>
      <c r="P49">
        <v>2</v>
      </c>
      <c r="Q49">
        <v>3</v>
      </c>
    </row>
    <row r="50" spans="1:17" x14ac:dyDescent="0.35">
      <c r="A50" s="10" t="str">
        <f t="shared" si="0"/>
        <v>Semenyo (BOU)</v>
      </c>
      <c r="B50" t="s">
        <v>1968</v>
      </c>
      <c r="C50" t="s">
        <v>1969</v>
      </c>
      <c r="D50">
        <v>82</v>
      </c>
      <c r="E50" t="s">
        <v>378</v>
      </c>
      <c r="F50">
        <v>4.5</v>
      </c>
      <c r="G50">
        <v>0</v>
      </c>
      <c r="H50">
        <v>18</v>
      </c>
      <c r="I50">
        <v>1.7</v>
      </c>
      <c r="J50">
        <v>250</v>
      </c>
      <c r="K50">
        <v>1.6</v>
      </c>
      <c r="L50">
        <v>1</v>
      </c>
      <c r="M50" s="5">
        <v>0</v>
      </c>
      <c r="N50" s="5">
        <v>0</v>
      </c>
      <c r="O50">
        <v>1</v>
      </c>
      <c r="P50">
        <v>1</v>
      </c>
      <c r="Q50">
        <v>3</v>
      </c>
    </row>
    <row r="51" spans="1:17" x14ac:dyDescent="0.35">
      <c r="A51" s="10" t="str">
        <f t="shared" si="0"/>
        <v>Solanke (BOU)</v>
      </c>
      <c r="B51" t="s">
        <v>1968</v>
      </c>
      <c r="C51" t="s">
        <v>1969</v>
      </c>
      <c r="D51">
        <v>85</v>
      </c>
      <c r="E51" t="s">
        <v>388</v>
      </c>
      <c r="F51">
        <v>6.5</v>
      </c>
      <c r="G51">
        <v>0</v>
      </c>
      <c r="H51">
        <v>130</v>
      </c>
      <c r="I51">
        <v>3</v>
      </c>
      <c r="J51">
        <v>2865</v>
      </c>
      <c r="K51">
        <v>3.9</v>
      </c>
      <c r="L51">
        <v>14</v>
      </c>
      <c r="M51" s="5">
        <v>0</v>
      </c>
      <c r="N51" s="5">
        <v>0</v>
      </c>
      <c r="O51">
        <v>6</v>
      </c>
      <c r="P51">
        <v>10</v>
      </c>
      <c r="Q51">
        <v>8</v>
      </c>
    </row>
    <row r="52" spans="1:17" x14ac:dyDescent="0.35">
      <c r="A52" s="10" t="str">
        <f t="shared" si="0"/>
        <v>Connolly (BRI)</v>
      </c>
      <c r="B52" t="s">
        <v>1970</v>
      </c>
      <c r="C52" t="s">
        <v>1933</v>
      </c>
      <c r="D52">
        <v>127</v>
      </c>
      <c r="E52" t="s">
        <v>528</v>
      </c>
      <c r="F52">
        <v>4.5</v>
      </c>
      <c r="G52">
        <v>0</v>
      </c>
      <c r="H52">
        <v>79</v>
      </c>
      <c r="I52">
        <v>0.2</v>
      </c>
      <c r="J52">
        <v>3138</v>
      </c>
      <c r="K52">
        <v>0</v>
      </c>
      <c r="L52">
        <v>2</v>
      </c>
      <c r="M52" s="5">
        <v>0</v>
      </c>
      <c r="N52" s="5">
        <v>0</v>
      </c>
      <c r="O52">
        <v>1</v>
      </c>
      <c r="P52">
        <v>1</v>
      </c>
      <c r="Q52">
        <v>10</v>
      </c>
    </row>
    <row r="53" spans="1:17" x14ac:dyDescent="0.35">
      <c r="A53" s="10" t="str">
        <f t="shared" si="0"/>
        <v>Ferguson (BRI)</v>
      </c>
      <c r="B53" t="s">
        <v>1970</v>
      </c>
      <c r="C53" t="s">
        <v>1933</v>
      </c>
      <c r="D53">
        <v>132</v>
      </c>
      <c r="E53" t="s">
        <v>543</v>
      </c>
      <c r="F53">
        <v>6</v>
      </c>
      <c r="G53">
        <v>0</v>
      </c>
      <c r="H53">
        <v>65</v>
      </c>
      <c r="I53">
        <v>9.1</v>
      </c>
      <c r="J53">
        <v>942</v>
      </c>
      <c r="K53">
        <v>3.4</v>
      </c>
      <c r="L53">
        <v>8</v>
      </c>
      <c r="M53" s="5">
        <v>0</v>
      </c>
      <c r="N53" s="5">
        <v>0</v>
      </c>
      <c r="O53">
        <v>6</v>
      </c>
      <c r="P53">
        <v>2</v>
      </c>
      <c r="Q53">
        <v>6</v>
      </c>
    </row>
    <row r="54" spans="1:17" x14ac:dyDescent="0.35">
      <c r="A54" s="10" t="str">
        <f t="shared" si="0"/>
        <v>João Pedro (BRI)</v>
      </c>
      <c r="B54" t="s">
        <v>1970</v>
      </c>
      <c r="C54" t="s">
        <v>1933</v>
      </c>
      <c r="D54">
        <v>135</v>
      </c>
      <c r="E54" t="s">
        <v>551</v>
      </c>
      <c r="F54">
        <v>5.5</v>
      </c>
      <c r="G54">
        <v>0</v>
      </c>
      <c r="H54">
        <v>159</v>
      </c>
      <c r="I54">
        <v>12.2</v>
      </c>
      <c r="J54">
        <v>3240</v>
      </c>
      <c r="K54">
        <v>0</v>
      </c>
      <c r="L54">
        <v>14</v>
      </c>
      <c r="M54" s="5">
        <v>0</v>
      </c>
      <c r="N54" s="5">
        <v>0</v>
      </c>
      <c r="O54">
        <v>9</v>
      </c>
      <c r="P54">
        <v>8</v>
      </c>
      <c r="Q54">
        <v>11</v>
      </c>
    </row>
    <row r="55" spans="1:17" x14ac:dyDescent="0.35">
      <c r="A55" s="10" t="str">
        <f t="shared" si="0"/>
        <v>Undav (BRI)</v>
      </c>
      <c r="B55" t="s">
        <v>1970</v>
      </c>
      <c r="C55" t="s">
        <v>1933</v>
      </c>
      <c r="D55">
        <v>149</v>
      </c>
      <c r="E55" t="s">
        <v>594</v>
      </c>
      <c r="F55">
        <v>5.5</v>
      </c>
      <c r="G55">
        <v>0</v>
      </c>
      <c r="H55">
        <v>52</v>
      </c>
      <c r="I55">
        <v>0.2</v>
      </c>
      <c r="J55">
        <v>614</v>
      </c>
      <c r="K55">
        <v>2.4</v>
      </c>
      <c r="L55">
        <v>4</v>
      </c>
      <c r="M55" s="5">
        <v>0</v>
      </c>
      <c r="N55" s="5">
        <v>0</v>
      </c>
      <c r="O55">
        <v>5</v>
      </c>
      <c r="P55">
        <v>2</v>
      </c>
      <c r="Q55">
        <v>2</v>
      </c>
    </row>
    <row r="56" spans="1:17" x14ac:dyDescent="0.35">
      <c r="A56" s="10" t="str">
        <f t="shared" si="0"/>
        <v>Welbeck (BRI)</v>
      </c>
      <c r="B56" t="s">
        <v>1970</v>
      </c>
      <c r="C56" t="s">
        <v>1933</v>
      </c>
      <c r="D56">
        <v>154</v>
      </c>
      <c r="E56" t="s">
        <v>609</v>
      </c>
      <c r="F56">
        <v>6</v>
      </c>
      <c r="G56">
        <v>0</v>
      </c>
      <c r="H56">
        <v>91</v>
      </c>
      <c r="I56">
        <v>2.2999999999999998</v>
      </c>
      <c r="J56">
        <v>1844</v>
      </c>
      <c r="K56">
        <v>2.9</v>
      </c>
      <c r="L56">
        <v>5</v>
      </c>
      <c r="M56" s="5">
        <v>0</v>
      </c>
      <c r="N56" s="5">
        <v>0</v>
      </c>
      <c r="O56">
        <v>6</v>
      </c>
      <c r="P56">
        <v>5</v>
      </c>
      <c r="Q56">
        <v>6</v>
      </c>
    </row>
    <row r="57" spans="1:17" x14ac:dyDescent="0.35">
      <c r="A57" s="10" t="str">
        <f t="shared" si="0"/>
        <v>Zeqiri (BRI)</v>
      </c>
      <c r="B57" t="s">
        <v>1970</v>
      </c>
      <c r="C57" t="s">
        <v>1933</v>
      </c>
      <c r="D57">
        <v>155</v>
      </c>
      <c r="E57" t="s">
        <v>612</v>
      </c>
      <c r="F57">
        <v>4.5</v>
      </c>
      <c r="G57">
        <v>0</v>
      </c>
      <c r="H57">
        <v>91</v>
      </c>
      <c r="I57">
        <v>1.1000000000000001</v>
      </c>
      <c r="J57">
        <v>1844</v>
      </c>
      <c r="K57">
        <v>0</v>
      </c>
      <c r="L57">
        <v>5</v>
      </c>
      <c r="M57" s="5">
        <v>0</v>
      </c>
      <c r="N57" s="5">
        <v>0</v>
      </c>
      <c r="O57">
        <v>6</v>
      </c>
      <c r="P57">
        <v>5</v>
      </c>
      <c r="Q57">
        <v>6</v>
      </c>
    </row>
    <row r="58" spans="1:17" x14ac:dyDescent="0.35">
      <c r="A58" s="10" t="str">
        <f t="shared" si="0"/>
        <v>Mitrović (FUL)</v>
      </c>
      <c r="B58" t="s">
        <v>1971</v>
      </c>
      <c r="C58" t="s">
        <v>1972</v>
      </c>
      <c r="D58">
        <v>278</v>
      </c>
      <c r="E58" t="s">
        <v>1026</v>
      </c>
      <c r="F58">
        <v>7.5</v>
      </c>
      <c r="G58">
        <v>0</v>
      </c>
      <c r="H58">
        <v>107</v>
      </c>
      <c r="I58">
        <v>4</v>
      </c>
      <c r="J58">
        <v>2010</v>
      </c>
      <c r="K58">
        <v>4.5</v>
      </c>
      <c r="L58">
        <v>14</v>
      </c>
      <c r="M58" s="5">
        <v>0</v>
      </c>
      <c r="N58" s="5">
        <v>0</v>
      </c>
      <c r="O58">
        <v>14</v>
      </c>
      <c r="P58">
        <v>2</v>
      </c>
      <c r="Q58">
        <v>7</v>
      </c>
    </row>
    <row r="59" spans="1:17" x14ac:dyDescent="0.35">
      <c r="A59" s="10" t="str">
        <f t="shared" si="0"/>
        <v>Muniz (FUL)</v>
      </c>
      <c r="B59" t="s">
        <v>1971</v>
      </c>
      <c r="C59" t="s">
        <v>1972</v>
      </c>
      <c r="D59">
        <v>279</v>
      </c>
      <c r="E59" t="s">
        <v>1030</v>
      </c>
      <c r="F59">
        <v>4.5</v>
      </c>
      <c r="G59">
        <v>0</v>
      </c>
      <c r="H59">
        <v>107</v>
      </c>
      <c r="I59">
        <v>0.4</v>
      </c>
      <c r="J59">
        <v>2010</v>
      </c>
      <c r="K59">
        <v>0</v>
      </c>
      <c r="L59">
        <v>14</v>
      </c>
      <c r="M59" s="5">
        <v>0</v>
      </c>
      <c r="N59" s="5">
        <v>0</v>
      </c>
      <c r="O59">
        <v>14</v>
      </c>
      <c r="P59">
        <v>2</v>
      </c>
      <c r="Q59">
        <v>7</v>
      </c>
    </row>
    <row r="60" spans="1:17" x14ac:dyDescent="0.35">
      <c r="A60" s="10" t="str">
        <f t="shared" si="0"/>
        <v>Vinícius (FUL)</v>
      </c>
      <c r="B60" t="s">
        <v>1971</v>
      </c>
      <c r="C60" t="s">
        <v>1972</v>
      </c>
      <c r="D60">
        <v>287</v>
      </c>
      <c r="E60" t="s">
        <v>1055</v>
      </c>
      <c r="F60">
        <v>5</v>
      </c>
      <c r="G60">
        <v>0</v>
      </c>
      <c r="H60">
        <v>72</v>
      </c>
      <c r="I60">
        <v>4.8</v>
      </c>
      <c r="J60">
        <v>1098</v>
      </c>
      <c r="K60">
        <v>2.6</v>
      </c>
      <c r="L60">
        <v>10</v>
      </c>
      <c r="M60" s="5">
        <v>0</v>
      </c>
      <c r="N60" s="5">
        <v>0</v>
      </c>
      <c r="O60">
        <v>5</v>
      </c>
      <c r="P60">
        <v>2</v>
      </c>
      <c r="Q60">
        <v>1</v>
      </c>
    </row>
    <row r="61" spans="1:17" x14ac:dyDescent="0.35">
      <c r="A61" s="10" t="str">
        <f t="shared" si="0"/>
        <v>Raúl (FUL)</v>
      </c>
      <c r="B61" t="s">
        <v>1971</v>
      </c>
      <c r="C61" t="s">
        <v>1972</v>
      </c>
      <c r="D61">
        <v>558</v>
      </c>
      <c r="E61" t="s">
        <v>1059</v>
      </c>
      <c r="F61">
        <v>5.5</v>
      </c>
      <c r="G61">
        <v>0</v>
      </c>
      <c r="H61">
        <v>29</v>
      </c>
      <c r="I61">
        <v>1.2</v>
      </c>
      <c r="J61">
        <v>839</v>
      </c>
      <c r="K61">
        <v>1.9</v>
      </c>
      <c r="L61">
        <v>2</v>
      </c>
      <c r="M61" s="5">
        <v>0</v>
      </c>
      <c r="N61" s="5">
        <v>0</v>
      </c>
      <c r="O61">
        <v>2</v>
      </c>
      <c r="P61">
        <v>2</v>
      </c>
      <c r="Q61">
        <v>2</v>
      </c>
    </row>
    <row r="62" spans="1:17" x14ac:dyDescent="0.35">
      <c r="A62" s="10" t="str">
        <f t="shared" si="0"/>
        <v>Adebayo (LUT)</v>
      </c>
      <c r="B62" t="s">
        <v>1973</v>
      </c>
      <c r="C62" t="s">
        <v>1974</v>
      </c>
      <c r="D62">
        <v>314</v>
      </c>
      <c r="E62" t="s">
        <v>1148</v>
      </c>
      <c r="F62">
        <v>5</v>
      </c>
      <c r="G62">
        <v>0</v>
      </c>
      <c r="H62">
        <v>127</v>
      </c>
      <c r="I62">
        <v>1.3</v>
      </c>
      <c r="J62">
        <v>2835</v>
      </c>
      <c r="K62">
        <v>0</v>
      </c>
      <c r="L62">
        <v>13</v>
      </c>
      <c r="M62" s="5">
        <v>0</v>
      </c>
      <c r="N62" s="5">
        <v>0</v>
      </c>
      <c r="O62">
        <v>3</v>
      </c>
      <c r="P62">
        <v>1</v>
      </c>
      <c r="Q62">
        <v>11</v>
      </c>
    </row>
    <row r="63" spans="1:17" x14ac:dyDescent="0.35">
      <c r="A63" s="10" t="str">
        <f t="shared" si="0"/>
        <v>McAtee (LUT)</v>
      </c>
      <c r="B63" t="s">
        <v>1973</v>
      </c>
      <c r="C63" t="s">
        <v>1974</v>
      </c>
      <c r="D63">
        <v>324</v>
      </c>
      <c r="E63" t="s">
        <v>1171</v>
      </c>
      <c r="F63">
        <v>4.5</v>
      </c>
      <c r="G63">
        <v>0</v>
      </c>
      <c r="H63">
        <v>127</v>
      </c>
      <c r="I63">
        <v>4.2</v>
      </c>
      <c r="J63">
        <v>2835</v>
      </c>
      <c r="K63">
        <v>0</v>
      </c>
      <c r="L63">
        <v>13</v>
      </c>
      <c r="M63" s="5">
        <v>0</v>
      </c>
      <c r="N63" s="5">
        <v>0</v>
      </c>
      <c r="O63">
        <v>3</v>
      </c>
      <c r="P63">
        <v>1</v>
      </c>
      <c r="Q63">
        <v>11</v>
      </c>
    </row>
    <row r="64" spans="1:17" x14ac:dyDescent="0.35">
      <c r="A64" s="10" t="str">
        <f t="shared" si="0"/>
        <v>Morris (LUT)</v>
      </c>
      <c r="B64" t="s">
        <v>1973</v>
      </c>
      <c r="C64" t="s">
        <v>1974</v>
      </c>
      <c r="D64">
        <v>326</v>
      </c>
      <c r="E64" t="s">
        <v>1179</v>
      </c>
      <c r="F64">
        <v>5.5</v>
      </c>
      <c r="G64">
        <v>0</v>
      </c>
      <c r="H64">
        <v>127</v>
      </c>
      <c r="I64">
        <v>1.6</v>
      </c>
      <c r="J64">
        <v>2835</v>
      </c>
      <c r="K64">
        <v>0</v>
      </c>
      <c r="L64">
        <v>13</v>
      </c>
      <c r="M64" s="5">
        <v>0</v>
      </c>
      <c r="N64" s="5">
        <v>0</v>
      </c>
      <c r="O64">
        <v>3</v>
      </c>
      <c r="P64">
        <v>1</v>
      </c>
      <c r="Q64">
        <v>11</v>
      </c>
    </row>
    <row r="65" spans="1:17" x14ac:dyDescent="0.35">
      <c r="A65" s="10" t="str">
        <f t="shared" si="0"/>
        <v>Muskwe (LUT)</v>
      </c>
      <c r="B65" t="s">
        <v>1973</v>
      </c>
      <c r="C65" t="s">
        <v>1974</v>
      </c>
      <c r="D65">
        <v>327</v>
      </c>
      <c r="E65" t="s">
        <v>1182</v>
      </c>
      <c r="F65">
        <v>4.5</v>
      </c>
      <c r="G65">
        <v>0</v>
      </c>
      <c r="H65">
        <v>127</v>
      </c>
      <c r="I65">
        <v>0.3</v>
      </c>
      <c r="J65">
        <v>2835</v>
      </c>
      <c r="K65">
        <v>0</v>
      </c>
      <c r="L65">
        <v>13</v>
      </c>
      <c r="M65" s="5">
        <v>0</v>
      </c>
      <c r="N65" s="5">
        <v>0</v>
      </c>
      <c r="O65">
        <v>3</v>
      </c>
      <c r="P65">
        <v>1</v>
      </c>
      <c r="Q65">
        <v>11</v>
      </c>
    </row>
    <row r="66" spans="1:17" x14ac:dyDescent="0.35">
      <c r="A66" s="10" t="str">
        <f t="shared" si="0"/>
        <v>Ogbene (LUT)</v>
      </c>
      <c r="B66" t="s">
        <v>1973</v>
      </c>
      <c r="C66" t="s">
        <v>1974</v>
      </c>
      <c r="D66">
        <v>328</v>
      </c>
      <c r="E66" t="s">
        <v>1185</v>
      </c>
      <c r="F66">
        <v>5</v>
      </c>
      <c r="G66">
        <v>0</v>
      </c>
      <c r="H66">
        <v>127</v>
      </c>
      <c r="I66">
        <v>0.2</v>
      </c>
      <c r="J66">
        <v>2835</v>
      </c>
      <c r="K66">
        <v>0</v>
      </c>
      <c r="L66">
        <v>13</v>
      </c>
      <c r="M66" s="5">
        <v>0</v>
      </c>
      <c r="N66" s="5">
        <v>0</v>
      </c>
      <c r="O66">
        <v>3</v>
      </c>
      <c r="P66">
        <v>1</v>
      </c>
      <c r="Q66">
        <v>11</v>
      </c>
    </row>
    <row r="67" spans="1:17" x14ac:dyDescent="0.35">
      <c r="A67" s="10" t="str">
        <f t="shared" si="0"/>
        <v>Pepple (LUT)</v>
      </c>
      <c r="B67" t="s">
        <v>1973</v>
      </c>
      <c r="C67" t="s">
        <v>1974</v>
      </c>
      <c r="D67">
        <v>331</v>
      </c>
      <c r="E67" t="s">
        <v>1194</v>
      </c>
      <c r="F67">
        <v>4.5</v>
      </c>
      <c r="G67">
        <v>0</v>
      </c>
      <c r="H67">
        <v>127</v>
      </c>
      <c r="I67">
        <v>0.3</v>
      </c>
      <c r="J67">
        <v>2835</v>
      </c>
      <c r="K67">
        <v>0</v>
      </c>
      <c r="L67">
        <v>13</v>
      </c>
      <c r="M67" s="5">
        <v>0</v>
      </c>
      <c r="N67" s="5">
        <v>0</v>
      </c>
      <c r="O67">
        <v>3</v>
      </c>
      <c r="P67">
        <v>1</v>
      </c>
      <c r="Q67">
        <v>11</v>
      </c>
    </row>
    <row r="68" spans="1:17" x14ac:dyDescent="0.35">
      <c r="A68" s="10" t="str">
        <f t="shared" si="0"/>
        <v>Taylor (LUT)</v>
      </c>
      <c r="B68" t="s">
        <v>1973</v>
      </c>
      <c r="C68" t="s">
        <v>1974</v>
      </c>
      <c r="D68">
        <v>336</v>
      </c>
      <c r="E68" t="s">
        <v>684</v>
      </c>
      <c r="F68">
        <v>4.5</v>
      </c>
      <c r="G68">
        <v>0</v>
      </c>
      <c r="H68">
        <v>127</v>
      </c>
      <c r="I68">
        <v>0.6</v>
      </c>
      <c r="J68">
        <v>2835</v>
      </c>
      <c r="K68">
        <v>0</v>
      </c>
      <c r="L68">
        <v>13</v>
      </c>
      <c r="M68" s="5">
        <v>0</v>
      </c>
      <c r="N68" s="5">
        <v>0</v>
      </c>
      <c r="O68">
        <v>3</v>
      </c>
      <c r="P68">
        <v>1</v>
      </c>
      <c r="Q68">
        <v>11</v>
      </c>
    </row>
    <row r="69" spans="1:17" x14ac:dyDescent="0.35">
      <c r="A69" s="10" t="str">
        <f t="shared" ref="A69:A132" si="1">IF(B69="","",E69&amp;" ("&amp;B69&amp;")")</f>
        <v>Woodrow (LUT)</v>
      </c>
      <c r="B69" t="s">
        <v>1973</v>
      </c>
      <c r="C69" t="s">
        <v>1974</v>
      </c>
      <c r="D69">
        <v>340</v>
      </c>
      <c r="E69" t="s">
        <v>1219</v>
      </c>
      <c r="F69">
        <v>4.5</v>
      </c>
      <c r="G69">
        <v>0</v>
      </c>
      <c r="H69">
        <v>127</v>
      </c>
      <c r="I69">
        <v>0.8</v>
      </c>
      <c r="J69">
        <v>2835</v>
      </c>
      <c r="K69">
        <v>0</v>
      </c>
      <c r="L69">
        <v>13</v>
      </c>
      <c r="M69" s="5">
        <v>0</v>
      </c>
      <c r="N69" s="5">
        <v>0</v>
      </c>
      <c r="O69">
        <v>3</v>
      </c>
      <c r="P69">
        <v>1</v>
      </c>
      <c r="Q69">
        <v>11</v>
      </c>
    </row>
    <row r="70" spans="1:17" x14ac:dyDescent="0.35">
      <c r="A70" s="10" t="str">
        <f t="shared" si="1"/>
        <v>Awoniyi (NFO)</v>
      </c>
      <c r="B70" t="s">
        <v>1975</v>
      </c>
      <c r="C70" t="s">
        <v>1976</v>
      </c>
      <c r="D70">
        <v>437</v>
      </c>
      <c r="E70" t="s">
        <v>1523</v>
      </c>
      <c r="F70">
        <v>6.5</v>
      </c>
      <c r="G70">
        <v>0</v>
      </c>
      <c r="H70">
        <v>100</v>
      </c>
      <c r="I70">
        <v>1</v>
      </c>
      <c r="J70">
        <v>1395</v>
      </c>
      <c r="K70">
        <v>3.7</v>
      </c>
      <c r="L70">
        <v>16</v>
      </c>
      <c r="M70" s="5">
        <v>0</v>
      </c>
      <c r="N70" s="5">
        <v>0</v>
      </c>
      <c r="O70">
        <v>10</v>
      </c>
      <c r="P70">
        <v>1</v>
      </c>
      <c r="Q70">
        <v>5</v>
      </c>
    </row>
    <row r="71" spans="1:17" x14ac:dyDescent="0.35">
      <c r="A71" s="10" t="str">
        <f t="shared" si="1"/>
        <v>Dennis (NFO)</v>
      </c>
      <c r="B71" t="s">
        <v>1975</v>
      </c>
      <c r="C71" t="s">
        <v>1976</v>
      </c>
      <c r="D71">
        <v>443</v>
      </c>
      <c r="E71" t="s">
        <v>1540</v>
      </c>
      <c r="F71">
        <v>5</v>
      </c>
      <c r="G71">
        <v>0</v>
      </c>
      <c r="H71">
        <v>39</v>
      </c>
      <c r="I71">
        <v>0.7</v>
      </c>
      <c r="J71">
        <v>709</v>
      </c>
      <c r="K71">
        <v>2.1</v>
      </c>
      <c r="L71">
        <v>3</v>
      </c>
      <c r="M71" s="5">
        <v>0</v>
      </c>
      <c r="N71" s="5">
        <v>0</v>
      </c>
      <c r="O71">
        <v>2</v>
      </c>
      <c r="P71">
        <v>2</v>
      </c>
      <c r="Q71">
        <v>1</v>
      </c>
    </row>
    <row r="72" spans="1:17" x14ac:dyDescent="0.35">
      <c r="A72" s="10" t="str">
        <f t="shared" si="1"/>
        <v>Surridge (NFO)</v>
      </c>
      <c r="B72" t="s">
        <v>1975</v>
      </c>
      <c r="C72" t="s">
        <v>1976</v>
      </c>
      <c r="D72">
        <v>464</v>
      </c>
      <c r="E72" t="s">
        <v>1602</v>
      </c>
      <c r="F72">
        <v>4.5</v>
      </c>
      <c r="G72">
        <v>0</v>
      </c>
      <c r="H72">
        <v>26</v>
      </c>
      <c r="I72">
        <v>1.5</v>
      </c>
      <c r="J72">
        <v>306</v>
      </c>
      <c r="K72">
        <v>1.3</v>
      </c>
      <c r="L72">
        <v>3</v>
      </c>
      <c r="M72" s="5">
        <v>0</v>
      </c>
      <c r="N72" s="5">
        <v>0</v>
      </c>
      <c r="O72">
        <v>1</v>
      </c>
      <c r="P72">
        <v>1</v>
      </c>
      <c r="Q72">
        <v>1</v>
      </c>
    </row>
    <row r="73" spans="1:17" x14ac:dyDescent="0.35">
      <c r="A73" s="10" t="str">
        <f t="shared" si="1"/>
        <v>Ui-jo (NFO)</v>
      </c>
      <c r="B73" t="s">
        <v>1975</v>
      </c>
      <c r="C73" t="s">
        <v>1976</v>
      </c>
      <c r="D73">
        <v>466</v>
      </c>
      <c r="E73" t="s">
        <v>1607</v>
      </c>
      <c r="F73">
        <v>4.5</v>
      </c>
      <c r="G73">
        <v>0</v>
      </c>
      <c r="H73">
        <v>30</v>
      </c>
      <c r="I73">
        <v>0.5</v>
      </c>
      <c r="J73">
        <v>933</v>
      </c>
      <c r="K73">
        <v>0</v>
      </c>
      <c r="L73">
        <v>1</v>
      </c>
      <c r="M73" s="5">
        <v>0</v>
      </c>
      <c r="N73" s="5">
        <v>0</v>
      </c>
      <c r="O73">
        <v>1</v>
      </c>
      <c r="P73">
        <v>1</v>
      </c>
      <c r="Q73">
        <v>2</v>
      </c>
    </row>
    <row r="74" spans="1:17" x14ac:dyDescent="0.35">
      <c r="A74" s="10" t="str">
        <f t="shared" si="1"/>
        <v>Wood (NFO)</v>
      </c>
      <c r="B74" t="s">
        <v>1975</v>
      </c>
      <c r="C74" t="s">
        <v>1976</v>
      </c>
      <c r="D74">
        <v>468</v>
      </c>
      <c r="E74" t="s">
        <v>1611</v>
      </c>
      <c r="F74">
        <v>5</v>
      </c>
      <c r="G74">
        <v>0</v>
      </c>
      <c r="H74">
        <v>53</v>
      </c>
      <c r="I74">
        <v>0.6</v>
      </c>
      <c r="J74">
        <v>807</v>
      </c>
      <c r="K74">
        <v>2.1</v>
      </c>
      <c r="L74">
        <v>7</v>
      </c>
      <c r="M74" s="5">
        <v>0</v>
      </c>
      <c r="N74" s="5">
        <v>0</v>
      </c>
      <c r="O74">
        <v>3</v>
      </c>
      <c r="P74">
        <v>1</v>
      </c>
      <c r="Q74">
        <v>4</v>
      </c>
    </row>
    <row r="75" spans="1:17" x14ac:dyDescent="0.35">
      <c r="A75" s="10" t="str">
        <f t="shared" si="1"/>
        <v>Brewster (SHU)</v>
      </c>
      <c r="B75" t="s">
        <v>1977</v>
      </c>
      <c r="C75" t="s">
        <v>1978</v>
      </c>
      <c r="D75">
        <v>477</v>
      </c>
      <c r="E75" t="s">
        <v>1641</v>
      </c>
      <c r="F75">
        <v>5</v>
      </c>
      <c r="G75">
        <v>0</v>
      </c>
      <c r="H75">
        <v>53</v>
      </c>
      <c r="I75">
        <v>0.2</v>
      </c>
      <c r="J75">
        <v>1833</v>
      </c>
      <c r="K75">
        <v>0</v>
      </c>
      <c r="L75">
        <v>2</v>
      </c>
      <c r="M75" s="5">
        <v>0</v>
      </c>
      <c r="N75" s="5">
        <v>0</v>
      </c>
      <c r="O75">
        <v>1</v>
      </c>
      <c r="P75">
        <v>3</v>
      </c>
      <c r="Q75">
        <v>5</v>
      </c>
    </row>
    <row r="76" spans="1:17" x14ac:dyDescent="0.35">
      <c r="A76" s="10" t="str">
        <f t="shared" si="1"/>
        <v>Jebbison (SHU)</v>
      </c>
      <c r="B76" t="s">
        <v>1977</v>
      </c>
      <c r="C76" t="s">
        <v>1978</v>
      </c>
      <c r="D76">
        <v>483</v>
      </c>
      <c r="E76" t="s">
        <v>1656</v>
      </c>
      <c r="F76">
        <v>5</v>
      </c>
      <c r="G76">
        <v>0</v>
      </c>
      <c r="H76">
        <v>53</v>
      </c>
      <c r="I76">
        <v>0.1</v>
      </c>
      <c r="J76">
        <v>1833</v>
      </c>
      <c r="K76">
        <v>0</v>
      </c>
      <c r="L76">
        <v>2</v>
      </c>
      <c r="M76" s="5">
        <v>0</v>
      </c>
      <c r="N76" s="5">
        <v>0</v>
      </c>
      <c r="O76">
        <v>1</v>
      </c>
      <c r="P76">
        <v>3</v>
      </c>
      <c r="Q76">
        <v>5</v>
      </c>
    </row>
    <row r="77" spans="1:17" x14ac:dyDescent="0.35">
      <c r="A77" s="10" t="str">
        <f t="shared" si="1"/>
        <v>McBurnie (SHU)</v>
      </c>
      <c r="B77" t="s">
        <v>1977</v>
      </c>
      <c r="C77" t="s">
        <v>1978</v>
      </c>
      <c r="D77">
        <v>485</v>
      </c>
      <c r="E77" t="s">
        <v>1662</v>
      </c>
      <c r="F77">
        <v>5.5</v>
      </c>
      <c r="G77">
        <v>0</v>
      </c>
      <c r="H77">
        <v>53</v>
      </c>
      <c r="I77">
        <v>0.1</v>
      </c>
      <c r="J77">
        <v>1833</v>
      </c>
      <c r="K77">
        <v>0</v>
      </c>
      <c r="L77">
        <v>2</v>
      </c>
      <c r="M77" s="5">
        <v>0</v>
      </c>
      <c r="N77" s="5">
        <v>0</v>
      </c>
      <c r="O77">
        <v>1</v>
      </c>
      <c r="P77">
        <v>3</v>
      </c>
      <c r="Q77">
        <v>5</v>
      </c>
    </row>
    <row r="78" spans="1:17" x14ac:dyDescent="0.35">
      <c r="A78" s="10" t="str">
        <f t="shared" si="1"/>
        <v>Ndiaye (SHU)</v>
      </c>
      <c r="B78" t="s">
        <v>1977</v>
      </c>
      <c r="C78" t="s">
        <v>1978</v>
      </c>
      <c r="D78">
        <v>486</v>
      </c>
      <c r="E78" t="s">
        <v>1666</v>
      </c>
      <c r="F78">
        <v>5.5</v>
      </c>
      <c r="G78">
        <v>0</v>
      </c>
      <c r="H78">
        <v>53</v>
      </c>
      <c r="I78">
        <v>0.2</v>
      </c>
      <c r="J78">
        <v>1833</v>
      </c>
      <c r="K78">
        <v>0</v>
      </c>
      <c r="L78">
        <v>2</v>
      </c>
      <c r="M78" s="5">
        <v>0</v>
      </c>
      <c r="N78" s="5">
        <v>0</v>
      </c>
      <c r="O78">
        <v>1</v>
      </c>
      <c r="P78">
        <v>3</v>
      </c>
      <c r="Q78">
        <v>5</v>
      </c>
    </row>
    <row r="79" spans="1:17" x14ac:dyDescent="0.35">
      <c r="A79" s="10" t="str">
        <f t="shared" si="1"/>
        <v>Osula (SHU)</v>
      </c>
      <c r="B79" t="s">
        <v>1977</v>
      </c>
      <c r="C79" t="s">
        <v>1978</v>
      </c>
      <c r="D79">
        <v>490</v>
      </c>
      <c r="E79" t="s">
        <v>1676</v>
      </c>
      <c r="F79">
        <v>4.5</v>
      </c>
      <c r="G79">
        <v>0</v>
      </c>
      <c r="H79">
        <v>53</v>
      </c>
      <c r="I79">
        <v>0.7</v>
      </c>
      <c r="J79">
        <v>1833</v>
      </c>
      <c r="K79">
        <v>0</v>
      </c>
      <c r="L79">
        <v>2</v>
      </c>
      <c r="M79" s="5">
        <v>0</v>
      </c>
      <c r="N79" s="5">
        <v>0</v>
      </c>
      <c r="O79">
        <v>1</v>
      </c>
      <c r="P79">
        <v>3</v>
      </c>
      <c r="Q79">
        <v>5</v>
      </c>
    </row>
    <row r="80" spans="1:17" x14ac:dyDescent="0.35">
      <c r="A80" s="10" t="str">
        <f t="shared" si="1"/>
        <v>T.Bénie (SHU)</v>
      </c>
      <c r="B80" t="s">
        <v>1977</v>
      </c>
      <c r="C80" t="s">
        <v>1978</v>
      </c>
      <c r="D80">
        <v>593</v>
      </c>
      <c r="E80" t="s">
        <v>1686</v>
      </c>
      <c r="F80">
        <v>5.5</v>
      </c>
      <c r="G80">
        <v>0</v>
      </c>
      <c r="H80">
        <v>53</v>
      </c>
      <c r="I80">
        <v>0.1</v>
      </c>
      <c r="J80">
        <v>1833</v>
      </c>
      <c r="K80">
        <v>0</v>
      </c>
      <c r="L80">
        <v>2</v>
      </c>
      <c r="M80" s="5">
        <v>0</v>
      </c>
      <c r="N80" s="5">
        <v>0</v>
      </c>
      <c r="O80">
        <v>1</v>
      </c>
      <c r="P80">
        <v>3</v>
      </c>
      <c r="Q80">
        <v>5</v>
      </c>
    </row>
    <row r="81" spans="1:2" x14ac:dyDescent="0.35">
      <c r="A81" s="10" t="str">
        <f t="shared" si="1"/>
        <v xml:space="preserve"> (Grand Total)</v>
      </c>
      <c r="B81" t="s">
        <v>1966</v>
      </c>
    </row>
    <row r="82" spans="1:2" x14ac:dyDescent="0.35">
      <c r="A82" s="10" t="str">
        <f t="shared" si="1"/>
        <v/>
      </c>
    </row>
    <row r="83" spans="1:2" x14ac:dyDescent="0.35">
      <c r="A83" s="10" t="str">
        <f t="shared" si="1"/>
        <v/>
      </c>
    </row>
    <row r="84" spans="1:2" x14ac:dyDescent="0.35">
      <c r="A84" s="10" t="str">
        <f t="shared" si="1"/>
        <v/>
      </c>
    </row>
    <row r="85" spans="1:2" x14ac:dyDescent="0.35">
      <c r="A85" s="10" t="str">
        <f t="shared" si="1"/>
        <v/>
      </c>
    </row>
    <row r="86" spans="1:2" x14ac:dyDescent="0.35">
      <c r="A86" s="10" t="str">
        <f t="shared" si="1"/>
        <v/>
      </c>
    </row>
    <row r="87" spans="1:2" x14ac:dyDescent="0.35">
      <c r="A87" s="10" t="str">
        <f t="shared" si="1"/>
        <v/>
      </c>
    </row>
    <row r="88" spans="1:2" x14ac:dyDescent="0.35">
      <c r="A88" s="10" t="str">
        <f t="shared" si="1"/>
        <v/>
      </c>
    </row>
    <row r="89" spans="1:2" x14ac:dyDescent="0.35">
      <c r="A89" s="10" t="str">
        <f t="shared" si="1"/>
        <v/>
      </c>
    </row>
    <row r="90" spans="1:2" x14ac:dyDescent="0.35">
      <c r="A90" s="10" t="str">
        <f t="shared" si="1"/>
        <v/>
      </c>
    </row>
    <row r="91" spans="1:2" x14ac:dyDescent="0.35">
      <c r="A91" s="10" t="str">
        <f t="shared" si="1"/>
        <v/>
      </c>
    </row>
    <row r="92" spans="1:2" x14ac:dyDescent="0.35">
      <c r="A92" s="10" t="str">
        <f t="shared" si="1"/>
        <v/>
      </c>
    </row>
    <row r="93" spans="1:2" x14ac:dyDescent="0.35">
      <c r="A93" s="10" t="str">
        <f t="shared" si="1"/>
        <v/>
      </c>
    </row>
    <row r="94" spans="1:2" x14ac:dyDescent="0.35">
      <c r="A94" s="10" t="str">
        <f t="shared" si="1"/>
        <v/>
      </c>
    </row>
    <row r="95" spans="1:2" x14ac:dyDescent="0.35">
      <c r="A95" s="10" t="str">
        <f t="shared" si="1"/>
        <v/>
      </c>
    </row>
    <row r="96" spans="1:2" x14ac:dyDescent="0.35">
      <c r="A96" s="10" t="str">
        <f t="shared" si="1"/>
        <v/>
      </c>
    </row>
    <row r="97" spans="1:1" x14ac:dyDescent="0.35">
      <c r="A97" s="10" t="str">
        <f t="shared" si="1"/>
        <v/>
      </c>
    </row>
    <row r="98" spans="1:1" x14ac:dyDescent="0.35">
      <c r="A98" s="10" t="str">
        <f t="shared" si="1"/>
        <v/>
      </c>
    </row>
    <row r="99" spans="1:1" x14ac:dyDescent="0.35">
      <c r="A99" s="10" t="str">
        <f t="shared" si="1"/>
        <v/>
      </c>
    </row>
    <row r="100" spans="1:1" x14ac:dyDescent="0.35">
      <c r="A100" s="10" t="str">
        <f t="shared" si="1"/>
        <v/>
      </c>
    </row>
    <row r="101" spans="1:1" x14ac:dyDescent="0.35">
      <c r="A101" s="10" t="str">
        <f t="shared" si="1"/>
        <v/>
      </c>
    </row>
    <row r="102" spans="1:1" x14ac:dyDescent="0.35">
      <c r="A102" s="10" t="str">
        <f t="shared" si="1"/>
        <v/>
      </c>
    </row>
    <row r="103" spans="1:1" x14ac:dyDescent="0.35">
      <c r="A103" s="10" t="str">
        <f t="shared" si="1"/>
        <v/>
      </c>
    </row>
    <row r="104" spans="1:1" x14ac:dyDescent="0.35">
      <c r="A104" s="10" t="str">
        <f t="shared" si="1"/>
        <v/>
      </c>
    </row>
    <row r="105" spans="1:1" x14ac:dyDescent="0.35">
      <c r="A105" s="10" t="str">
        <f t="shared" si="1"/>
        <v/>
      </c>
    </row>
    <row r="106" spans="1:1" x14ac:dyDescent="0.35">
      <c r="A106" s="10" t="str">
        <f t="shared" si="1"/>
        <v/>
      </c>
    </row>
    <row r="107" spans="1:1" x14ac:dyDescent="0.35">
      <c r="A107" s="10" t="str">
        <f t="shared" si="1"/>
        <v/>
      </c>
    </row>
    <row r="108" spans="1:1" x14ac:dyDescent="0.35">
      <c r="A108" s="10" t="str">
        <f t="shared" si="1"/>
        <v/>
      </c>
    </row>
    <row r="109" spans="1:1" x14ac:dyDescent="0.35">
      <c r="A109" s="10" t="str">
        <f t="shared" si="1"/>
        <v/>
      </c>
    </row>
    <row r="110" spans="1:1" x14ac:dyDescent="0.35">
      <c r="A110" s="10" t="str">
        <f t="shared" si="1"/>
        <v/>
      </c>
    </row>
    <row r="111" spans="1:1" x14ac:dyDescent="0.35">
      <c r="A111" s="10" t="str">
        <f t="shared" si="1"/>
        <v/>
      </c>
    </row>
    <row r="112" spans="1:1" x14ac:dyDescent="0.35">
      <c r="A112" s="10" t="str">
        <f t="shared" si="1"/>
        <v/>
      </c>
    </row>
    <row r="113" spans="1:1" x14ac:dyDescent="0.35">
      <c r="A113" s="10" t="str">
        <f t="shared" si="1"/>
        <v/>
      </c>
    </row>
    <row r="114" spans="1:1" x14ac:dyDescent="0.35">
      <c r="A114" s="10" t="str">
        <f t="shared" si="1"/>
        <v/>
      </c>
    </row>
    <row r="115" spans="1:1" x14ac:dyDescent="0.35">
      <c r="A115" s="10" t="str">
        <f t="shared" si="1"/>
        <v/>
      </c>
    </row>
    <row r="116" spans="1:1" x14ac:dyDescent="0.35">
      <c r="A116" s="10" t="str">
        <f t="shared" si="1"/>
        <v/>
      </c>
    </row>
    <row r="117" spans="1:1" x14ac:dyDescent="0.35">
      <c r="A117" s="10" t="str">
        <f t="shared" si="1"/>
        <v/>
      </c>
    </row>
    <row r="118" spans="1:1" x14ac:dyDescent="0.35">
      <c r="A118" s="10" t="str">
        <f t="shared" si="1"/>
        <v/>
      </c>
    </row>
    <row r="119" spans="1:1" x14ac:dyDescent="0.35">
      <c r="A119" s="10" t="str">
        <f t="shared" si="1"/>
        <v/>
      </c>
    </row>
    <row r="120" spans="1:1" x14ac:dyDescent="0.35">
      <c r="A120" s="10" t="str">
        <f t="shared" si="1"/>
        <v/>
      </c>
    </row>
    <row r="121" spans="1:1" x14ac:dyDescent="0.35">
      <c r="A121" s="10" t="str">
        <f t="shared" si="1"/>
        <v/>
      </c>
    </row>
    <row r="122" spans="1:1" x14ac:dyDescent="0.35">
      <c r="A122" s="10" t="str">
        <f t="shared" si="1"/>
        <v/>
      </c>
    </row>
    <row r="123" spans="1:1" x14ac:dyDescent="0.35">
      <c r="A123" s="10" t="str">
        <f t="shared" si="1"/>
        <v/>
      </c>
    </row>
    <row r="124" spans="1:1" x14ac:dyDescent="0.35">
      <c r="A124" s="10" t="str">
        <f t="shared" si="1"/>
        <v/>
      </c>
    </row>
    <row r="125" spans="1:1" x14ac:dyDescent="0.35">
      <c r="A125" s="10" t="str">
        <f t="shared" si="1"/>
        <v/>
      </c>
    </row>
    <row r="126" spans="1:1" x14ac:dyDescent="0.35">
      <c r="A126" s="10" t="str">
        <f t="shared" si="1"/>
        <v/>
      </c>
    </row>
    <row r="127" spans="1:1" x14ac:dyDescent="0.35">
      <c r="A127" s="10" t="str">
        <f t="shared" si="1"/>
        <v/>
      </c>
    </row>
    <row r="128" spans="1:1" x14ac:dyDescent="0.35">
      <c r="A128" s="10" t="str">
        <f t="shared" si="1"/>
        <v/>
      </c>
    </row>
    <row r="129" spans="1:1" x14ac:dyDescent="0.35">
      <c r="A129" s="10" t="str">
        <f t="shared" si="1"/>
        <v/>
      </c>
    </row>
    <row r="130" spans="1:1" x14ac:dyDescent="0.35">
      <c r="A130" s="10" t="str">
        <f t="shared" si="1"/>
        <v/>
      </c>
    </row>
    <row r="131" spans="1:1" x14ac:dyDescent="0.35">
      <c r="A131" s="10" t="str">
        <f t="shared" si="1"/>
        <v/>
      </c>
    </row>
    <row r="132" spans="1:1" x14ac:dyDescent="0.35">
      <c r="A132" s="10" t="str">
        <f t="shared" si="1"/>
        <v/>
      </c>
    </row>
    <row r="133" spans="1:1" x14ac:dyDescent="0.35">
      <c r="A133" s="10" t="str">
        <f t="shared" ref="A133:A196" si="2">IF(B133="","",E133&amp;" ("&amp;B133&amp;")")</f>
        <v/>
      </c>
    </row>
    <row r="134" spans="1:1" x14ac:dyDescent="0.35">
      <c r="A134" s="10" t="str">
        <f t="shared" si="2"/>
        <v/>
      </c>
    </row>
    <row r="135" spans="1:1" x14ac:dyDescent="0.35">
      <c r="A135" s="10" t="str">
        <f t="shared" si="2"/>
        <v/>
      </c>
    </row>
    <row r="136" spans="1:1" x14ac:dyDescent="0.35">
      <c r="A136" s="10" t="str">
        <f t="shared" si="2"/>
        <v/>
      </c>
    </row>
    <row r="137" spans="1:1" x14ac:dyDescent="0.35">
      <c r="A137" s="10" t="str">
        <f t="shared" si="2"/>
        <v/>
      </c>
    </row>
    <row r="138" spans="1:1" x14ac:dyDescent="0.35">
      <c r="A138" s="10" t="str">
        <f t="shared" si="2"/>
        <v/>
      </c>
    </row>
    <row r="139" spans="1:1" x14ac:dyDescent="0.35">
      <c r="A139" s="10" t="str">
        <f t="shared" si="2"/>
        <v/>
      </c>
    </row>
    <row r="140" spans="1:1" x14ac:dyDescent="0.35">
      <c r="A140" s="10" t="str">
        <f t="shared" si="2"/>
        <v/>
      </c>
    </row>
    <row r="141" spans="1:1" x14ac:dyDescent="0.35">
      <c r="A141" s="10" t="str">
        <f t="shared" si="2"/>
        <v/>
      </c>
    </row>
    <row r="142" spans="1:1" x14ac:dyDescent="0.35">
      <c r="A142" s="10" t="str">
        <f t="shared" si="2"/>
        <v/>
      </c>
    </row>
    <row r="143" spans="1:1" x14ac:dyDescent="0.35">
      <c r="A143" s="10" t="str">
        <f t="shared" si="2"/>
        <v/>
      </c>
    </row>
    <row r="144" spans="1:1" x14ac:dyDescent="0.35">
      <c r="A144" s="10" t="str">
        <f t="shared" si="2"/>
        <v/>
      </c>
    </row>
    <row r="145" spans="1:1" x14ac:dyDescent="0.35">
      <c r="A145" s="10" t="str">
        <f t="shared" si="2"/>
        <v/>
      </c>
    </row>
    <row r="146" spans="1:1" x14ac:dyDescent="0.35">
      <c r="A146" s="10" t="str">
        <f t="shared" si="2"/>
        <v/>
      </c>
    </row>
    <row r="147" spans="1:1" x14ac:dyDescent="0.35">
      <c r="A147" s="10" t="str">
        <f t="shared" si="2"/>
        <v/>
      </c>
    </row>
    <row r="148" spans="1:1" x14ac:dyDescent="0.35">
      <c r="A148" s="10" t="str">
        <f t="shared" si="2"/>
        <v/>
      </c>
    </row>
    <row r="149" spans="1:1" x14ac:dyDescent="0.35">
      <c r="A149" s="10" t="str">
        <f t="shared" si="2"/>
        <v/>
      </c>
    </row>
    <row r="150" spans="1:1" x14ac:dyDescent="0.35">
      <c r="A150" s="10" t="str">
        <f t="shared" si="2"/>
        <v/>
      </c>
    </row>
    <row r="151" spans="1:1" x14ac:dyDescent="0.35">
      <c r="A151" s="10" t="str">
        <f t="shared" si="2"/>
        <v/>
      </c>
    </row>
    <row r="152" spans="1:1" x14ac:dyDescent="0.35">
      <c r="A152" s="10" t="str">
        <f t="shared" si="2"/>
        <v/>
      </c>
    </row>
    <row r="153" spans="1:1" x14ac:dyDescent="0.35">
      <c r="A153" s="10" t="str">
        <f t="shared" si="2"/>
        <v/>
      </c>
    </row>
    <row r="154" spans="1:1" x14ac:dyDescent="0.35">
      <c r="A154" s="10" t="str">
        <f t="shared" si="2"/>
        <v/>
      </c>
    </row>
    <row r="155" spans="1:1" x14ac:dyDescent="0.35">
      <c r="A155" s="10" t="str">
        <f t="shared" si="2"/>
        <v/>
      </c>
    </row>
    <row r="156" spans="1:1" x14ac:dyDescent="0.35">
      <c r="A156" s="10" t="str">
        <f t="shared" si="2"/>
        <v/>
      </c>
    </row>
    <row r="157" spans="1:1" x14ac:dyDescent="0.35">
      <c r="A157" s="10" t="str">
        <f t="shared" si="2"/>
        <v/>
      </c>
    </row>
    <row r="158" spans="1:1" x14ac:dyDescent="0.35">
      <c r="A158" s="10" t="str">
        <f t="shared" si="2"/>
        <v/>
      </c>
    </row>
    <row r="159" spans="1:1" x14ac:dyDescent="0.35">
      <c r="A159" s="10" t="str">
        <f t="shared" si="2"/>
        <v/>
      </c>
    </row>
    <row r="160" spans="1:1" x14ac:dyDescent="0.35">
      <c r="A160" s="10" t="str">
        <f t="shared" si="2"/>
        <v/>
      </c>
    </row>
    <row r="161" spans="1:1" x14ac:dyDescent="0.35">
      <c r="A161" s="10" t="str">
        <f t="shared" si="2"/>
        <v/>
      </c>
    </row>
    <row r="162" spans="1:1" x14ac:dyDescent="0.35">
      <c r="A162" s="10" t="str">
        <f t="shared" si="2"/>
        <v/>
      </c>
    </row>
    <row r="163" spans="1:1" x14ac:dyDescent="0.35">
      <c r="A163" s="10" t="str">
        <f t="shared" si="2"/>
        <v/>
      </c>
    </row>
    <row r="164" spans="1:1" x14ac:dyDescent="0.35">
      <c r="A164" s="10" t="str">
        <f t="shared" si="2"/>
        <v/>
      </c>
    </row>
    <row r="165" spans="1:1" x14ac:dyDescent="0.35">
      <c r="A165" s="10" t="str">
        <f t="shared" si="2"/>
        <v/>
      </c>
    </row>
    <row r="166" spans="1:1" x14ac:dyDescent="0.35">
      <c r="A166" s="10" t="str">
        <f t="shared" si="2"/>
        <v/>
      </c>
    </row>
    <row r="167" spans="1:1" x14ac:dyDescent="0.35">
      <c r="A167" s="10" t="str">
        <f t="shared" si="2"/>
        <v/>
      </c>
    </row>
    <row r="168" spans="1:1" x14ac:dyDescent="0.35">
      <c r="A168" s="10" t="str">
        <f t="shared" si="2"/>
        <v/>
      </c>
    </row>
    <row r="169" spans="1:1" x14ac:dyDescent="0.35">
      <c r="A169" s="10" t="str">
        <f t="shared" si="2"/>
        <v/>
      </c>
    </row>
    <row r="170" spans="1:1" x14ac:dyDescent="0.35">
      <c r="A170" s="10" t="str">
        <f t="shared" si="2"/>
        <v/>
      </c>
    </row>
    <row r="171" spans="1:1" x14ac:dyDescent="0.35">
      <c r="A171" s="10" t="str">
        <f t="shared" si="2"/>
        <v/>
      </c>
    </row>
    <row r="172" spans="1:1" x14ac:dyDescent="0.35">
      <c r="A172" s="10" t="str">
        <f t="shared" si="2"/>
        <v/>
      </c>
    </row>
    <row r="173" spans="1:1" x14ac:dyDescent="0.35">
      <c r="A173" s="10" t="str">
        <f t="shared" si="2"/>
        <v/>
      </c>
    </row>
    <row r="174" spans="1:1" x14ac:dyDescent="0.35">
      <c r="A174" s="10" t="str">
        <f t="shared" si="2"/>
        <v/>
      </c>
    </row>
    <row r="175" spans="1:1" x14ac:dyDescent="0.35">
      <c r="A175" s="10" t="str">
        <f t="shared" si="2"/>
        <v/>
      </c>
    </row>
    <row r="176" spans="1:1" x14ac:dyDescent="0.35">
      <c r="A176" s="10" t="str">
        <f t="shared" si="2"/>
        <v/>
      </c>
    </row>
    <row r="177" spans="1:1" x14ac:dyDescent="0.35">
      <c r="A177" s="10" t="str">
        <f t="shared" si="2"/>
        <v/>
      </c>
    </row>
    <row r="178" spans="1:1" x14ac:dyDescent="0.35">
      <c r="A178" s="10" t="str">
        <f t="shared" si="2"/>
        <v/>
      </c>
    </row>
    <row r="179" spans="1:1" x14ac:dyDescent="0.35">
      <c r="A179" s="10" t="str">
        <f t="shared" si="2"/>
        <v/>
      </c>
    </row>
    <row r="180" spans="1:1" x14ac:dyDescent="0.35">
      <c r="A180" s="10" t="str">
        <f t="shared" si="2"/>
        <v/>
      </c>
    </row>
    <row r="181" spans="1:1" x14ac:dyDescent="0.35">
      <c r="A181" s="10" t="str">
        <f t="shared" si="2"/>
        <v/>
      </c>
    </row>
    <row r="182" spans="1:1" x14ac:dyDescent="0.35">
      <c r="A182" s="10" t="str">
        <f t="shared" si="2"/>
        <v/>
      </c>
    </row>
    <row r="183" spans="1:1" x14ac:dyDescent="0.35">
      <c r="A183" s="10" t="str">
        <f t="shared" si="2"/>
        <v/>
      </c>
    </row>
    <row r="184" spans="1:1" x14ac:dyDescent="0.35">
      <c r="A184" s="10" t="str">
        <f t="shared" si="2"/>
        <v/>
      </c>
    </row>
    <row r="185" spans="1:1" x14ac:dyDescent="0.35">
      <c r="A185" s="10" t="str">
        <f t="shared" si="2"/>
        <v/>
      </c>
    </row>
    <row r="186" spans="1:1" x14ac:dyDescent="0.35">
      <c r="A186" s="10" t="str">
        <f t="shared" si="2"/>
        <v/>
      </c>
    </row>
    <row r="187" spans="1:1" x14ac:dyDescent="0.35">
      <c r="A187" s="10" t="str">
        <f t="shared" si="2"/>
        <v/>
      </c>
    </row>
    <row r="188" spans="1:1" x14ac:dyDescent="0.35">
      <c r="A188" s="10" t="str">
        <f t="shared" si="2"/>
        <v/>
      </c>
    </row>
    <row r="189" spans="1:1" x14ac:dyDescent="0.35">
      <c r="A189" s="10" t="str">
        <f t="shared" si="2"/>
        <v/>
      </c>
    </row>
    <row r="190" spans="1:1" x14ac:dyDescent="0.35">
      <c r="A190" s="10" t="str">
        <f t="shared" si="2"/>
        <v/>
      </c>
    </row>
    <row r="191" spans="1:1" x14ac:dyDescent="0.35">
      <c r="A191" s="10" t="str">
        <f t="shared" si="2"/>
        <v/>
      </c>
    </row>
    <row r="192" spans="1:1" x14ac:dyDescent="0.35">
      <c r="A192" s="10" t="str">
        <f t="shared" si="2"/>
        <v/>
      </c>
    </row>
    <row r="193" spans="1:1" x14ac:dyDescent="0.35">
      <c r="A193" s="10" t="str">
        <f t="shared" si="2"/>
        <v/>
      </c>
    </row>
    <row r="194" spans="1:1" x14ac:dyDescent="0.35">
      <c r="A194" s="10" t="str">
        <f t="shared" si="2"/>
        <v/>
      </c>
    </row>
    <row r="195" spans="1:1" x14ac:dyDescent="0.35">
      <c r="A195" s="10" t="str">
        <f t="shared" si="2"/>
        <v/>
      </c>
    </row>
    <row r="196" spans="1:1" x14ac:dyDescent="0.35">
      <c r="A196" s="10" t="str">
        <f t="shared" si="2"/>
        <v/>
      </c>
    </row>
    <row r="197" spans="1:1" x14ac:dyDescent="0.35">
      <c r="A197" s="10" t="str">
        <f t="shared" ref="A197:A260" si="3">IF(B197="","",E197&amp;" ("&amp;B197&amp;")")</f>
        <v/>
      </c>
    </row>
    <row r="198" spans="1:1" x14ac:dyDescent="0.35">
      <c r="A198" s="10" t="str">
        <f t="shared" si="3"/>
        <v/>
      </c>
    </row>
    <row r="199" spans="1:1" x14ac:dyDescent="0.35">
      <c r="A199" s="10" t="str">
        <f t="shared" si="3"/>
        <v/>
      </c>
    </row>
    <row r="200" spans="1:1" x14ac:dyDescent="0.35">
      <c r="A200" s="10" t="str">
        <f t="shared" si="3"/>
        <v/>
      </c>
    </row>
    <row r="201" spans="1:1" x14ac:dyDescent="0.35">
      <c r="A201" s="10" t="str">
        <f t="shared" si="3"/>
        <v/>
      </c>
    </row>
    <row r="202" spans="1:1" x14ac:dyDescent="0.35">
      <c r="A202" s="10" t="str">
        <f t="shared" si="3"/>
        <v/>
      </c>
    </row>
    <row r="203" spans="1:1" x14ac:dyDescent="0.35">
      <c r="A203" s="10" t="str">
        <f t="shared" si="3"/>
        <v/>
      </c>
    </row>
    <row r="204" spans="1:1" x14ac:dyDescent="0.35">
      <c r="A204" s="10" t="str">
        <f t="shared" si="3"/>
        <v/>
      </c>
    </row>
    <row r="205" spans="1:1" x14ac:dyDescent="0.35">
      <c r="A205" s="10" t="str">
        <f t="shared" si="3"/>
        <v/>
      </c>
    </row>
    <row r="206" spans="1:1" x14ac:dyDescent="0.35">
      <c r="A206" s="10" t="str">
        <f t="shared" si="3"/>
        <v/>
      </c>
    </row>
    <row r="207" spans="1:1" x14ac:dyDescent="0.35">
      <c r="A207" s="10" t="str">
        <f t="shared" si="3"/>
        <v/>
      </c>
    </row>
    <row r="208" spans="1:1" x14ac:dyDescent="0.35">
      <c r="A208" s="10" t="str">
        <f t="shared" si="3"/>
        <v/>
      </c>
    </row>
    <row r="209" spans="1:1" x14ac:dyDescent="0.35">
      <c r="A209" s="10" t="str">
        <f t="shared" si="3"/>
        <v/>
      </c>
    </row>
    <row r="210" spans="1:1" x14ac:dyDescent="0.35">
      <c r="A210" s="10" t="str">
        <f t="shared" si="3"/>
        <v/>
      </c>
    </row>
    <row r="211" spans="1:1" x14ac:dyDescent="0.35">
      <c r="A211" s="10" t="str">
        <f t="shared" si="3"/>
        <v/>
      </c>
    </row>
    <row r="212" spans="1:1" x14ac:dyDescent="0.35">
      <c r="A212" s="10" t="str">
        <f t="shared" si="3"/>
        <v/>
      </c>
    </row>
    <row r="213" spans="1:1" x14ac:dyDescent="0.35">
      <c r="A213" s="10" t="str">
        <f t="shared" si="3"/>
        <v/>
      </c>
    </row>
    <row r="214" spans="1:1" x14ac:dyDescent="0.35">
      <c r="A214" s="10" t="str">
        <f t="shared" si="3"/>
        <v/>
      </c>
    </row>
    <row r="215" spans="1:1" x14ac:dyDescent="0.35">
      <c r="A215" s="10" t="str">
        <f t="shared" si="3"/>
        <v/>
      </c>
    </row>
    <row r="216" spans="1:1" x14ac:dyDescent="0.35">
      <c r="A216" s="10" t="str">
        <f t="shared" si="3"/>
        <v/>
      </c>
    </row>
    <row r="217" spans="1:1" x14ac:dyDescent="0.35">
      <c r="A217" s="10" t="str">
        <f t="shared" si="3"/>
        <v/>
      </c>
    </row>
    <row r="218" spans="1:1" x14ac:dyDescent="0.35">
      <c r="A218" s="10" t="str">
        <f t="shared" si="3"/>
        <v/>
      </c>
    </row>
    <row r="219" spans="1:1" x14ac:dyDescent="0.35">
      <c r="A219" s="10" t="str">
        <f t="shared" si="3"/>
        <v/>
      </c>
    </row>
    <row r="220" spans="1:1" x14ac:dyDescent="0.35">
      <c r="A220" s="10" t="str">
        <f t="shared" si="3"/>
        <v/>
      </c>
    </row>
    <row r="221" spans="1:1" x14ac:dyDescent="0.35">
      <c r="A221" s="10" t="str">
        <f t="shared" si="3"/>
        <v/>
      </c>
    </row>
    <row r="222" spans="1:1" x14ac:dyDescent="0.35">
      <c r="A222" s="10" t="str">
        <f t="shared" si="3"/>
        <v/>
      </c>
    </row>
    <row r="223" spans="1:1" x14ac:dyDescent="0.35">
      <c r="A223" s="10" t="str">
        <f t="shared" si="3"/>
        <v/>
      </c>
    </row>
    <row r="224" spans="1:1" x14ac:dyDescent="0.35">
      <c r="A224" s="10" t="str">
        <f t="shared" si="3"/>
        <v/>
      </c>
    </row>
    <row r="225" spans="1:1" x14ac:dyDescent="0.35">
      <c r="A225" s="10" t="str">
        <f t="shared" si="3"/>
        <v/>
      </c>
    </row>
    <row r="226" spans="1:1" x14ac:dyDescent="0.35">
      <c r="A226" s="10" t="str">
        <f t="shared" si="3"/>
        <v/>
      </c>
    </row>
    <row r="227" spans="1:1" x14ac:dyDescent="0.35">
      <c r="A227" s="10" t="str">
        <f t="shared" si="3"/>
        <v/>
      </c>
    </row>
    <row r="228" spans="1:1" x14ac:dyDescent="0.35">
      <c r="A228" s="10" t="str">
        <f t="shared" si="3"/>
        <v/>
      </c>
    </row>
    <row r="229" spans="1:1" x14ac:dyDescent="0.35">
      <c r="A229" s="10" t="str">
        <f t="shared" si="3"/>
        <v/>
      </c>
    </row>
    <row r="230" spans="1:1" x14ac:dyDescent="0.35">
      <c r="A230" s="10" t="str">
        <f t="shared" si="3"/>
        <v/>
      </c>
    </row>
    <row r="231" spans="1:1" x14ac:dyDescent="0.35">
      <c r="A231" s="10" t="str">
        <f t="shared" si="3"/>
        <v/>
      </c>
    </row>
    <row r="232" spans="1:1" x14ac:dyDescent="0.35">
      <c r="A232" s="10" t="str">
        <f t="shared" si="3"/>
        <v/>
      </c>
    </row>
    <row r="233" spans="1:1" x14ac:dyDescent="0.35">
      <c r="A233" s="10" t="str">
        <f t="shared" si="3"/>
        <v/>
      </c>
    </row>
    <row r="234" spans="1:1" x14ac:dyDescent="0.35">
      <c r="A234" s="10" t="str">
        <f t="shared" si="3"/>
        <v/>
      </c>
    </row>
    <row r="235" spans="1:1" x14ac:dyDescent="0.35">
      <c r="A235" s="10" t="str">
        <f t="shared" si="3"/>
        <v/>
      </c>
    </row>
    <row r="236" spans="1:1" x14ac:dyDescent="0.35">
      <c r="A236" s="10" t="str">
        <f t="shared" si="3"/>
        <v/>
      </c>
    </row>
    <row r="237" spans="1:1" x14ac:dyDescent="0.35">
      <c r="A237" s="10" t="str">
        <f t="shared" si="3"/>
        <v/>
      </c>
    </row>
    <row r="238" spans="1:1" x14ac:dyDescent="0.35">
      <c r="A238" s="10" t="str">
        <f t="shared" si="3"/>
        <v/>
      </c>
    </row>
    <row r="239" spans="1:1" x14ac:dyDescent="0.35">
      <c r="A239" s="10" t="str">
        <f t="shared" si="3"/>
        <v/>
      </c>
    </row>
    <row r="240" spans="1:1" x14ac:dyDescent="0.35">
      <c r="A240" s="10" t="str">
        <f t="shared" si="3"/>
        <v/>
      </c>
    </row>
    <row r="241" spans="1:1" x14ac:dyDescent="0.35">
      <c r="A241" s="10" t="str">
        <f t="shared" si="3"/>
        <v/>
      </c>
    </row>
    <row r="242" spans="1:1" x14ac:dyDescent="0.35">
      <c r="A242" s="10" t="str">
        <f t="shared" si="3"/>
        <v/>
      </c>
    </row>
    <row r="243" spans="1:1" x14ac:dyDescent="0.35">
      <c r="A243" s="10" t="str">
        <f t="shared" si="3"/>
        <v/>
      </c>
    </row>
    <row r="244" spans="1:1" x14ac:dyDescent="0.35">
      <c r="A244" s="10" t="str">
        <f t="shared" si="3"/>
        <v/>
      </c>
    </row>
    <row r="245" spans="1:1" x14ac:dyDescent="0.35">
      <c r="A245" s="10" t="str">
        <f t="shared" si="3"/>
        <v/>
      </c>
    </row>
    <row r="246" spans="1:1" x14ac:dyDescent="0.35">
      <c r="A246" s="10" t="str">
        <f t="shared" si="3"/>
        <v/>
      </c>
    </row>
    <row r="247" spans="1:1" x14ac:dyDescent="0.35">
      <c r="A247" s="10" t="str">
        <f t="shared" si="3"/>
        <v/>
      </c>
    </row>
    <row r="248" spans="1:1" x14ac:dyDescent="0.35">
      <c r="A248" s="10" t="str">
        <f t="shared" si="3"/>
        <v/>
      </c>
    </row>
    <row r="249" spans="1:1" x14ac:dyDescent="0.35">
      <c r="A249" s="10" t="str">
        <f t="shared" si="3"/>
        <v/>
      </c>
    </row>
    <row r="250" spans="1:1" x14ac:dyDescent="0.35">
      <c r="A250" s="10" t="str">
        <f t="shared" si="3"/>
        <v/>
      </c>
    </row>
    <row r="251" spans="1:1" x14ac:dyDescent="0.35">
      <c r="A251" s="10" t="str">
        <f t="shared" si="3"/>
        <v/>
      </c>
    </row>
    <row r="252" spans="1:1" x14ac:dyDescent="0.35">
      <c r="A252" s="10" t="str">
        <f t="shared" si="3"/>
        <v/>
      </c>
    </row>
    <row r="253" spans="1:1" x14ac:dyDescent="0.35">
      <c r="A253" s="10" t="str">
        <f t="shared" si="3"/>
        <v/>
      </c>
    </row>
    <row r="254" spans="1:1" x14ac:dyDescent="0.35">
      <c r="A254" s="10" t="str">
        <f t="shared" si="3"/>
        <v/>
      </c>
    </row>
    <row r="255" spans="1:1" x14ac:dyDescent="0.35">
      <c r="A255" s="10" t="str">
        <f t="shared" si="3"/>
        <v/>
      </c>
    </row>
    <row r="256" spans="1:1" x14ac:dyDescent="0.35">
      <c r="A256" s="10" t="str">
        <f t="shared" si="3"/>
        <v/>
      </c>
    </row>
    <row r="257" spans="1:1" x14ac:dyDescent="0.35">
      <c r="A257" s="10" t="str">
        <f t="shared" si="3"/>
        <v/>
      </c>
    </row>
    <row r="258" spans="1:1" x14ac:dyDescent="0.35">
      <c r="A258" s="10" t="str">
        <f t="shared" si="3"/>
        <v/>
      </c>
    </row>
    <row r="259" spans="1:1" x14ac:dyDescent="0.35">
      <c r="A259" s="10" t="str">
        <f t="shared" si="3"/>
        <v/>
      </c>
    </row>
    <row r="260" spans="1:1" x14ac:dyDescent="0.35">
      <c r="A260" s="10" t="str">
        <f t="shared" si="3"/>
        <v/>
      </c>
    </row>
    <row r="261" spans="1:1" x14ac:dyDescent="0.35">
      <c r="A261" s="10" t="str">
        <f t="shared" ref="A261:A324" si="4">IF(B261="","",E261&amp;" ("&amp;B261&amp;")")</f>
        <v/>
      </c>
    </row>
    <row r="262" spans="1:1" x14ac:dyDescent="0.35">
      <c r="A262" s="10" t="str">
        <f t="shared" si="4"/>
        <v/>
      </c>
    </row>
    <row r="263" spans="1:1" x14ac:dyDescent="0.35">
      <c r="A263" s="10" t="str">
        <f t="shared" si="4"/>
        <v/>
      </c>
    </row>
    <row r="264" spans="1:1" x14ac:dyDescent="0.35">
      <c r="A264" s="10" t="str">
        <f t="shared" si="4"/>
        <v/>
      </c>
    </row>
    <row r="265" spans="1:1" x14ac:dyDescent="0.35">
      <c r="A265" s="10" t="str">
        <f t="shared" si="4"/>
        <v/>
      </c>
    </row>
    <row r="266" spans="1:1" x14ac:dyDescent="0.35">
      <c r="A266" s="10" t="str">
        <f t="shared" si="4"/>
        <v/>
      </c>
    </row>
    <row r="267" spans="1:1" x14ac:dyDescent="0.35">
      <c r="A267" s="10" t="str">
        <f t="shared" si="4"/>
        <v/>
      </c>
    </row>
    <row r="268" spans="1:1" x14ac:dyDescent="0.35">
      <c r="A268" s="10" t="str">
        <f t="shared" si="4"/>
        <v/>
      </c>
    </row>
    <row r="269" spans="1:1" x14ac:dyDescent="0.35">
      <c r="A269" s="10" t="str">
        <f t="shared" si="4"/>
        <v/>
      </c>
    </row>
    <row r="270" spans="1:1" x14ac:dyDescent="0.35">
      <c r="A270" s="10" t="str">
        <f t="shared" si="4"/>
        <v/>
      </c>
    </row>
    <row r="271" spans="1:1" x14ac:dyDescent="0.35">
      <c r="A271" s="10" t="str">
        <f t="shared" si="4"/>
        <v/>
      </c>
    </row>
    <row r="272" spans="1:1" x14ac:dyDescent="0.35">
      <c r="A272" s="10" t="str">
        <f t="shared" si="4"/>
        <v/>
      </c>
    </row>
    <row r="273" spans="1:1" x14ac:dyDescent="0.35">
      <c r="A273" s="10" t="str">
        <f t="shared" si="4"/>
        <v/>
      </c>
    </row>
    <row r="274" spans="1:1" x14ac:dyDescent="0.35">
      <c r="A274" s="10" t="str">
        <f t="shared" si="4"/>
        <v/>
      </c>
    </row>
    <row r="275" spans="1:1" x14ac:dyDescent="0.35">
      <c r="A275" s="10" t="str">
        <f t="shared" si="4"/>
        <v/>
      </c>
    </row>
    <row r="276" spans="1:1" x14ac:dyDescent="0.35">
      <c r="A276" s="10" t="str">
        <f t="shared" si="4"/>
        <v/>
      </c>
    </row>
    <row r="277" spans="1:1" x14ac:dyDescent="0.35">
      <c r="A277" s="10" t="str">
        <f t="shared" si="4"/>
        <v/>
      </c>
    </row>
    <row r="278" spans="1:1" x14ac:dyDescent="0.35">
      <c r="A278" s="10" t="str">
        <f t="shared" si="4"/>
        <v/>
      </c>
    </row>
    <row r="279" spans="1:1" x14ac:dyDescent="0.35">
      <c r="A279" s="10" t="str">
        <f t="shared" si="4"/>
        <v/>
      </c>
    </row>
    <row r="280" spans="1:1" x14ac:dyDescent="0.35">
      <c r="A280" s="10" t="str">
        <f t="shared" si="4"/>
        <v/>
      </c>
    </row>
    <row r="281" spans="1:1" x14ac:dyDescent="0.35">
      <c r="A281" s="10" t="str">
        <f t="shared" si="4"/>
        <v/>
      </c>
    </row>
    <row r="282" spans="1:1" x14ac:dyDescent="0.35">
      <c r="A282" s="10" t="str">
        <f t="shared" si="4"/>
        <v/>
      </c>
    </row>
    <row r="283" spans="1:1" x14ac:dyDescent="0.35">
      <c r="A283" s="10" t="str">
        <f t="shared" si="4"/>
        <v/>
      </c>
    </row>
    <row r="284" spans="1:1" x14ac:dyDescent="0.35">
      <c r="A284" s="10" t="str">
        <f t="shared" si="4"/>
        <v/>
      </c>
    </row>
    <row r="285" spans="1:1" x14ac:dyDescent="0.35">
      <c r="A285" s="10" t="str">
        <f t="shared" si="4"/>
        <v/>
      </c>
    </row>
    <row r="286" spans="1:1" x14ac:dyDescent="0.35">
      <c r="A286" s="10" t="str">
        <f t="shared" si="4"/>
        <v/>
      </c>
    </row>
    <row r="287" spans="1:1" x14ac:dyDescent="0.35">
      <c r="A287" s="10" t="str">
        <f t="shared" si="4"/>
        <v/>
      </c>
    </row>
    <row r="288" spans="1:1" x14ac:dyDescent="0.35">
      <c r="A288" s="10" t="str">
        <f t="shared" si="4"/>
        <v/>
      </c>
    </row>
    <row r="289" spans="1:1" x14ac:dyDescent="0.35">
      <c r="A289" s="10" t="str">
        <f t="shared" si="4"/>
        <v/>
      </c>
    </row>
    <row r="290" spans="1:1" x14ac:dyDescent="0.35">
      <c r="A290" s="10" t="str">
        <f t="shared" si="4"/>
        <v/>
      </c>
    </row>
    <row r="291" spans="1:1" x14ac:dyDescent="0.35">
      <c r="A291" s="10" t="str">
        <f t="shared" si="4"/>
        <v/>
      </c>
    </row>
    <row r="292" spans="1:1" x14ac:dyDescent="0.35">
      <c r="A292" s="10" t="str">
        <f t="shared" si="4"/>
        <v/>
      </c>
    </row>
    <row r="293" spans="1:1" x14ac:dyDescent="0.35">
      <c r="A293" s="10" t="str">
        <f t="shared" si="4"/>
        <v/>
      </c>
    </row>
    <row r="294" spans="1:1" x14ac:dyDescent="0.35">
      <c r="A294" s="10" t="str">
        <f t="shared" si="4"/>
        <v/>
      </c>
    </row>
    <row r="295" spans="1:1" x14ac:dyDescent="0.35">
      <c r="A295" s="10" t="str">
        <f t="shared" si="4"/>
        <v/>
      </c>
    </row>
    <row r="296" spans="1:1" x14ac:dyDescent="0.35">
      <c r="A296" s="10" t="str">
        <f t="shared" si="4"/>
        <v/>
      </c>
    </row>
    <row r="297" spans="1:1" x14ac:dyDescent="0.35">
      <c r="A297" s="10" t="str">
        <f t="shared" si="4"/>
        <v/>
      </c>
    </row>
    <row r="298" spans="1:1" x14ac:dyDescent="0.35">
      <c r="A298" s="10" t="str">
        <f t="shared" si="4"/>
        <v/>
      </c>
    </row>
    <row r="299" spans="1:1" x14ac:dyDescent="0.35">
      <c r="A299" s="10" t="str">
        <f t="shared" si="4"/>
        <v/>
      </c>
    </row>
    <row r="300" spans="1:1" x14ac:dyDescent="0.35">
      <c r="A300" s="10" t="str">
        <f t="shared" si="4"/>
        <v/>
      </c>
    </row>
    <row r="301" spans="1:1" x14ac:dyDescent="0.35">
      <c r="A301" s="10" t="str">
        <f t="shared" si="4"/>
        <v/>
      </c>
    </row>
    <row r="302" spans="1:1" x14ac:dyDescent="0.35">
      <c r="A302" s="10" t="str">
        <f t="shared" si="4"/>
        <v/>
      </c>
    </row>
    <row r="303" spans="1:1" x14ac:dyDescent="0.35">
      <c r="A303" s="10" t="str">
        <f t="shared" si="4"/>
        <v/>
      </c>
    </row>
    <row r="304" spans="1:1" x14ac:dyDescent="0.35">
      <c r="A304" s="10" t="str">
        <f t="shared" si="4"/>
        <v/>
      </c>
    </row>
    <row r="305" spans="1:1" x14ac:dyDescent="0.35">
      <c r="A305" s="10" t="str">
        <f t="shared" si="4"/>
        <v/>
      </c>
    </row>
    <row r="306" spans="1:1" x14ac:dyDescent="0.35">
      <c r="A306" s="10" t="str">
        <f t="shared" si="4"/>
        <v/>
      </c>
    </row>
    <row r="307" spans="1:1" x14ac:dyDescent="0.35">
      <c r="A307" s="10" t="str">
        <f t="shared" si="4"/>
        <v/>
      </c>
    </row>
    <row r="308" spans="1:1" x14ac:dyDescent="0.35">
      <c r="A308" s="10" t="str">
        <f t="shared" si="4"/>
        <v/>
      </c>
    </row>
    <row r="309" spans="1:1" x14ac:dyDescent="0.35">
      <c r="A309" s="10" t="str">
        <f t="shared" si="4"/>
        <v/>
      </c>
    </row>
    <row r="310" spans="1:1" x14ac:dyDescent="0.35">
      <c r="A310" s="10" t="str">
        <f t="shared" si="4"/>
        <v/>
      </c>
    </row>
    <row r="311" spans="1:1" x14ac:dyDescent="0.35">
      <c r="A311" s="10" t="str">
        <f t="shared" si="4"/>
        <v/>
      </c>
    </row>
    <row r="312" spans="1:1" x14ac:dyDescent="0.35">
      <c r="A312" s="10" t="str">
        <f t="shared" si="4"/>
        <v/>
      </c>
    </row>
    <row r="313" spans="1:1" x14ac:dyDescent="0.35">
      <c r="A313" s="10" t="str">
        <f t="shared" si="4"/>
        <v/>
      </c>
    </row>
    <row r="314" spans="1:1" x14ac:dyDescent="0.35">
      <c r="A314" s="10" t="str">
        <f t="shared" si="4"/>
        <v/>
      </c>
    </row>
    <row r="315" spans="1:1" x14ac:dyDescent="0.35">
      <c r="A315" s="10" t="str">
        <f t="shared" si="4"/>
        <v/>
      </c>
    </row>
    <row r="316" spans="1:1" x14ac:dyDescent="0.35">
      <c r="A316" s="10" t="str">
        <f t="shared" si="4"/>
        <v/>
      </c>
    </row>
    <row r="317" spans="1:1" x14ac:dyDescent="0.35">
      <c r="A317" s="10" t="str">
        <f t="shared" si="4"/>
        <v/>
      </c>
    </row>
    <row r="318" spans="1:1" x14ac:dyDescent="0.35">
      <c r="A318" s="10" t="str">
        <f t="shared" si="4"/>
        <v/>
      </c>
    </row>
    <row r="319" spans="1:1" x14ac:dyDescent="0.35">
      <c r="A319" s="10" t="str">
        <f t="shared" si="4"/>
        <v/>
      </c>
    </row>
    <row r="320" spans="1:1" x14ac:dyDescent="0.35">
      <c r="A320" s="10" t="str">
        <f t="shared" si="4"/>
        <v/>
      </c>
    </row>
    <row r="321" spans="1:1" x14ac:dyDescent="0.35">
      <c r="A321" s="10" t="str">
        <f t="shared" si="4"/>
        <v/>
      </c>
    </row>
    <row r="322" spans="1:1" x14ac:dyDescent="0.35">
      <c r="A322" s="10" t="str">
        <f t="shared" si="4"/>
        <v/>
      </c>
    </row>
    <row r="323" spans="1:1" x14ac:dyDescent="0.35">
      <c r="A323" s="10" t="str">
        <f t="shared" si="4"/>
        <v/>
      </c>
    </row>
    <row r="324" spans="1:1" x14ac:dyDescent="0.35">
      <c r="A324" s="10" t="str">
        <f t="shared" si="4"/>
        <v/>
      </c>
    </row>
    <row r="325" spans="1:1" x14ac:dyDescent="0.35">
      <c r="A325" s="10" t="str">
        <f t="shared" ref="A325:A388" si="5">IF(B325="","",E325&amp;" ("&amp;B325&amp;")")</f>
        <v/>
      </c>
    </row>
    <row r="326" spans="1:1" x14ac:dyDescent="0.35">
      <c r="A326" s="10" t="str">
        <f t="shared" si="5"/>
        <v/>
      </c>
    </row>
    <row r="327" spans="1:1" x14ac:dyDescent="0.35">
      <c r="A327" s="10" t="str">
        <f t="shared" si="5"/>
        <v/>
      </c>
    </row>
    <row r="328" spans="1:1" x14ac:dyDescent="0.35">
      <c r="A328" s="10" t="str">
        <f t="shared" si="5"/>
        <v/>
      </c>
    </row>
    <row r="329" spans="1:1" x14ac:dyDescent="0.35">
      <c r="A329" s="10" t="str">
        <f t="shared" si="5"/>
        <v/>
      </c>
    </row>
    <row r="330" spans="1:1" x14ac:dyDescent="0.35">
      <c r="A330" s="10" t="str">
        <f t="shared" si="5"/>
        <v/>
      </c>
    </row>
    <row r="331" spans="1:1" x14ac:dyDescent="0.35">
      <c r="A331" s="10" t="str">
        <f t="shared" si="5"/>
        <v/>
      </c>
    </row>
    <row r="332" spans="1:1" x14ac:dyDescent="0.35">
      <c r="A332" s="10" t="str">
        <f t="shared" si="5"/>
        <v/>
      </c>
    </row>
    <row r="333" spans="1:1" x14ac:dyDescent="0.35">
      <c r="A333" s="10" t="str">
        <f t="shared" si="5"/>
        <v/>
      </c>
    </row>
    <row r="334" spans="1:1" x14ac:dyDescent="0.35">
      <c r="A334" s="10" t="str">
        <f t="shared" si="5"/>
        <v/>
      </c>
    </row>
    <row r="335" spans="1:1" x14ac:dyDescent="0.35">
      <c r="A335" s="10" t="str">
        <f t="shared" si="5"/>
        <v/>
      </c>
    </row>
    <row r="336" spans="1:1" x14ac:dyDescent="0.35">
      <c r="A336" s="10" t="str">
        <f t="shared" si="5"/>
        <v/>
      </c>
    </row>
    <row r="337" spans="1:1" x14ac:dyDescent="0.35">
      <c r="A337" s="10" t="str">
        <f t="shared" si="5"/>
        <v/>
      </c>
    </row>
    <row r="338" spans="1:1" x14ac:dyDescent="0.35">
      <c r="A338" s="10" t="str">
        <f t="shared" si="5"/>
        <v/>
      </c>
    </row>
    <row r="339" spans="1:1" x14ac:dyDescent="0.35">
      <c r="A339" s="10" t="str">
        <f t="shared" si="5"/>
        <v/>
      </c>
    </row>
    <row r="340" spans="1:1" x14ac:dyDescent="0.35">
      <c r="A340" s="10" t="str">
        <f t="shared" si="5"/>
        <v/>
      </c>
    </row>
    <row r="341" spans="1:1" x14ac:dyDescent="0.35">
      <c r="A341" s="10" t="str">
        <f t="shared" si="5"/>
        <v/>
      </c>
    </row>
    <row r="342" spans="1:1" x14ac:dyDescent="0.35">
      <c r="A342" s="10" t="str">
        <f t="shared" si="5"/>
        <v/>
      </c>
    </row>
    <row r="343" spans="1:1" x14ac:dyDescent="0.35">
      <c r="A343" s="10" t="str">
        <f t="shared" si="5"/>
        <v/>
      </c>
    </row>
    <row r="344" spans="1:1" x14ac:dyDescent="0.35">
      <c r="A344" s="10" t="str">
        <f t="shared" si="5"/>
        <v/>
      </c>
    </row>
    <row r="345" spans="1:1" x14ac:dyDescent="0.35">
      <c r="A345" s="10" t="str">
        <f t="shared" si="5"/>
        <v/>
      </c>
    </row>
    <row r="346" spans="1:1" x14ac:dyDescent="0.35">
      <c r="A346" s="10" t="str">
        <f t="shared" si="5"/>
        <v/>
      </c>
    </row>
    <row r="347" spans="1:1" x14ac:dyDescent="0.35">
      <c r="A347" s="10" t="str">
        <f t="shared" si="5"/>
        <v/>
      </c>
    </row>
    <row r="348" spans="1:1" x14ac:dyDescent="0.35">
      <c r="A348" s="10" t="str">
        <f t="shared" si="5"/>
        <v/>
      </c>
    </row>
    <row r="349" spans="1:1" x14ac:dyDescent="0.35">
      <c r="A349" s="10" t="str">
        <f t="shared" si="5"/>
        <v/>
      </c>
    </row>
    <row r="350" spans="1:1" x14ac:dyDescent="0.35">
      <c r="A350" s="10" t="str">
        <f t="shared" si="5"/>
        <v/>
      </c>
    </row>
    <row r="351" spans="1:1" x14ac:dyDescent="0.35">
      <c r="A351" s="10" t="str">
        <f t="shared" si="5"/>
        <v/>
      </c>
    </row>
    <row r="352" spans="1:1" x14ac:dyDescent="0.35">
      <c r="A352" s="10" t="str">
        <f t="shared" si="5"/>
        <v/>
      </c>
    </row>
    <row r="353" spans="1:1" x14ac:dyDescent="0.35">
      <c r="A353" s="10" t="str">
        <f t="shared" si="5"/>
        <v/>
      </c>
    </row>
    <row r="354" spans="1:1" x14ac:dyDescent="0.35">
      <c r="A354" s="10" t="str">
        <f t="shared" si="5"/>
        <v/>
      </c>
    </row>
    <row r="355" spans="1:1" x14ac:dyDescent="0.35">
      <c r="A355" s="10" t="str">
        <f t="shared" si="5"/>
        <v/>
      </c>
    </row>
    <row r="356" spans="1:1" x14ac:dyDescent="0.35">
      <c r="A356" s="10" t="str">
        <f t="shared" si="5"/>
        <v/>
      </c>
    </row>
    <row r="357" spans="1:1" x14ac:dyDescent="0.35">
      <c r="A357" s="10" t="str">
        <f t="shared" si="5"/>
        <v/>
      </c>
    </row>
    <row r="358" spans="1:1" x14ac:dyDescent="0.35">
      <c r="A358" s="10" t="str">
        <f t="shared" si="5"/>
        <v/>
      </c>
    </row>
    <row r="359" spans="1:1" x14ac:dyDescent="0.35">
      <c r="A359" s="10" t="str">
        <f t="shared" si="5"/>
        <v/>
      </c>
    </row>
    <row r="360" spans="1:1" x14ac:dyDescent="0.35">
      <c r="A360" s="10" t="str">
        <f t="shared" si="5"/>
        <v/>
      </c>
    </row>
    <row r="361" spans="1:1" x14ac:dyDescent="0.35">
      <c r="A361" s="10" t="str">
        <f t="shared" si="5"/>
        <v/>
      </c>
    </row>
    <row r="362" spans="1:1" x14ac:dyDescent="0.35">
      <c r="A362" s="10" t="str">
        <f t="shared" si="5"/>
        <v/>
      </c>
    </row>
    <row r="363" spans="1:1" x14ac:dyDescent="0.35">
      <c r="A363" s="10" t="str">
        <f t="shared" si="5"/>
        <v/>
      </c>
    </row>
    <row r="364" spans="1:1" x14ac:dyDescent="0.35">
      <c r="A364" s="10" t="str">
        <f t="shared" si="5"/>
        <v/>
      </c>
    </row>
    <row r="365" spans="1:1" x14ac:dyDescent="0.35">
      <c r="A365" s="10" t="str">
        <f t="shared" si="5"/>
        <v/>
      </c>
    </row>
    <row r="366" spans="1:1" x14ac:dyDescent="0.35">
      <c r="A366" s="10" t="str">
        <f t="shared" si="5"/>
        <v/>
      </c>
    </row>
    <row r="367" spans="1:1" x14ac:dyDescent="0.35">
      <c r="A367" s="10" t="str">
        <f t="shared" si="5"/>
        <v/>
      </c>
    </row>
    <row r="368" spans="1:1" x14ac:dyDescent="0.35">
      <c r="A368" s="10" t="str">
        <f t="shared" si="5"/>
        <v/>
      </c>
    </row>
    <row r="369" spans="1:1" x14ac:dyDescent="0.35">
      <c r="A369" s="10" t="str">
        <f t="shared" si="5"/>
        <v/>
      </c>
    </row>
    <row r="370" spans="1:1" x14ac:dyDescent="0.35">
      <c r="A370" s="10" t="str">
        <f t="shared" si="5"/>
        <v/>
      </c>
    </row>
    <row r="371" spans="1:1" x14ac:dyDescent="0.35">
      <c r="A371" s="10" t="str">
        <f t="shared" si="5"/>
        <v/>
      </c>
    </row>
    <row r="372" spans="1:1" x14ac:dyDescent="0.35">
      <c r="A372" s="10" t="str">
        <f t="shared" si="5"/>
        <v/>
      </c>
    </row>
    <row r="373" spans="1:1" x14ac:dyDescent="0.35">
      <c r="A373" s="10" t="str">
        <f t="shared" si="5"/>
        <v/>
      </c>
    </row>
    <row r="374" spans="1:1" x14ac:dyDescent="0.35">
      <c r="A374" s="10" t="str">
        <f t="shared" si="5"/>
        <v/>
      </c>
    </row>
    <row r="375" spans="1:1" x14ac:dyDescent="0.35">
      <c r="A375" s="10" t="str">
        <f t="shared" si="5"/>
        <v/>
      </c>
    </row>
    <row r="376" spans="1:1" x14ac:dyDescent="0.35">
      <c r="A376" s="10" t="str">
        <f t="shared" si="5"/>
        <v/>
      </c>
    </row>
    <row r="377" spans="1:1" x14ac:dyDescent="0.35">
      <c r="A377" s="10" t="str">
        <f t="shared" si="5"/>
        <v/>
      </c>
    </row>
    <row r="378" spans="1:1" x14ac:dyDescent="0.35">
      <c r="A378" s="10" t="str">
        <f t="shared" si="5"/>
        <v/>
      </c>
    </row>
    <row r="379" spans="1:1" x14ac:dyDescent="0.35">
      <c r="A379" s="10" t="str">
        <f t="shared" si="5"/>
        <v/>
      </c>
    </row>
    <row r="380" spans="1:1" x14ac:dyDescent="0.35">
      <c r="A380" s="10" t="str">
        <f t="shared" si="5"/>
        <v/>
      </c>
    </row>
    <row r="381" spans="1:1" x14ac:dyDescent="0.35">
      <c r="A381" s="10" t="str">
        <f t="shared" si="5"/>
        <v/>
      </c>
    </row>
    <row r="382" spans="1:1" x14ac:dyDescent="0.35">
      <c r="A382" s="10" t="str">
        <f t="shared" si="5"/>
        <v/>
      </c>
    </row>
    <row r="383" spans="1:1" x14ac:dyDescent="0.35">
      <c r="A383" s="10" t="str">
        <f t="shared" si="5"/>
        <v/>
      </c>
    </row>
    <row r="384" spans="1:1" x14ac:dyDescent="0.35">
      <c r="A384" s="10" t="str">
        <f t="shared" si="5"/>
        <v/>
      </c>
    </row>
    <row r="385" spans="1:1" x14ac:dyDescent="0.35">
      <c r="A385" s="10" t="str">
        <f t="shared" si="5"/>
        <v/>
      </c>
    </row>
    <row r="386" spans="1:1" x14ac:dyDescent="0.35">
      <c r="A386" s="10" t="str">
        <f t="shared" si="5"/>
        <v/>
      </c>
    </row>
    <row r="387" spans="1:1" x14ac:dyDescent="0.35">
      <c r="A387" s="10" t="str">
        <f t="shared" si="5"/>
        <v/>
      </c>
    </row>
    <row r="388" spans="1:1" x14ac:dyDescent="0.35">
      <c r="A388" s="10" t="str">
        <f t="shared" si="5"/>
        <v/>
      </c>
    </row>
    <row r="389" spans="1:1" x14ac:dyDescent="0.35">
      <c r="A389" s="10" t="str">
        <f t="shared" ref="A389:A452" si="6">IF(B389="","",E389&amp;" ("&amp;B389&amp;")")</f>
        <v/>
      </c>
    </row>
    <row r="390" spans="1:1" x14ac:dyDescent="0.35">
      <c r="A390" s="10" t="str">
        <f t="shared" si="6"/>
        <v/>
      </c>
    </row>
    <row r="391" spans="1:1" x14ac:dyDescent="0.35">
      <c r="A391" s="10" t="str">
        <f t="shared" si="6"/>
        <v/>
      </c>
    </row>
    <row r="392" spans="1:1" x14ac:dyDescent="0.35">
      <c r="A392" s="10" t="str">
        <f t="shared" si="6"/>
        <v/>
      </c>
    </row>
    <row r="393" spans="1:1" x14ac:dyDescent="0.35">
      <c r="A393" s="10" t="str">
        <f t="shared" si="6"/>
        <v/>
      </c>
    </row>
    <row r="394" spans="1:1" x14ac:dyDescent="0.35">
      <c r="A394" s="10" t="str">
        <f t="shared" si="6"/>
        <v/>
      </c>
    </row>
    <row r="395" spans="1:1" x14ac:dyDescent="0.35">
      <c r="A395" s="10" t="str">
        <f t="shared" si="6"/>
        <v/>
      </c>
    </row>
    <row r="396" spans="1:1" x14ac:dyDescent="0.35">
      <c r="A396" s="10" t="str">
        <f t="shared" si="6"/>
        <v/>
      </c>
    </row>
    <row r="397" spans="1:1" x14ac:dyDescent="0.35">
      <c r="A397" s="10" t="str">
        <f t="shared" si="6"/>
        <v/>
      </c>
    </row>
    <row r="398" spans="1:1" x14ac:dyDescent="0.35">
      <c r="A398" s="10" t="str">
        <f t="shared" si="6"/>
        <v/>
      </c>
    </row>
    <row r="399" spans="1:1" x14ac:dyDescent="0.35">
      <c r="A399" s="10" t="str">
        <f t="shared" si="6"/>
        <v/>
      </c>
    </row>
    <row r="400" spans="1:1" x14ac:dyDescent="0.35">
      <c r="A400" s="10" t="str">
        <f t="shared" si="6"/>
        <v/>
      </c>
    </row>
    <row r="401" spans="1:1" x14ac:dyDescent="0.35">
      <c r="A401" s="10" t="str">
        <f t="shared" si="6"/>
        <v/>
      </c>
    </row>
    <row r="402" spans="1:1" x14ac:dyDescent="0.35">
      <c r="A402" s="10" t="str">
        <f t="shared" si="6"/>
        <v/>
      </c>
    </row>
    <row r="403" spans="1:1" x14ac:dyDescent="0.35">
      <c r="A403" s="10" t="str">
        <f t="shared" si="6"/>
        <v/>
      </c>
    </row>
    <row r="404" spans="1:1" x14ac:dyDescent="0.35">
      <c r="A404" s="10" t="str">
        <f t="shared" si="6"/>
        <v/>
      </c>
    </row>
    <row r="405" spans="1:1" x14ac:dyDescent="0.35">
      <c r="A405" s="10" t="str">
        <f t="shared" si="6"/>
        <v/>
      </c>
    </row>
    <row r="406" spans="1:1" x14ac:dyDescent="0.35">
      <c r="A406" s="10" t="str">
        <f t="shared" si="6"/>
        <v/>
      </c>
    </row>
    <row r="407" spans="1:1" x14ac:dyDescent="0.35">
      <c r="A407" s="10" t="str">
        <f t="shared" si="6"/>
        <v/>
      </c>
    </row>
    <row r="408" spans="1:1" x14ac:dyDescent="0.35">
      <c r="A408" s="10" t="str">
        <f t="shared" si="6"/>
        <v/>
      </c>
    </row>
    <row r="409" spans="1:1" x14ac:dyDescent="0.35">
      <c r="A409" s="10" t="str">
        <f t="shared" si="6"/>
        <v/>
      </c>
    </row>
    <row r="410" spans="1:1" x14ac:dyDescent="0.35">
      <c r="A410" s="10" t="str">
        <f t="shared" si="6"/>
        <v/>
      </c>
    </row>
    <row r="411" spans="1:1" x14ac:dyDescent="0.35">
      <c r="A411" s="10" t="str">
        <f t="shared" si="6"/>
        <v/>
      </c>
    </row>
    <row r="412" spans="1:1" x14ac:dyDescent="0.35">
      <c r="A412" s="10" t="str">
        <f t="shared" si="6"/>
        <v/>
      </c>
    </row>
    <row r="413" spans="1:1" x14ac:dyDescent="0.35">
      <c r="A413" s="10" t="str">
        <f t="shared" si="6"/>
        <v/>
      </c>
    </row>
    <row r="414" spans="1:1" x14ac:dyDescent="0.35">
      <c r="A414" s="10" t="str">
        <f t="shared" si="6"/>
        <v/>
      </c>
    </row>
    <row r="415" spans="1:1" x14ac:dyDescent="0.35">
      <c r="A415" s="10" t="str">
        <f t="shared" si="6"/>
        <v/>
      </c>
    </row>
    <row r="416" spans="1:1" x14ac:dyDescent="0.35">
      <c r="A416" s="10" t="str">
        <f t="shared" si="6"/>
        <v/>
      </c>
    </row>
    <row r="417" spans="1:1" x14ac:dyDescent="0.35">
      <c r="A417" s="10" t="str">
        <f t="shared" si="6"/>
        <v/>
      </c>
    </row>
    <row r="418" spans="1:1" x14ac:dyDescent="0.35">
      <c r="A418" s="10" t="str">
        <f t="shared" si="6"/>
        <v/>
      </c>
    </row>
    <row r="419" spans="1:1" x14ac:dyDescent="0.35">
      <c r="A419" s="10" t="str">
        <f t="shared" si="6"/>
        <v/>
      </c>
    </row>
    <row r="420" spans="1:1" x14ac:dyDescent="0.35">
      <c r="A420" s="10" t="str">
        <f t="shared" si="6"/>
        <v/>
      </c>
    </row>
    <row r="421" spans="1:1" x14ac:dyDescent="0.35">
      <c r="A421" s="10" t="str">
        <f t="shared" si="6"/>
        <v/>
      </c>
    </row>
    <row r="422" spans="1:1" x14ac:dyDescent="0.35">
      <c r="A422" s="10" t="str">
        <f t="shared" si="6"/>
        <v/>
      </c>
    </row>
    <row r="423" spans="1:1" x14ac:dyDescent="0.35">
      <c r="A423" s="10" t="str">
        <f t="shared" si="6"/>
        <v/>
      </c>
    </row>
    <row r="424" spans="1:1" x14ac:dyDescent="0.35">
      <c r="A424" s="10" t="str">
        <f t="shared" si="6"/>
        <v/>
      </c>
    </row>
    <row r="425" spans="1:1" x14ac:dyDescent="0.35">
      <c r="A425" s="10" t="str">
        <f t="shared" si="6"/>
        <v/>
      </c>
    </row>
    <row r="426" spans="1:1" x14ac:dyDescent="0.35">
      <c r="A426" s="10" t="str">
        <f t="shared" si="6"/>
        <v/>
      </c>
    </row>
    <row r="427" spans="1:1" x14ac:dyDescent="0.35">
      <c r="A427" s="10" t="str">
        <f t="shared" si="6"/>
        <v/>
      </c>
    </row>
    <row r="428" spans="1:1" x14ac:dyDescent="0.35">
      <c r="A428" s="10" t="str">
        <f t="shared" si="6"/>
        <v/>
      </c>
    </row>
    <row r="429" spans="1:1" x14ac:dyDescent="0.35">
      <c r="A429" s="10" t="str">
        <f t="shared" si="6"/>
        <v/>
      </c>
    </row>
    <row r="430" spans="1:1" x14ac:dyDescent="0.35">
      <c r="A430" s="10" t="str">
        <f t="shared" si="6"/>
        <v/>
      </c>
    </row>
    <row r="431" spans="1:1" x14ac:dyDescent="0.35">
      <c r="A431" s="10" t="str">
        <f t="shared" si="6"/>
        <v/>
      </c>
    </row>
    <row r="432" spans="1:1" x14ac:dyDescent="0.35">
      <c r="A432" s="10" t="str">
        <f t="shared" si="6"/>
        <v/>
      </c>
    </row>
    <row r="433" spans="1:1" x14ac:dyDescent="0.35">
      <c r="A433" s="10" t="str">
        <f t="shared" si="6"/>
        <v/>
      </c>
    </row>
    <row r="434" spans="1:1" x14ac:dyDescent="0.35">
      <c r="A434" s="10" t="str">
        <f t="shared" si="6"/>
        <v/>
      </c>
    </row>
    <row r="435" spans="1:1" x14ac:dyDescent="0.35">
      <c r="A435" s="10" t="str">
        <f t="shared" si="6"/>
        <v/>
      </c>
    </row>
    <row r="436" spans="1:1" x14ac:dyDescent="0.35">
      <c r="A436" s="10" t="str">
        <f t="shared" si="6"/>
        <v/>
      </c>
    </row>
    <row r="437" spans="1:1" x14ac:dyDescent="0.35">
      <c r="A437" s="10" t="str">
        <f t="shared" si="6"/>
        <v/>
      </c>
    </row>
    <row r="438" spans="1:1" x14ac:dyDescent="0.35">
      <c r="A438" s="10" t="str">
        <f t="shared" si="6"/>
        <v/>
      </c>
    </row>
    <row r="439" spans="1:1" x14ac:dyDescent="0.35">
      <c r="A439" s="10" t="str">
        <f t="shared" si="6"/>
        <v/>
      </c>
    </row>
    <row r="440" spans="1:1" x14ac:dyDescent="0.35">
      <c r="A440" s="10" t="str">
        <f t="shared" si="6"/>
        <v/>
      </c>
    </row>
    <row r="441" spans="1:1" x14ac:dyDescent="0.35">
      <c r="A441" s="10" t="str">
        <f t="shared" si="6"/>
        <v/>
      </c>
    </row>
    <row r="442" spans="1:1" x14ac:dyDescent="0.35">
      <c r="A442" s="10" t="str">
        <f t="shared" si="6"/>
        <v/>
      </c>
    </row>
    <row r="443" spans="1:1" x14ac:dyDescent="0.35">
      <c r="A443" s="10" t="str">
        <f t="shared" si="6"/>
        <v/>
      </c>
    </row>
    <row r="444" spans="1:1" x14ac:dyDescent="0.35">
      <c r="A444" s="10" t="str">
        <f t="shared" si="6"/>
        <v/>
      </c>
    </row>
    <row r="445" spans="1:1" x14ac:dyDescent="0.35">
      <c r="A445" s="10" t="str">
        <f t="shared" si="6"/>
        <v/>
      </c>
    </row>
    <row r="446" spans="1:1" x14ac:dyDescent="0.35">
      <c r="A446" s="10" t="str">
        <f t="shared" si="6"/>
        <v/>
      </c>
    </row>
    <row r="447" spans="1:1" x14ac:dyDescent="0.35">
      <c r="A447" s="10" t="str">
        <f t="shared" si="6"/>
        <v/>
      </c>
    </row>
    <row r="448" spans="1:1" x14ac:dyDescent="0.35">
      <c r="A448" s="10" t="str">
        <f t="shared" si="6"/>
        <v/>
      </c>
    </row>
    <row r="449" spans="1:1" x14ac:dyDescent="0.35">
      <c r="A449" s="10" t="str">
        <f t="shared" si="6"/>
        <v/>
      </c>
    </row>
    <row r="450" spans="1:1" x14ac:dyDescent="0.35">
      <c r="A450" s="10" t="str">
        <f t="shared" si="6"/>
        <v/>
      </c>
    </row>
    <row r="451" spans="1:1" x14ac:dyDescent="0.35">
      <c r="A451" s="10" t="str">
        <f t="shared" si="6"/>
        <v/>
      </c>
    </row>
    <row r="452" spans="1:1" x14ac:dyDescent="0.35">
      <c r="A452" s="10" t="str">
        <f t="shared" si="6"/>
        <v/>
      </c>
    </row>
    <row r="453" spans="1:1" x14ac:dyDescent="0.35">
      <c r="A453" s="10" t="str">
        <f t="shared" ref="A453:A516" si="7">IF(B453="","",E453&amp;" ("&amp;B453&amp;")")</f>
        <v/>
      </c>
    </row>
    <row r="454" spans="1:1" x14ac:dyDescent="0.35">
      <c r="A454" s="10" t="str">
        <f t="shared" si="7"/>
        <v/>
      </c>
    </row>
    <row r="455" spans="1:1" x14ac:dyDescent="0.35">
      <c r="A455" s="10" t="str">
        <f t="shared" si="7"/>
        <v/>
      </c>
    </row>
    <row r="456" spans="1:1" x14ac:dyDescent="0.35">
      <c r="A456" s="10" t="str">
        <f t="shared" si="7"/>
        <v/>
      </c>
    </row>
    <row r="457" spans="1:1" x14ac:dyDescent="0.35">
      <c r="A457" s="10" t="str">
        <f t="shared" si="7"/>
        <v/>
      </c>
    </row>
    <row r="458" spans="1:1" x14ac:dyDescent="0.35">
      <c r="A458" s="10" t="str">
        <f t="shared" si="7"/>
        <v/>
      </c>
    </row>
    <row r="459" spans="1:1" x14ac:dyDescent="0.35">
      <c r="A459" s="10" t="str">
        <f t="shared" si="7"/>
        <v/>
      </c>
    </row>
    <row r="460" spans="1:1" x14ac:dyDescent="0.35">
      <c r="A460" s="10" t="str">
        <f t="shared" si="7"/>
        <v/>
      </c>
    </row>
    <row r="461" spans="1:1" x14ac:dyDescent="0.35">
      <c r="A461" s="10" t="str">
        <f t="shared" si="7"/>
        <v/>
      </c>
    </row>
    <row r="462" spans="1:1" x14ac:dyDescent="0.35">
      <c r="A462" s="10" t="str">
        <f t="shared" si="7"/>
        <v/>
      </c>
    </row>
    <row r="463" spans="1:1" x14ac:dyDescent="0.35">
      <c r="A463" s="10" t="str">
        <f t="shared" si="7"/>
        <v/>
      </c>
    </row>
    <row r="464" spans="1:1" x14ac:dyDescent="0.35">
      <c r="A464" s="10" t="str">
        <f t="shared" si="7"/>
        <v/>
      </c>
    </row>
    <row r="465" spans="1:1" x14ac:dyDescent="0.35">
      <c r="A465" s="10" t="str">
        <f t="shared" si="7"/>
        <v/>
      </c>
    </row>
    <row r="466" spans="1:1" x14ac:dyDescent="0.35">
      <c r="A466" s="10" t="str">
        <f t="shared" si="7"/>
        <v/>
      </c>
    </row>
    <row r="467" spans="1:1" x14ac:dyDescent="0.35">
      <c r="A467" s="10" t="str">
        <f t="shared" si="7"/>
        <v/>
      </c>
    </row>
    <row r="468" spans="1:1" x14ac:dyDescent="0.35">
      <c r="A468" s="10" t="str">
        <f t="shared" si="7"/>
        <v/>
      </c>
    </row>
    <row r="469" spans="1:1" x14ac:dyDescent="0.35">
      <c r="A469" s="10" t="str">
        <f t="shared" si="7"/>
        <v/>
      </c>
    </row>
    <row r="470" spans="1:1" x14ac:dyDescent="0.35">
      <c r="A470" s="10" t="str">
        <f t="shared" si="7"/>
        <v/>
      </c>
    </row>
    <row r="471" spans="1:1" x14ac:dyDescent="0.35">
      <c r="A471" s="10" t="str">
        <f t="shared" si="7"/>
        <v/>
      </c>
    </row>
    <row r="472" spans="1:1" x14ac:dyDescent="0.35">
      <c r="A472" s="10" t="str">
        <f t="shared" si="7"/>
        <v/>
      </c>
    </row>
    <row r="473" spans="1:1" x14ac:dyDescent="0.35">
      <c r="A473" s="10" t="str">
        <f t="shared" si="7"/>
        <v/>
      </c>
    </row>
    <row r="474" spans="1:1" x14ac:dyDescent="0.35">
      <c r="A474" s="10" t="str">
        <f t="shared" si="7"/>
        <v/>
      </c>
    </row>
    <row r="475" spans="1:1" x14ac:dyDescent="0.35">
      <c r="A475" s="10" t="str">
        <f t="shared" si="7"/>
        <v/>
      </c>
    </row>
    <row r="476" spans="1:1" x14ac:dyDescent="0.35">
      <c r="A476" s="10" t="str">
        <f t="shared" si="7"/>
        <v/>
      </c>
    </row>
    <row r="477" spans="1:1" x14ac:dyDescent="0.35">
      <c r="A477" s="10" t="str">
        <f t="shared" si="7"/>
        <v/>
      </c>
    </row>
    <row r="478" spans="1:1" x14ac:dyDescent="0.35">
      <c r="A478" s="10" t="str">
        <f t="shared" si="7"/>
        <v/>
      </c>
    </row>
    <row r="479" spans="1:1" x14ac:dyDescent="0.35">
      <c r="A479" s="10" t="str">
        <f t="shared" si="7"/>
        <v/>
      </c>
    </row>
    <row r="480" spans="1:1" x14ac:dyDescent="0.35">
      <c r="A480" s="10" t="str">
        <f t="shared" si="7"/>
        <v/>
      </c>
    </row>
    <row r="481" spans="1:1" x14ac:dyDescent="0.35">
      <c r="A481" s="10" t="str">
        <f t="shared" si="7"/>
        <v/>
      </c>
    </row>
    <row r="482" spans="1:1" x14ac:dyDescent="0.35">
      <c r="A482" s="10" t="str">
        <f t="shared" si="7"/>
        <v/>
      </c>
    </row>
    <row r="483" spans="1:1" x14ac:dyDescent="0.35">
      <c r="A483" s="10" t="str">
        <f t="shared" si="7"/>
        <v/>
      </c>
    </row>
    <row r="484" spans="1:1" x14ac:dyDescent="0.35">
      <c r="A484" s="10" t="str">
        <f t="shared" si="7"/>
        <v/>
      </c>
    </row>
    <row r="485" spans="1:1" x14ac:dyDescent="0.35">
      <c r="A485" s="10" t="str">
        <f t="shared" si="7"/>
        <v/>
      </c>
    </row>
    <row r="486" spans="1:1" x14ac:dyDescent="0.35">
      <c r="A486" s="10" t="str">
        <f t="shared" si="7"/>
        <v/>
      </c>
    </row>
    <row r="487" spans="1:1" x14ac:dyDescent="0.35">
      <c r="A487" s="10" t="str">
        <f t="shared" si="7"/>
        <v/>
      </c>
    </row>
    <row r="488" spans="1:1" x14ac:dyDescent="0.35">
      <c r="A488" s="10" t="str">
        <f t="shared" si="7"/>
        <v/>
      </c>
    </row>
    <row r="489" spans="1:1" x14ac:dyDescent="0.35">
      <c r="A489" s="10" t="str">
        <f t="shared" si="7"/>
        <v/>
      </c>
    </row>
    <row r="490" spans="1:1" x14ac:dyDescent="0.35">
      <c r="A490" s="10" t="str">
        <f t="shared" si="7"/>
        <v/>
      </c>
    </row>
    <row r="491" spans="1:1" x14ac:dyDescent="0.35">
      <c r="A491" s="10" t="str">
        <f t="shared" si="7"/>
        <v/>
      </c>
    </row>
    <row r="492" spans="1:1" x14ac:dyDescent="0.35">
      <c r="A492" s="10" t="str">
        <f t="shared" si="7"/>
        <v/>
      </c>
    </row>
    <row r="493" spans="1:1" x14ac:dyDescent="0.35">
      <c r="A493" s="10" t="str">
        <f t="shared" si="7"/>
        <v/>
      </c>
    </row>
    <row r="494" spans="1:1" x14ac:dyDescent="0.35">
      <c r="A494" s="10" t="str">
        <f t="shared" si="7"/>
        <v/>
      </c>
    </row>
    <row r="495" spans="1:1" x14ac:dyDescent="0.35">
      <c r="A495" s="10" t="str">
        <f t="shared" si="7"/>
        <v/>
      </c>
    </row>
    <row r="496" spans="1:1" x14ac:dyDescent="0.35">
      <c r="A496" s="10" t="str">
        <f t="shared" si="7"/>
        <v/>
      </c>
    </row>
    <row r="497" spans="1:1" x14ac:dyDescent="0.35">
      <c r="A497" s="10" t="str">
        <f t="shared" si="7"/>
        <v/>
      </c>
    </row>
    <row r="498" spans="1:1" x14ac:dyDescent="0.35">
      <c r="A498" s="10" t="str">
        <f t="shared" si="7"/>
        <v/>
      </c>
    </row>
    <row r="499" spans="1:1" x14ac:dyDescent="0.35">
      <c r="A499" s="10" t="str">
        <f t="shared" si="7"/>
        <v/>
      </c>
    </row>
    <row r="500" spans="1:1" x14ac:dyDescent="0.35">
      <c r="A500" s="10" t="str">
        <f t="shared" si="7"/>
        <v/>
      </c>
    </row>
    <row r="501" spans="1:1" x14ac:dyDescent="0.35">
      <c r="A501" s="10" t="str">
        <f t="shared" si="7"/>
        <v/>
      </c>
    </row>
    <row r="502" spans="1:1" x14ac:dyDescent="0.35">
      <c r="A502" s="10" t="str">
        <f t="shared" si="7"/>
        <v/>
      </c>
    </row>
    <row r="503" spans="1:1" x14ac:dyDescent="0.35">
      <c r="A503" s="10" t="str">
        <f t="shared" si="7"/>
        <v/>
      </c>
    </row>
    <row r="504" spans="1:1" x14ac:dyDescent="0.35">
      <c r="A504" s="10" t="str">
        <f t="shared" si="7"/>
        <v/>
      </c>
    </row>
    <row r="505" spans="1:1" x14ac:dyDescent="0.35">
      <c r="A505" s="10" t="str">
        <f t="shared" si="7"/>
        <v/>
      </c>
    </row>
    <row r="506" spans="1:1" x14ac:dyDescent="0.35">
      <c r="A506" s="10" t="str">
        <f t="shared" si="7"/>
        <v/>
      </c>
    </row>
    <row r="507" spans="1:1" x14ac:dyDescent="0.35">
      <c r="A507" s="10" t="str">
        <f t="shared" si="7"/>
        <v/>
      </c>
    </row>
    <row r="508" spans="1:1" x14ac:dyDescent="0.35">
      <c r="A508" s="10" t="str">
        <f t="shared" si="7"/>
        <v/>
      </c>
    </row>
    <row r="509" spans="1:1" x14ac:dyDescent="0.35">
      <c r="A509" s="10" t="str">
        <f t="shared" si="7"/>
        <v/>
      </c>
    </row>
    <row r="510" spans="1:1" x14ac:dyDescent="0.35">
      <c r="A510" s="10" t="str">
        <f t="shared" si="7"/>
        <v/>
      </c>
    </row>
    <row r="511" spans="1:1" x14ac:dyDescent="0.35">
      <c r="A511" s="10" t="str">
        <f t="shared" si="7"/>
        <v/>
      </c>
    </row>
    <row r="512" spans="1:1" x14ac:dyDescent="0.35">
      <c r="A512" s="10" t="str">
        <f t="shared" si="7"/>
        <v/>
      </c>
    </row>
    <row r="513" spans="1:1" x14ac:dyDescent="0.35">
      <c r="A513" s="10" t="str">
        <f t="shared" si="7"/>
        <v/>
      </c>
    </row>
    <row r="514" spans="1:1" x14ac:dyDescent="0.35">
      <c r="A514" s="10" t="str">
        <f t="shared" si="7"/>
        <v/>
      </c>
    </row>
    <row r="515" spans="1:1" x14ac:dyDescent="0.35">
      <c r="A515" s="10" t="str">
        <f t="shared" si="7"/>
        <v/>
      </c>
    </row>
    <row r="516" spans="1:1" x14ac:dyDescent="0.35">
      <c r="A516" s="10" t="str">
        <f t="shared" si="7"/>
        <v/>
      </c>
    </row>
    <row r="517" spans="1:1" x14ac:dyDescent="0.35">
      <c r="A517" s="10" t="str">
        <f t="shared" ref="A517:A580" si="8">IF(B517="","",E517&amp;" ("&amp;B517&amp;")")</f>
        <v/>
      </c>
    </row>
    <row r="518" spans="1:1" x14ac:dyDescent="0.35">
      <c r="A518" s="10" t="str">
        <f t="shared" si="8"/>
        <v/>
      </c>
    </row>
    <row r="519" spans="1:1" x14ac:dyDescent="0.35">
      <c r="A519" s="10" t="str">
        <f t="shared" si="8"/>
        <v/>
      </c>
    </row>
    <row r="520" spans="1:1" x14ac:dyDescent="0.35">
      <c r="A520" s="10" t="str">
        <f t="shared" si="8"/>
        <v/>
      </c>
    </row>
    <row r="521" spans="1:1" x14ac:dyDescent="0.35">
      <c r="A521" s="10" t="str">
        <f t="shared" si="8"/>
        <v/>
      </c>
    </row>
    <row r="522" spans="1:1" x14ac:dyDescent="0.35">
      <c r="A522" s="10" t="str">
        <f t="shared" si="8"/>
        <v/>
      </c>
    </row>
    <row r="523" spans="1:1" x14ac:dyDescent="0.35">
      <c r="A523" s="10" t="str">
        <f t="shared" si="8"/>
        <v/>
      </c>
    </row>
    <row r="524" spans="1:1" x14ac:dyDescent="0.35">
      <c r="A524" s="10" t="str">
        <f t="shared" si="8"/>
        <v/>
      </c>
    </row>
    <row r="525" spans="1:1" x14ac:dyDescent="0.35">
      <c r="A525" s="10" t="str">
        <f t="shared" si="8"/>
        <v/>
      </c>
    </row>
    <row r="526" spans="1:1" x14ac:dyDescent="0.35">
      <c r="A526" s="10" t="str">
        <f t="shared" si="8"/>
        <v/>
      </c>
    </row>
    <row r="527" spans="1:1" x14ac:dyDescent="0.35">
      <c r="A527" s="10" t="str">
        <f t="shared" si="8"/>
        <v/>
      </c>
    </row>
    <row r="528" spans="1:1" x14ac:dyDescent="0.35">
      <c r="A528" s="10" t="str">
        <f t="shared" si="8"/>
        <v/>
      </c>
    </row>
    <row r="529" spans="1:1" x14ac:dyDescent="0.35">
      <c r="A529" s="10" t="str">
        <f t="shared" si="8"/>
        <v/>
      </c>
    </row>
    <row r="530" spans="1:1" x14ac:dyDescent="0.35">
      <c r="A530" s="10" t="str">
        <f t="shared" si="8"/>
        <v/>
      </c>
    </row>
    <row r="531" spans="1:1" x14ac:dyDescent="0.35">
      <c r="A531" s="10" t="str">
        <f t="shared" si="8"/>
        <v/>
      </c>
    </row>
    <row r="532" spans="1:1" x14ac:dyDescent="0.35">
      <c r="A532" s="10" t="str">
        <f t="shared" si="8"/>
        <v/>
      </c>
    </row>
    <row r="533" spans="1:1" x14ac:dyDescent="0.35">
      <c r="A533" s="10" t="str">
        <f t="shared" si="8"/>
        <v/>
      </c>
    </row>
    <row r="534" spans="1:1" x14ac:dyDescent="0.35">
      <c r="A534" s="10" t="str">
        <f t="shared" si="8"/>
        <v/>
      </c>
    </row>
    <row r="535" spans="1:1" x14ac:dyDescent="0.35">
      <c r="A535" s="10" t="str">
        <f t="shared" si="8"/>
        <v/>
      </c>
    </row>
    <row r="536" spans="1:1" x14ac:dyDescent="0.35">
      <c r="A536" s="10" t="str">
        <f t="shared" si="8"/>
        <v/>
      </c>
    </row>
    <row r="537" spans="1:1" x14ac:dyDescent="0.35">
      <c r="A537" s="10" t="str">
        <f t="shared" si="8"/>
        <v/>
      </c>
    </row>
    <row r="538" spans="1:1" x14ac:dyDescent="0.35">
      <c r="A538" s="10" t="str">
        <f t="shared" si="8"/>
        <v/>
      </c>
    </row>
    <row r="539" spans="1:1" x14ac:dyDescent="0.35">
      <c r="A539" s="10" t="str">
        <f t="shared" si="8"/>
        <v/>
      </c>
    </row>
    <row r="540" spans="1:1" x14ac:dyDescent="0.35">
      <c r="A540" s="10" t="str">
        <f t="shared" si="8"/>
        <v/>
      </c>
    </row>
    <row r="541" spans="1:1" x14ac:dyDescent="0.35">
      <c r="A541" s="10" t="str">
        <f t="shared" si="8"/>
        <v/>
      </c>
    </row>
    <row r="542" spans="1:1" x14ac:dyDescent="0.35">
      <c r="A542" s="10" t="str">
        <f t="shared" si="8"/>
        <v/>
      </c>
    </row>
    <row r="543" spans="1:1" x14ac:dyDescent="0.35">
      <c r="A543" s="10" t="str">
        <f t="shared" si="8"/>
        <v/>
      </c>
    </row>
    <row r="544" spans="1:1" x14ac:dyDescent="0.35">
      <c r="A544" s="10" t="str">
        <f t="shared" si="8"/>
        <v/>
      </c>
    </row>
    <row r="545" spans="1:1" x14ac:dyDescent="0.35">
      <c r="A545" s="10" t="str">
        <f t="shared" si="8"/>
        <v/>
      </c>
    </row>
    <row r="546" spans="1:1" x14ac:dyDescent="0.35">
      <c r="A546" s="10" t="str">
        <f t="shared" si="8"/>
        <v/>
      </c>
    </row>
    <row r="547" spans="1:1" x14ac:dyDescent="0.35">
      <c r="A547" s="10" t="str">
        <f t="shared" si="8"/>
        <v/>
      </c>
    </row>
    <row r="548" spans="1:1" x14ac:dyDescent="0.35">
      <c r="A548" s="10" t="str">
        <f t="shared" si="8"/>
        <v/>
      </c>
    </row>
    <row r="549" spans="1:1" x14ac:dyDescent="0.35">
      <c r="A549" s="10" t="str">
        <f t="shared" si="8"/>
        <v/>
      </c>
    </row>
    <row r="550" spans="1:1" x14ac:dyDescent="0.35">
      <c r="A550" s="10" t="str">
        <f t="shared" si="8"/>
        <v/>
      </c>
    </row>
    <row r="551" spans="1:1" x14ac:dyDescent="0.35">
      <c r="A551" s="10" t="str">
        <f t="shared" si="8"/>
        <v/>
      </c>
    </row>
    <row r="552" spans="1:1" x14ac:dyDescent="0.35">
      <c r="A552" s="10" t="str">
        <f t="shared" si="8"/>
        <v/>
      </c>
    </row>
    <row r="553" spans="1:1" x14ac:dyDescent="0.35">
      <c r="A553" s="10" t="str">
        <f t="shared" si="8"/>
        <v/>
      </c>
    </row>
    <row r="554" spans="1:1" x14ac:dyDescent="0.35">
      <c r="A554" s="10" t="str">
        <f t="shared" si="8"/>
        <v/>
      </c>
    </row>
    <row r="555" spans="1:1" x14ac:dyDescent="0.35">
      <c r="A555" s="10" t="str">
        <f t="shared" si="8"/>
        <v/>
      </c>
    </row>
    <row r="556" spans="1:1" x14ac:dyDescent="0.35">
      <c r="A556" s="10" t="str">
        <f t="shared" si="8"/>
        <v/>
      </c>
    </row>
    <row r="557" spans="1:1" x14ac:dyDescent="0.35">
      <c r="A557" s="10" t="str">
        <f t="shared" si="8"/>
        <v/>
      </c>
    </row>
    <row r="558" spans="1:1" x14ac:dyDescent="0.35">
      <c r="A558" s="10" t="str">
        <f t="shared" si="8"/>
        <v/>
      </c>
    </row>
    <row r="559" spans="1:1" x14ac:dyDescent="0.35">
      <c r="A559" s="10" t="str">
        <f t="shared" si="8"/>
        <v/>
      </c>
    </row>
    <row r="560" spans="1:1" x14ac:dyDescent="0.35">
      <c r="A560" s="10" t="str">
        <f t="shared" si="8"/>
        <v/>
      </c>
    </row>
    <row r="561" spans="1:1" x14ac:dyDescent="0.35">
      <c r="A561" s="10" t="str">
        <f t="shared" si="8"/>
        <v/>
      </c>
    </row>
    <row r="562" spans="1:1" x14ac:dyDescent="0.35">
      <c r="A562" s="10" t="str">
        <f t="shared" si="8"/>
        <v/>
      </c>
    </row>
    <row r="563" spans="1:1" x14ac:dyDescent="0.35">
      <c r="A563" s="10" t="str">
        <f t="shared" si="8"/>
        <v/>
      </c>
    </row>
    <row r="564" spans="1:1" x14ac:dyDescent="0.35">
      <c r="A564" s="10" t="str">
        <f t="shared" si="8"/>
        <v/>
      </c>
    </row>
    <row r="565" spans="1:1" x14ac:dyDescent="0.35">
      <c r="A565" s="10" t="str">
        <f t="shared" si="8"/>
        <v/>
      </c>
    </row>
    <row r="566" spans="1:1" x14ac:dyDescent="0.35">
      <c r="A566" s="10" t="str">
        <f t="shared" si="8"/>
        <v/>
      </c>
    </row>
    <row r="567" spans="1:1" x14ac:dyDescent="0.35">
      <c r="A567" s="10" t="str">
        <f t="shared" si="8"/>
        <v/>
      </c>
    </row>
    <row r="568" spans="1:1" x14ac:dyDescent="0.35">
      <c r="A568" s="10" t="str">
        <f t="shared" si="8"/>
        <v/>
      </c>
    </row>
    <row r="569" spans="1:1" x14ac:dyDescent="0.35">
      <c r="A569" s="10" t="str">
        <f t="shared" si="8"/>
        <v/>
      </c>
    </row>
    <row r="570" spans="1:1" x14ac:dyDescent="0.35">
      <c r="A570" s="10" t="str">
        <f t="shared" si="8"/>
        <v/>
      </c>
    </row>
    <row r="571" spans="1:1" x14ac:dyDescent="0.35">
      <c r="A571" s="10" t="str">
        <f t="shared" si="8"/>
        <v/>
      </c>
    </row>
    <row r="572" spans="1:1" x14ac:dyDescent="0.35">
      <c r="A572" s="10" t="str">
        <f t="shared" si="8"/>
        <v/>
      </c>
    </row>
    <row r="573" spans="1:1" x14ac:dyDescent="0.35">
      <c r="A573" s="10" t="str">
        <f t="shared" si="8"/>
        <v/>
      </c>
    </row>
    <row r="574" spans="1:1" x14ac:dyDescent="0.35">
      <c r="A574" s="10" t="str">
        <f t="shared" si="8"/>
        <v/>
      </c>
    </row>
    <row r="575" spans="1:1" x14ac:dyDescent="0.35">
      <c r="A575" s="10" t="str">
        <f t="shared" si="8"/>
        <v/>
      </c>
    </row>
    <row r="576" spans="1:1" x14ac:dyDescent="0.35">
      <c r="A576" s="10" t="str">
        <f t="shared" si="8"/>
        <v/>
      </c>
    </row>
    <row r="577" spans="1:1" x14ac:dyDescent="0.35">
      <c r="A577" s="10" t="str">
        <f t="shared" si="8"/>
        <v/>
      </c>
    </row>
    <row r="578" spans="1:1" x14ac:dyDescent="0.35">
      <c r="A578" s="10" t="str">
        <f t="shared" si="8"/>
        <v/>
      </c>
    </row>
    <row r="579" spans="1:1" x14ac:dyDescent="0.35">
      <c r="A579" s="10" t="str">
        <f t="shared" si="8"/>
        <v/>
      </c>
    </row>
    <row r="580" spans="1:1" x14ac:dyDescent="0.35">
      <c r="A580" s="10" t="str">
        <f t="shared" si="8"/>
        <v/>
      </c>
    </row>
    <row r="581" spans="1:1" x14ac:dyDescent="0.35">
      <c r="A581" s="10" t="str">
        <f t="shared" ref="A581:A644" si="9">IF(B581="","",E581&amp;" ("&amp;B581&amp;")")</f>
        <v/>
      </c>
    </row>
    <row r="582" spans="1:1" x14ac:dyDescent="0.35">
      <c r="A582" s="10" t="str">
        <f t="shared" si="9"/>
        <v/>
      </c>
    </row>
    <row r="583" spans="1:1" x14ac:dyDescent="0.35">
      <c r="A583" s="10" t="str">
        <f t="shared" si="9"/>
        <v/>
      </c>
    </row>
    <row r="584" spans="1:1" x14ac:dyDescent="0.35">
      <c r="A584" s="10" t="str">
        <f t="shared" si="9"/>
        <v/>
      </c>
    </row>
    <row r="585" spans="1:1" x14ac:dyDescent="0.35">
      <c r="A585" s="10" t="str">
        <f t="shared" si="9"/>
        <v/>
      </c>
    </row>
    <row r="586" spans="1:1" x14ac:dyDescent="0.35">
      <c r="A586" s="10" t="str">
        <f t="shared" si="9"/>
        <v/>
      </c>
    </row>
    <row r="587" spans="1:1" x14ac:dyDescent="0.35">
      <c r="A587" s="10" t="str">
        <f t="shared" si="9"/>
        <v/>
      </c>
    </row>
    <row r="588" spans="1:1" x14ac:dyDescent="0.35">
      <c r="A588" s="10" t="str">
        <f t="shared" si="9"/>
        <v/>
      </c>
    </row>
    <row r="589" spans="1:1" x14ac:dyDescent="0.35">
      <c r="A589" s="10" t="str">
        <f t="shared" si="9"/>
        <v/>
      </c>
    </row>
    <row r="590" spans="1:1" x14ac:dyDescent="0.35">
      <c r="A590" s="10" t="str">
        <f t="shared" si="9"/>
        <v/>
      </c>
    </row>
    <row r="591" spans="1:1" x14ac:dyDescent="0.35">
      <c r="A591" s="10" t="str">
        <f t="shared" si="9"/>
        <v/>
      </c>
    </row>
    <row r="592" spans="1:1" x14ac:dyDescent="0.35">
      <c r="A592" s="10" t="str">
        <f t="shared" si="9"/>
        <v/>
      </c>
    </row>
    <row r="593" spans="1:1" x14ac:dyDescent="0.35">
      <c r="A593" s="10" t="str">
        <f t="shared" si="9"/>
        <v/>
      </c>
    </row>
    <row r="594" spans="1:1" x14ac:dyDescent="0.35">
      <c r="A594" s="10" t="str">
        <f t="shared" si="9"/>
        <v/>
      </c>
    </row>
    <row r="595" spans="1:1" x14ac:dyDescent="0.35">
      <c r="A595" s="10" t="str">
        <f t="shared" si="9"/>
        <v/>
      </c>
    </row>
    <row r="596" spans="1:1" x14ac:dyDescent="0.35">
      <c r="A596" s="10" t="str">
        <f t="shared" si="9"/>
        <v/>
      </c>
    </row>
    <row r="597" spans="1:1" x14ac:dyDescent="0.35">
      <c r="A597" s="10" t="str">
        <f t="shared" si="9"/>
        <v/>
      </c>
    </row>
    <row r="598" spans="1:1" x14ac:dyDescent="0.35">
      <c r="A598" s="10" t="str">
        <f t="shared" si="9"/>
        <v/>
      </c>
    </row>
    <row r="599" spans="1:1" x14ac:dyDescent="0.35">
      <c r="A599" s="10" t="str">
        <f t="shared" si="9"/>
        <v/>
      </c>
    </row>
    <row r="600" spans="1:1" x14ac:dyDescent="0.35">
      <c r="A600" s="10" t="str">
        <f t="shared" si="9"/>
        <v/>
      </c>
    </row>
    <row r="601" spans="1:1" x14ac:dyDescent="0.35">
      <c r="A601" s="10" t="str">
        <f t="shared" si="9"/>
        <v/>
      </c>
    </row>
    <row r="602" spans="1:1" x14ac:dyDescent="0.35">
      <c r="A602" s="10" t="str">
        <f t="shared" si="9"/>
        <v/>
      </c>
    </row>
    <row r="603" spans="1:1" x14ac:dyDescent="0.35">
      <c r="A603" s="10" t="str">
        <f t="shared" si="9"/>
        <v/>
      </c>
    </row>
    <row r="604" spans="1:1" x14ac:dyDescent="0.35">
      <c r="A604" s="10" t="str">
        <f t="shared" si="9"/>
        <v/>
      </c>
    </row>
    <row r="605" spans="1:1" x14ac:dyDescent="0.35">
      <c r="A605" s="10" t="str">
        <f t="shared" si="9"/>
        <v/>
      </c>
    </row>
    <row r="606" spans="1:1" x14ac:dyDescent="0.35">
      <c r="A606" s="10" t="str">
        <f t="shared" si="9"/>
        <v/>
      </c>
    </row>
    <row r="607" spans="1:1" x14ac:dyDescent="0.35">
      <c r="A607" s="10" t="str">
        <f t="shared" si="9"/>
        <v/>
      </c>
    </row>
    <row r="608" spans="1:1" x14ac:dyDescent="0.35">
      <c r="A608" s="10" t="str">
        <f t="shared" si="9"/>
        <v/>
      </c>
    </row>
    <row r="609" spans="1:1" x14ac:dyDescent="0.35">
      <c r="A609" s="10" t="str">
        <f t="shared" si="9"/>
        <v/>
      </c>
    </row>
    <row r="610" spans="1:1" x14ac:dyDescent="0.35">
      <c r="A610" s="10" t="str">
        <f t="shared" si="9"/>
        <v/>
      </c>
    </row>
    <row r="611" spans="1:1" x14ac:dyDescent="0.35">
      <c r="A611" s="10" t="str">
        <f t="shared" si="9"/>
        <v/>
      </c>
    </row>
    <row r="612" spans="1:1" x14ac:dyDescent="0.35">
      <c r="A612" s="10" t="str">
        <f t="shared" si="9"/>
        <v/>
      </c>
    </row>
    <row r="613" spans="1:1" x14ac:dyDescent="0.35">
      <c r="A613" s="10" t="str">
        <f t="shared" si="9"/>
        <v/>
      </c>
    </row>
    <row r="614" spans="1:1" x14ac:dyDescent="0.35">
      <c r="A614" s="10" t="str">
        <f t="shared" si="9"/>
        <v/>
      </c>
    </row>
    <row r="615" spans="1:1" x14ac:dyDescent="0.35">
      <c r="A615" s="10" t="str">
        <f t="shared" si="9"/>
        <v/>
      </c>
    </row>
    <row r="616" spans="1:1" x14ac:dyDescent="0.35">
      <c r="A616" s="10" t="str">
        <f t="shared" si="9"/>
        <v/>
      </c>
    </row>
    <row r="617" spans="1:1" x14ac:dyDescent="0.35">
      <c r="A617" s="10" t="str">
        <f t="shared" si="9"/>
        <v/>
      </c>
    </row>
    <row r="618" spans="1:1" x14ac:dyDescent="0.35">
      <c r="A618" s="10" t="str">
        <f t="shared" si="9"/>
        <v/>
      </c>
    </row>
    <row r="619" spans="1:1" x14ac:dyDescent="0.35">
      <c r="A619" s="10" t="str">
        <f t="shared" si="9"/>
        <v/>
      </c>
    </row>
    <row r="620" spans="1:1" x14ac:dyDescent="0.35">
      <c r="A620" s="10" t="str">
        <f t="shared" si="9"/>
        <v/>
      </c>
    </row>
    <row r="621" spans="1:1" x14ac:dyDescent="0.35">
      <c r="A621" s="10" t="str">
        <f t="shared" si="9"/>
        <v/>
      </c>
    </row>
    <row r="622" spans="1:1" x14ac:dyDescent="0.35">
      <c r="A622" s="10" t="str">
        <f t="shared" si="9"/>
        <v/>
      </c>
    </row>
    <row r="623" spans="1:1" x14ac:dyDescent="0.35">
      <c r="A623" s="10" t="str">
        <f t="shared" si="9"/>
        <v/>
      </c>
    </row>
    <row r="624" spans="1:1" x14ac:dyDescent="0.35">
      <c r="A624" s="10" t="str">
        <f t="shared" si="9"/>
        <v/>
      </c>
    </row>
    <row r="625" spans="1:1" x14ac:dyDescent="0.35">
      <c r="A625" s="10" t="str">
        <f t="shared" si="9"/>
        <v/>
      </c>
    </row>
    <row r="626" spans="1:1" x14ac:dyDescent="0.35">
      <c r="A626" s="10" t="str">
        <f t="shared" si="9"/>
        <v/>
      </c>
    </row>
    <row r="627" spans="1:1" x14ac:dyDescent="0.35">
      <c r="A627" s="10" t="str">
        <f t="shared" si="9"/>
        <v/>
      </c>
    </row>
    <row r="628" spans="1:1" x14ac:dyDescent="0.35">
      <c r="A628" s="10" t="str">
        <f t="shared" si="9"/>
        <v/>
      </c>
    </row>
    <row r="629" spans="1:1" x14ac:dyDescent="0.35">
      <c r="A629" s="10" t="str">
        <f t="shared" si="9"/>
        <v/>
      </c>
    </row>
    <row r="630" spans="1:1" x14ac:dyDescent="0.35">
      <c r="A630" s="10" t="str">
        <f t="shared" si="9"/>
        <v/>
      </c>
    </row>
    <row r="631" spans="1:1" x14ac:dyDescent="0.35">
      <c r="A631" s="10" t="str">
        <f t="shared" si="9"/>
        <v/>
      </c>
    </row>
    <row r="632" spans="1:1" x14ac:dyDescent="0.35">
      <c r="A632" s="10" t="str">
        <f t="shared" si="9"/>
        <v/>
      </c>
    </row>
    <row r="633" spans="1:1" x14ac:dyDescent="0.35">
      <c r="A633" s="10" t="str">
        <f t="shared" si="9"/>
        <v/>
      </c>
    </row>
    <row r="634" spans="1:1" x14ac:dyDescent="0.35">
      <c r="A634" s="10" t="str">
        <f t="shared" si="9"/>
        <v/>
      </c>
    </row>
    <row r="635" spans="1:1" x14ac:dyDescent="0.35">
      <c r="A635" s="10" t="str">
        <f t="shared" si="9"/>
        <v/>
      </c>
    </row>
    <row r="636" spans="1:1" x14ac:dyDescent="0.35">
      <c r="A636" s="10" t="str">
        <f t="shared" si="9"/>
        <v/>
      </c>
    </row>
    <row r="637" spans="1:1" x14ac:dyDescent="0.35">
      <c r="A637" s="10" t="str">
        <f t="shared" si="9"/>
        <v/>
      </c>
    </row>
    <row r="638" spans="1:1" x14ac:dyDescent="0.35">
      <c r="A638" s="10" t="str">
        <f t="shared" si="9"/>
        <v/>
      </c>
    </row>
    <row r="639" spans="1:1" x14ac:dyDescent="0.35">
      <c r="A639" s="10" t="str">
        <f t="shared" si="9"/>
        <v/>
      </c>
    </row>
    <row r="640" spans="1:1" x14ac:dyDescent="0.35">
      <c r="A640" s="10" t="str">
        <f t="shared" si="9"/>
        <v/>
      </c>
    </row>
    <row r="641" spans="1:1" x14ac:dyDescent="0.35">
      <c r="A641" s="10" t="str">
        <f t="shared" si="9"/>
        <v/>
      </c>
    </row>
    <row r="642" spans="1:1" x14ac:dyDescent="0.35">
      <c r="A642" s="10" t="str">
        <f t="shared" si="9"/>
        <v/>
      </c>
    </row>
    <row r="643" spans="1:1" x14ac:dyDescent="0.35">
      <c r="A643" s="10" t="str">
        <f t="shared" si="9"/>
        <v/>
      </c>
    </row>
    <row r="644" spans="1:1" x14ac:dyDescent="0.35">
      <c r="A644" s="10" t="str">
        <f t="shared" si="9"/>
        <v/>
      </c>
    </row>
    <row r="645" spans="1:1" x14ac:dyDescent="0.35">
      <c r="A645" s="10" t="str">
        <f t="shared" ref="A645:A708" si="10">IF(B645="","",E645&amp;" ("&amp;B645&amp;")")</f>
        <v/>
      </c>
    </row>
    <row r="646" spans="1:1" x14ac:dyDescent="0.35">
      <c r="A646" s="10" t="str">
        <f t="shared" si="10"/>
        <v/>
      </c>
    </row>
    <row r="647" spans="1:1" x14ac:dyDescent="0.35">
      <c r="A647" s="10" t="str">
        <f t="shared" si="10"/>
        <v/>
      </c>
    </row>
    <row r="648" spans="1:1" x14ac:dyDescent="0.35">
      <c r="A648" s="10" t="str">
        <f t="shared" si="10"/>
        <v/>
      </c>
    </row>
    <row r="649" spans="1:1" x14ac:dyDescent="0.35">
      <c r="A649" s="10" t="str">
        <f t="shared" si="10"/>
        <v/>
      </c>
    </row>
    <row r="650" spans="1:1" x14ac:dyDescent="0.35">
      <c r="A650" s="10" t="str">
        <f t="shared" si="10"/>
        <v/>
      </c>
    </row>
    <row r="651" spans="1:1" x14ac:dyDescent="0.35">
      <c r="A651" s="10" t="str">
        <f t="shared" si="10"/>
        <v/>
      </c>
    </row>
    <row r="652" spans="1:1" x14ac:dyDescent="0.35">
      <c r="A652" s="10" t="str">
        <f t="shared" si="10"/>
        <v/>
      </c>
    </row>
    <row r="653" spans="1:1" x14ac:dyDescent="0.35">
      <c r="A653" s="10" t="str">
        <f t="shared" si="10"/>
        <v/>
      </c>
    </row>
    <row r="654" spans="1:1" x14ac:dyDescent="0.35">
      <c r="A654" s="10" t="str">
        <f t="shared" si="10"/>
        <v/>
      </c>
    </row>
    <row r="655" spans="1:1" x14ac:dyDescent="0.35">
      <c r="A655" s="10" t="str">
        <f t="shared" si="10"/>
        <v/>
      </c>
    </row>
    <row r="656" spans="1:1" x14ac:dyDescent="0.35">
      <c r="A656" s="10" t="str">
        <f t="shared" si="10"/>
        <v/>
      </c>
    </row>
    <row r="657" spans="1:1" x14ac:dyDescent="0.35">
      <c r="A657" s="10" t="str">
        <f t="shared" si="10"/>
        <v/>
      </c>
    </row>
    <row r="658" spans="1:1" x14ac:dyDescent="0.35">
      <c r="A658" s="10" t="str">
        <f t="shared" si="10"/>
        <v/>
      </c>
    </row>
    <row r="659" spans="1:1" x14ac:dyDescent="0.35">
      <c r="A659" s="10" t="str">
        <f t="shared" si="10"/>
        <v/>
      </c>
    </row>
    <row r="660" spans="1:1" x14ac:dyDescent="0.35">
      <c r="A660" s="10" t="str">
        <f t="shared" si="10"/>
        <v/>
      </c>
    </row>
    <row r="661" spans="1:1" x14ac:dyDescent="0.35">
      <c r="A661" s="10" t="str">
        <f t="shared" si="10"/>
        <v/>
      </c>
    </row>
    <row r="662" spans="1:1" x14ac:dyDescent="0.35">
      <c r="A662" s="10" t="str">
        <f t="shared" si="10"/>
        <v/>
      </c>
    </row>
    <row r="663" spans="1:1" x14ac:dyDescent="0.35">
      <c r="A663" s="10" t="str">
        <f t="shared" si="10"/>
        <v/>
      </c>
    </row>
    <row r="664" spans="1:1" x14ac:dyDescent="0.35">
      <c r="A664" s="10" t="str">
        <f t="shared" si="10"/>
        <v/>
      </c>
    </row>
    <row r="665" spans="1:1" x14ac:dyDescent="0.35">
      <c r="A665" s="10" t="str">
        <f t="shared" si="10"/>
        <v/>
      </c>
    </row>
    <row r="666" spans="1:1" x14ac:dyDescent="0.35">
      <c r="A666" s="10" t="str">
        <f t="shared" si="10"/>
        <v/>
      </c>
    </row>
    <row r="667" spans="1:1" x14ac:dyDescent="0.35">
      <c r="A667" s="10" t="str">
        <f t="shared" si="10"/>
        <v/>
      </c>
    </row>
    <row r="668" spans="1:1" x14ac:dyDescent="0.35">
      <c r="A668" s="10" t="str">
        <f t="shared" si="10"/>
        <v/>
      </c>
    </row>
    <row r="669" spans="1:1" x14ac:dyDescent="0.35">
      <c r="A669" s="10" t="str">
        <f t="shared" si="10"/>
        <v/>
      </c>
    </row>
    <row r="670" spans="1:1" x14ac:dyDescent="0.35">
      <c r="A670" s="10" t="str">
        <f t="shared" si="10"/>
        <v/>
      </c>
    </row>
    <row r="671" spans="1:1" x14ac:dyDescent="0.35">
      <c r="A671" s="10" t="str">
        <f t="shared" si="10"/>
        <v/>
      </c>
    </row>
    <row r="672" spans="1:1" x14ac:dyDescent="0.35">
      <c r="A672" s="10" t="str">
        <f t="shared" si="10"/>
        <v/>
      </c>
    </row>
    <row r="673" spans="1:1" x14ac:dyDescent="0.35">
      <c r="A673" s="10" t="str">
        <f t="shared" si="10"/>
        <v/>
      </c>
    </row>
    <row r="674" spans="1:1" x14ac:dyDescent="0.35">
      <c r="A674" s="10" t="str">
        <f t="shared" si="10"/>
        <v/>
      </c>
    </row>
    <row r="675" spans="1:1" x14ac:dyDescent="0.35">
      <c r="A675" s="10" t="str">
        <f t="shared" si="10"/>
        <v/>
      </c>
    </row>
    <row r="676" spans="1:1" x14ac:dyDescent="0.35">
      <c r="A676" s="10" t="str">
        <f t="shared" si="10"/>
        <v/>
      </c>
    </row>
    <row r="677" spans="1:1" x14ac:dyDescent="0.35">
      <c r="A677" s="10" t="str">
        <f t="shared" si="10"/>
        <v/>
      </c>
    </row>
    <row r="678" spans="1:1" x14ac:dyDescent="0.35">
      <c r="A678" s="10" t="str">
        <f t="shared" si="10"/>
        <v/>
      </c>
    </row>
    <row r="679" spans="1:1" x14ac:dyDescent="0.35">
      <c r="A679" s="10" t="str">
        <f t="shared" si="10"/>
        <v/>
      </c>
    </row>
    <row r="680" spans="1:1" x14ac:dyDescent="0.35">
      <c r="A680" s="10" t="str">
        <f t="shared" si="10"/>
        <v/>
      </c>
    </row>
    <row r="681" spans="1:1" x14ac:dyDescent="0.35">
      <c r="A681" s="10" t="str">
        <f t="shared" si="10"/>
        <v/>
      </c>
    </row>
    <row r="682" spans="1:1" x14ac:dyDescent="0.35">
      <c r="A682" s="10" t="str">
        <f t="shared" si="10"/>
        <v/>
      </c>
    </row>
    <row r="683" spans="1:1" x14ac:dyDescent="0.35">
      <c r="A683" s="10" t="str">
        <f t="shared" si="10"/>
        <v/>
      </c>
    </row>
    <row r="684" spans="1:1" x14ac:dyDescent="0.35">
      <c r="A684" s="10" t="str">
        <f t="shared" si="10"/>
        <v/>
      </c>
    </row>
    <row r="685" spans="1:1" x14ac:dyDescent="0.35">
      <c r="A685" s="10" t="str">
        <f t="shared" si="10"/>
        <v/>
      </c>
    </row>
    <row r="686" spans="1:1" x14ac:dyDescent="0.35">
      <c r="A686" s="10" t="str">
        <f t="shared" si="10"/>
        <v/>
      </c>
    </row>
    <row r="687" spans="1:1" x14ac:dyDescent="0.35">
      <c r="A687" s="10" t="str">
        <f t="shared" si="10"/>
        <v/>
      </c>
    </row>
    <row r="688" spans="1:1" x14ac:dyDescent="0.35">
      <c r="A688" s="10" t="str">
        <f t="shared" si="10"/>
        <v/>
      </c>
    </row>
    <row r="689" spans="1:1" x14ac:dyDescent="0.35">
      <c r="A689" s="10" t="str">
        <f t="shared" si="10"/>
        <v/>
      </c>
    </row>
    <row r="690" spans="1:1" x14ac:dyDescent="0.35">
      <c r="A690" s="10" t="str">
        <f t="shared" si="10"/>
        <v/>
      </c>
    </row>
    <row r="691" spans="1:1" x14ac:dyDescent="0.35">
      <c r="A691" s="10" t="str">
        <f t="shared" si="10"/>
        <v/>
      </c>
    </row>
    <row r="692" spans="1:1" x14ac:dyDescent="0.35">
      <c r="A692" s="10" t="str">
        <f t="shared" si="10"/>
        <v/>
      </c>
    </row>
    <row r="693" spans="1:1" x14ac:dyDescent="0.35">
      <c r="A693" s="10" t="str">
        <f t="shared" si="10"/>
        <v/>
      </c>
    </row>
    <row r="694" spans="1:1" x14ac:dyDescent="0.35">
      <c r="A694" s="10" t="str">
        <f t="shared" si="10"/>
        <v/>
      </c>
    </row>
    <row r="695" spans="1:1" x14ac:dyDescent="0.35">
      <c r="A695" s="10" t="str">
        <f t="shared" si="10"/>
        <v/>
      </c>
    </row>
    <row r="696" spans="1:1" x14ac:dyDescent="0.35">
      <c r="A696" s="10" t="str">
        <f t="shared" si="10"/>
        <v/>
      </c>
    </row>
    <row r="697" spans="1:1" x14ac:dyDescent="0.35">
      <c r="A697" s="10" t="str">
        <f t="shared" si="10"/>
        <v/>
      </c>
    </row>
    <row r="698" spans="1:1" x14ac:dyDescent="0.35">
      <c r="A698" s="10" t="str">
        <f t="shared" si="10"/>
        <v/>
      </c>
    </row>
    <row r="699" spans="1:1" x14ac:dyDescent="0.35">
      <c r="A699" s="10" t="str">
        <f t="shared" si="10"/>
        <v/>
      </c>
    </row>
    <row r="700" spans="1:1" x14ac:dyDescent="0.35">
      <c r="A700" s="10" t="str">
        <f t="shared" si="10"/>
        <v/>
      </c>
    </row>
    <row r="701" spans="1:1" x14ac:dyDescent="0.35">
      <c r="A701" s="10" t="str">
        <f t="shared" si="10"/>
        <v/>
      </c>
    </row>
    <row r="702" spans="1:1" x14ac:dyDescent="0.35">
      <c r="A702" s="10" t="str">
        <f t="shared" si="10"/>
        <v/>
      </c>
    </row>
    <row r="703" spans="1:1" x14ac:dyDescent="0.35">
      <c r="A703" s="10" t="str">
        <f t="shared" si="10"/>
        <v/>
      </c>
    </row>
    <row r="704" spans="1:1" x14ac:dyDescent="0.35">
      <c r="A704" s="10" t="str">
        <f t="shared" si="10"/>
        <v/>
      </c>
    </row>
    <row r="705" spans="1:1" x14ac:dyDescent="0.35">
      <c r="A705" s="10" t="str">
        <f t="shared" si="10"/>
        <v/>
      </c>
    </row>
    <row r="706" spans="1:1" x14ac:dyDescent="0.35">
      <c r="A706" s="10" t="str">
        <f t="shared" si="10"/>
        <v/>
      </c>
    </row>
    <row r="707" spans="1:1" x14ac:dyDescent="0.35">
      <c r="A707" s="10" t="str">
        <f t="shared" si="10"/>
        <v/>
      </c>
    </row>
    <row r="708" spans="1:1" x14ac:dyDescent="0.35">
      <c r="A708" s="10" t="str">
        <f t="shared" si="10"/>
        <v/>
      </c>
    </row>
    <row r="709" spans="1:1" x14ac:dyDescent="0.35">
      <c r="A709" s="10" t="str">
        <f t="shared" ref="A709:A772" si="11">IF(B709="","",E709&amp;" ("&amp;B709&amp;")")</f>
        <v/>
      </c>
    </row>
    <row r="710" spans="1:1" x14ac:dyDescent="0.35">
      <c r="A710" s="10" t="str">
        <f t="shared" si="11"/>
        <v/>
      </c>
    </row>
    <row r="711" spans="1:1" x14ac:dyDescent="0.35">
      <c r="A711" s="10" t="str">
        <f t="shared" si="11"/>
        <v/>
      </c>
    </row>
    <row r="712" spans="1:1" x14ac:dyDescent="0.35">
      <c r="A712" s="10" t="str">
        <f t="shared" si="11"/>
        <v/>
      </c>
    </row>
    <row r="713" spans="1:1" x14ac:dyDescent="0.35">
      <c r="A713" s="10" t="str">
        <f t="shared" si="11"/>
        <v/>
      </c>
    </row>
    <row r="714" spans="1:1" x14ac:dyDescent="0.35">
      <c r="A714" s="10" t="str">
        <f t="shared" si="11"/>
        <v/>
      </c>
    </row>
    <row r="715" spans="1:1" x14ac:dyDescent="0.35">
      <c r="A715" s="10" t="str">
        <f t="shared" si="11"/>
        <v/>
      </c>
    </row>
    <row r="716" spans="1:1" x14ac:dyDescent="0.35">
      <c r="A716" s="10" t="str">
        <f t="shared" si="11"/>
        <v/>
      </c>
    </row>
    <row r="717" spans="1:1" x14ac:dyDescent="0.35">
      <c r="A717" s="10" t="str">
        <f t="shared" si="11"/>
        <v/>
      </c>
    </row>
    <row r="718" spans="1:1" x14ac:dyDescent="0.35">
      <c r="A718" s="10" t="str">
        <f t="shared" si="11"/>
        <v/>
      </c>
    </row>
    <row r="719" spans="1:1" x14ac:dyDescent="0.35">
      <c r="A719" s="10" t="str">
        <f t="shared" si="11"/>
        <v/>
      </c>
    </row>
    <row r="720" spans="1:1" x14ac:dyDescent="0.35">
      <c r="A720" s="10" t="str">
        <f t="shared" si="11"/>
        <v/>
      </c>
    </row>
    <row r="721" spans="1:1" x14ac:dyDescent="0.35">
      <c r="A721" s="10" t="str">
        <f t="shared" si="11"/>
        <v/>
      </c>
    </row>
    <row r="722" spans="1:1" x14ac:dyDescent="0.35">
      <c r="A722" s="10" t="str">
        <f t="shared" si="11"/>
        <v/>
      </c>
    </row>
    <row r="723" spans="1:1" x14ac:dyDescent="0.35">
      <c r="A723" s="10" t="str">
        <f t="shared" si="11"/>
        <v/>
      </c>
    </row>
    <row r="724" spans="1:1" x14ac:dyDescent="0.35">
      <c r="A724" s="10" t="str">
        <f t="shared" si="11"/>
        <v/>
      </c>
    </row>
    <row r="725" spans="1:1" x14ac:dyDescent="0.35">
      <c r="A725" s="10" t="str">
        <f t="shared" si="11"/>
        <v/>
      </c>
    </row>
    <row r="726" spans="1:1" x14ac:dyDescent="0.35">
      <c r="A726" s="10" t="str">
        <f t="shared" si="11"/>
        <v/>
      </c>
    </row>
    <row r="727" spans="1:1" x14ac:dyDescent="0.35">
      <c r="A727" s="10" t="str">
        <f t="shared" si="11"/>
        <v/>
      </c>
    </row>
    <row r="728" spans="1:1" x14ac:dyDescent="0.35">
      <c r="A728" s="10" t="str">
        <f t="shared" si="11"/>
        <v/>
      </c>
    </row>
    <row r="729" spans="1:1" x14ac:dyDescent="0.35">
      <c r="A729" s="10" t="str">
        <f t="shared" si="11"/>
        <v/>
      </c>
    </row>
    <row r="730" spans="1:1" x14ac:dyDescent="0.35">
      <c r="A730" s="10" t="str">
        <f t="shared" si="11"/>
        <v/>
      </c>
    </row>
    <row r="731" spans="1:1" x14ac:dyDescent="0.35">
      <c r="A731" s="10" t="str">
        <f t="shared" si="11"/>
        <v/>
      </c>
    </row>
    <row r="732" spans="1:1" x14ac:dyDescent="0.35">
      <c r="A732" s="10" t="str">
        <f t="shared" si="11"/>
        <v/>
      </c>
    </row>
    <row r="733" spans="1:1" x14ac:dyDescent="0.35">
      <c r="A733" s="10" t="str">
        <f t="shared" si="11"/>
        <v/>
      </c>
    </row>
    <row r="734" spans="1:1" x14ac:dyDescent="0.35">
      <c r="A734" s="10" t="str">
        <f t="shared" si="11"/>
        <v/>
      </c>
    </row>
    <row r="735" spans="1:1" x14ac:dyDescent="0.35">
      <c r="A735" s="10" t="str">
        <f t="shared" si="11"/>
        <v/>
      </c>
    </row>
    <row r="736" spans="1:1" x14ac:dyDescent="0.35">
      <c r="A736" s="10" t="str">
        <f t="shared" si="11"/>
        <v/>
      </c>
    </row>
    <row r="737" spans="1:1" x14ac:dyDescent="0.35">
      <c r="A737" s="10" t="str">
        <f t="shared" si="11"/>
        <v/>
      </c>
    </row>
    <row r="738" spans="1:1" x14ac:dyDescent="0.35">
      <c r="A738" s="10" t="str">
        <f t="shared" si="11"/>
        <v/>
      </c>
    </row>
    <row r="739" spans="1:1" x14ac:dyDescent="0.35">
      <c r="A739" s="10" t="str">
        <f t="shared" si="11"/>
        <v/>
      </c>
    </row>
    <row r="740" spans="1:1" x14ac:dyDescent="0.35">
      <c r="A740" s="10" t="str">
        <f t="shared" si="11"/>
        <v/>
      </c>
    </row>
    <row r="741" spans="1:1" x14ac:dyDescent="0.35">
      <c r="A741" s="10" t="str">
        <f t="shared" si="11"/>
        <v/>
      </c>
    </row>
    <row r="742" spans="1:1" x14ac:dyDescent="0.35">
      <c r="A742" s="10" t="str">
        <f t="shared" si="11"/>
        <v/>
      </c>
    </row>
    <row r="743" spans="1:1" x14ac:dyDescent="0.35">
      <c r="A743" s="10" t="str">
        <f t="shared" si="11"/>
        <v/>
      </c>
    </row>
    <row r="744" spans="1:1" x14ac:dyDescent="0.35">
      <c r="A744" s="10" t="str">
        <f t="shared" si="11"/>
        <v/>
      </c>
    </row>
    <row r="745" spans="1:1" x14ac:dyDescent="0.35">
      <c r="A745" s="10" t="str">
        <f t="shared" si="11"/>
        <v/>
      </c>
    </row>
    <row r="746" spans="1:1" x14ac:dyDescent="0.35">
      <c r="A746" s="10" t="str">
        <f t="shared" si="11"/>
        <v/>
      </c>
    </row>
    <row r="747" spans="1:1" x14ac:dyDescent="0.35">
      <c r="A747" s="10" t="str">
        <f t="shared" si="11"/>
        <v/>
      </c>
    </row>
    <row r="748" spans="1:1" x14ac:dyDescent="0.35">
      <c r="A748" s="10" t="str">
        <f t="shared" si="11"/>
        <v/>
      </c>
    </row>
    <row r="749" spans="1:1" x14ac:dyDescent="0.35">
      <c r="A749" s="10" t="str">
        <f t="shared" si="11"/>
        <v/>
      </c>
    </row>
    <row r="750" spans="1:1" x14ac:dyDescent="0.35">
      <c r="A750" s="10" t="str">
        <f t="shared" si="11"/>
        <v/>
      </c>
    </row>
    <row r="751" spans="1:1" x14ac:dyDescent="0.35">
      <c r="A751" s="10" t="str">
        <f t="shared" si="11"/>
        <v/>
      </c>
    </row>
    <row r="752" spans="1:1" x14ac:dyDescent="0.35">
      <c r="A752" s="10" t="str">
        <f t="shared" si="11"/>
        <v/>
      </c>
    </row>
    <row r="753" spans="1:1" x14ac:dyDescent="0.35">
      <c r="A753" s="10" t="str">
        <f t="shared" si="11"/>
        <v/>
      </c>
    </row>
    <row r="754" spans="1:1" x14ac:dyDescent="0.35">
      <c r="A754" s="10" t="str">
        <f t="shared" si="11"/>
        <v/>
      </c>
    </row>
    <row r="755" spans="1:1" x14ac:dyDescent="0.35">
      <c r="A755" s="10" t="str">
        <f t="shared" si="11"/>
        <v/>
      </c>
    </row>
    <row r="756" spans="1:1" x14ac:dyDescent="0.35">
      <c r="A756" s="10" t="str">
        <f t="shared" si="11"/>
        <v/>
      </c>
    </row>
    <row r="757" spans="1:1" x14ac:dyDescent="0.35">
      <c r="A757" s="10" t="str">
        <f t="shared" si="11"/>
        <v/>
      </c>
    </row>
    <row r="758" spans="1:1" x14ac:dyDescent="0.35">
      <c r="A758" s="10" t="str">
        <f t="shared" si="11"/>
        <v/>
      </c>
    </row>
    <row r="759" spans="1:1" x14ac:dyDescent="0.35">
      <c r="A759" s="10" t="str">
        <f t="shared" si="11"/>
        <v/>
      </c>
    </row>
    <row r="760" spans="1:1" x14ac:dyDescent="0.35">
      <c r="A760" s="10" t="str">
        <f t="shared" si="11"/>
        <v/>
      </c>
    </row>
    <row r="761" spans="1:1" x14ac:dyDescent="0.35">
      <c r="A761" s="10" t="str">
        <f t="shared" si="11"/>
        <v/>
      </c>
    </row>
    <row r="762" spans="1:1" x14ac:dyDescent="0.35">
      <c r="A762" s="10" t="str">
        <f t="shared" si="11"/>
        <v/>
      </c>
    </row>
    <row r="763" spans="1:1" x14ac:dyDescent="0.35">
      <c r="A763" s="10" t="str">
        <f t="shared" si="11"/>
        <v/>
      </c>
    </row>
    <row r="764" spans="1:1" x14ac:dyDescent="0.35">
      <c r="A764" s="10" t="str">
        <f t="shared" si="11"/>
        <v/>
      </c>
    </row>
    <row r="765" spans="1:1" x14ac:dyDescent="0.35">
      <c r="A765" s="10" t="str">
        <f t="shared" si="11"/>
        <v/>
      </c>
    </row>
    <row r="766" spans="1:1" x14ac:dyDescent="0.35">
      <c r="A766" s="10" t="str">
        <f t="shared" si="11"/>
        <v/>
      </c>
    </row>
    <row r="767" spans="1:1" x14ac:dyDescent="0.35">
      <c r="A767" s="10" t="str">
        <f t="shared" si="11"/>
        <v/>
      </c>
    </row>
    <row r="768" spans="1:1" x14ac:dyDescent="0.35">
      <c r="A768" s="10" t="str">
        <f t="shared" si="11"/>
        <v/>
      </c>
    </row>
    <row r="769" spans="1:1" x14ac:dyDescent="0.35">
      <c r="A769" s="10" t="str">
        <f t="shared" si="11"/>
        <v/>
      </c>
    </row>
    <row r="770" spans="1:1" x14ac:dyDescent="0.35">
      <c r="A770" s="10" t="str">
        <f t="shared" si="11"/>
        <v/>
      </c>
    </row>
    <row r="771" spans="1:1" x14ac:dyDescent="0.35">
      <c r="A771" s="10" t="str">
        <f t="shared" si="11"/>
        <v/>
      </c>
    </row>
    <row r="772" spans="1:1" x14ac:dyDescent="0.35">
      <c r="A772" s="10" t="str">
        <f t="shared" si="11"/>
        <v/>
      </c>
    </row>
    <row r="773" spans="1:1" x14ac:dyDescent="0.35">
      <c r="A773" s="10" t="str">
        <f t="shared" ref="A773:A836" si="12">IF(B773="","",E773&amp;" ("&amp;B773&amp;")")</f>
        <v/>
      </c>
    </row>
    <row r="774" spans="1:1" x14ac:dyDescent="0.35">
      <c r="A774" s="10" t="str">
        <f t="shared" si="12"/>
        <v/>
      </c>
    </row>
    <row r="775" spans="1:1" x14ac:dyDescent="0.35">
      <c r="A775" s="10" t="str">
        <f t="shared" si="12"/>
        <v/>
      </c>
    </row>
    <row r="776" spans="1:1" x14ac:dyDescent="0.35">
      <c r="A776" s="10" t="str">
        <f t="shared" si="12"/>
        <v/>
      </c>
    </row>
    <row r="777" spans="1:1" x14ac:dyDescent="0.35">
      <c r="A777" s="10" t="str">
        <f t="shared" si="12"/>
        <v/>
      </c>
    </row>
    <row r="778" spans="1:1" x14ac:dyDescent="0.35">
      <c r="A778" s="10" t="str">
        <f t="shared" si="12"/>
        <v/>
      </c>
    </row>
    <row r="779" spans="1:1" x14ac:dyDescent="0.35">
      <c r="A779" s="10" t="str">
        <f t="shared" si="12"/>
        <v/>
      </c>
    </row>
    <row r="780" spans="1:1" x14ac:dyDescent="0.35">
      <c r="A780" s="10" t="str">
        <f t="shared" si="12"/>
        <v/>
      </c>
    </row>
    <row r="781" spans="1:1" x14ac:dyDescent="0.35">
      <c r="A781" s="10" t="str">
        <f t="shared" si="12"/>
        <v/>
      </c>
    </row>
    <row r="782" spans="1:1" x14ac:dyDescent="0.35">
      <c r="A782" s="10" t="str">
        <f t="shared" si="12"/>
        <v/>
      </c>
    </row>
    <row r="783" spans="1:1" x14ac:dyDescent="0.35">
      <c r="A783" s="10" t="str">
        <f t="shared" si="12"/>
        <v/>
      </c>
    </row>
    <row r="784" spans="1:1" x14ac:dyDescent="0.35">
      <c r="A784" s="10" t="str">
        <f t="shared" si="12"/>
        <v/>
      </c>
    </row>
    <row r="785" spans="1:1" x14ac:dyDescent="0.35">
      <c r="A785" s="10" t="str">
        <f t="shared" si="12"/>
        <v/>
      </c>
    </row>
    <row r="786" spans="1:1" x14ac:dyDescent="0.35">
      <c r="A786" s="10" t="str">
        <f t="shared" si="12"/>
        <v/>
      </c>
    </row>
    <row r="787" spans="1:1" x14ac:dyDescent="0.35">
      <c r="A787" s="10" t="str">
        <f t="shared" si="12"/>
        <v/>
      </c>
    </row>
    <row r="788" spans="1:1" x14ac:dyDescent="0.35">
      <c r="A788" s="10" t="str">
        <f t="shared" si="12"/>
        <v/>
      </c>
    </row>
    <row r="789" spans="1:1" x14ac:dyDescent="0.35">
      <c r="A789" s="10" t="str">
        <f t="shared" si="12"/>
        <v/>
      </c>
    </row>
    <row r="790" spans="1:1" x14ac:dyDescent="0.35">
      <c r="A790" s="10" t="str">
        <f t="shared" si="12"/>
        <v/>
      </c>
    </row>
    <row r="791" spans="1:1" x14ac:dyDescent="0.35">
      <c r="A791" s="10" t="str">
        <f t="shared" si="12"/>
        <v/>
      </c>
    </row>
    <row r="792" spans="1:1" x14ac:dyDescent="0.35">
      <c r="A792" s="10" t="str">
        <f t="shared" si="12"/>
        <v/>
      </c>
    </row>
    <row r="793" spans="1:1" x14ac:dyDescent="0.35">
      <c r="A793" s="10" t="str">
        <f t="shared" si="12"/>
        <v/>
      </c>
    </row>
    <row r="794" spans="1:1" x14ac:dyDescent="0.35">
      <c r="A794" s="10" t="str">
        <f t="shared" si="12"/>
        <v/>
      </c>
    </row>
    <row r="795" spans="1:1" x14ac:dyDescent="0.35">
      <c r="A795" s="10" t="str">
        <f t="shared" si="12"/>
        <v/>
      </c>
    </row>
    <row r="796" spans="1:1" x14ac:dyDescent="0.35">
      <c r="A796" s="10" t="str">
        <f t="shared" si="12"/>
        <v/>
      </c>
    </row>
    <row r="797" spans="1:1" x14ac:dyDescent="0.35">
      <c r="A797" s="10" t="str">
        <f t="shared" si="12"/>
        <v/>
      </c>
    </row>
    <row r="798" spans="1:1" x14ac:dyDescent="0.35">
      <c r="A798" s="10" t="str">
        <f t="shared" si="12"/>
        <v/>
      </c>
    </row>
    <row r="799" spans="1:1" x14ac:dyDescent="0.35">
      <c r="A799" s="10" t="str">
        <f t="shared" si="12"/>
        <v/>
      </c>
    </row>
    <row r="800" spans="1:1" x14ac:dyDescent="0.35">
      <c r="A800" s="10" t="str">
        <f t="shared" si="12"/>
        <v/>
      </c>
    </row>
    <row r="801" spans="1:1" x14ac:dyDescent="0.35">
      <c r="A801" s="10" t="str">
        <f t="shared" si="12"/>
        <v/>
      </c>
    </row>
    <row r="802" spans="1:1" x14ac:dyDescent="0.35">
      <c r="A802" s="10" t="str">
        <f t="shared" si="12"/>
        <v/>
      </c>
    </row>
    <row r="803" spans="1:1" x14ac:dyDescent="0.35">
      <c r="A803" s="10" t="str">
        <f t="shared" si="12"/>
        <v/>
      </c>
    </row>
    <row r="804" spans="1:1" x14ac:dyDescent="0.35">
      <c r="A804" s="10" t="str">
        <f t="shared" si="12"/>
        <v/>
      </c>
    </row>
    <row r="805" spans="1:1" x14ac:dyDescent="0.35">
      <c r="A805" s="10" t="str">
        <f t="shared" si="12"/>
        <v/>
      </c>
    </row>
    <row r="806" spans="1:1" x14ac:dyDescent="0.35">
      <c r="A806" s="10" t="str">
        <f t="shared" si="12"/>
        <v/>
      </c>
    </row>
    <row r="807" spans="1:1" x14ac:dyDescent="0.35">
      <c r="A807" s="10" t="str">
        <f t="shared" si="12"/>
        <v/>
      </c>
    </row>
    <row r="808" spans="1:1" x14ac:dyDescent="0.35">
      <c r="A808" s="10" t="str">
        <f t="shared" si="12"/>
        <v/>
      </c>
    </row>
    <row r="809" spans="1:1" x14ac:dyDescent="0.35">
      <c r="A809" s="10" t="str">
        <f t="shared" si="12"/>
        <v/>
      </c>
    </row>
    <row r="810" spans="1:1" x14ac:dyDescent="0.35">
      <c r="A810" s="10" t="str">
        <f t="shared" si="12"/>
        <v/>
      </c>
    </row>
    <row r="811" spans="1:1" x14ac:dyDescent="0.35">
      <c r="A811" s="10" t="str">
        <f t="shared" si="12"/>
        <v/>
      </c>
    </row>
    <row r="812" spans="1:1" x14ac:dyDescent="0.35">
      <c r="A812" s="10" t="str">
        <f t="shared" si="12"/>
        <v/>
      </c>
    </row>
    <row r="813" spans="1:1" x14ac:dyDescent="0.35">
      <c r="A813" s="10" t="str">
        <f t="shared" si="12"/>
        <v/>
      </c>
    </row>
    <row r="814" spans="1:1" x14ac:dyDescent="0.35">
      <c r="A814" s="10" t="str">
        <f t="shared" si="12"/>
        <v/>
      </c>
    </row>
    <row r="815" spans="1:1" x14ac:dyDescent="0.35">
      <c r="A815" s="10" t="str">
        <f t="shared" si="12"/>
        <v/>
      </c>
    </row>
    <row r="816" spans="1:1" x14ac:dyDescent="0.35">
      <c r="A816" s="10" t="str">
        <f t="shared" si="12"/>
        <v/>
      </c>
    </row>
    <row r="817" spans="1:1" x14ac:dyDescent="0.35">
      <c r="A817" s="10" t="str">
        <f t="shared" si="12"/>
        <v/>
      </c>
    </row>
    <row r="818" spans="1:1" x14ac:dyDescent="0.35">
      <c r="A818" s="10" t="str">
        <f t="shared" si="12"/>
        <v/>
      </c>
    </row>
    <row r="819" spans="1:1" x14ac:dyDescent="0.35">
      <c r="A819" s="10" t="str">
        <f t="shared" si="12"/>
        <v/>
      </c>
    </row>
    <row r="820" spans="1:1" x14ac:dyDescent="0.35">
      <c r="A820" s="10" t="str">
        <f t="shared" si="12"/>
        <v/>
      </c>
    </row>
    <row r="821" spans="1:1" x14ac:dyDescent="0.35">
      <c r="A821" s="10" t="str">
        <f t="shared" si="12"/>
        <v/>
      </c>
    </row>
    <row r="822" spans="1:1" x14ac:dyDescent="0.35">
      <c r="A822" s="10" t="str">
        <f t="shared" si="12"/>
        <v/>
      </c>
    </row>
    <row r="823" spans="1:1" x14ac:dyDescent="0.35">
      <c r="A823" s="10" t="str">
        <f t="shared" si="12"/>
        <v/>
      </c>
    </row>
    <row r="824" spans="1:1" x14ac:dyDescent="0.35">
      <c r="A824" s="10" t="str">
        <f t="shared" si="12"/>
        <v/>
      </c>
    </row>
    <row r="825" spans="1:1" x14ac:dyDescent="0.35">
      <c r="A825" s="10" t="str">
        <f t="shared" si="12"/>
        <v/>
      </c>
    </row>
    <row r="826" spans="1:1" x14ac:dyDescent="0.35">
      <c r="A826" s="10" t="str">
        <f t="shared" si="12"/>
        <v/>
      </c>
    </row>
    <row r="827" spans="1:1" x14ac:dyDescent="0.35">
      <c r="A827" s="10" t="str">
        <f t="shared" si="12"/>
        <v/>
      </c>
    </row>
    <row r="828" spans="1:1" x14ac:dyDescent="0.35">
      <c r="A828" s="10" t="str">
        <f t="shared" si="12"/>
        <v/>
      </c>
    </row>
    <row r="829" spans="1:1" x14ac:dyDescent="0.35">
      <c r="A829" s="10" t="str">
        <f t="shared" si="12"/>
        <v/>
      </c>
    </row>
    <row r="830" spans="1:1" x14ac:dyDescent="0.35">
      <c r="A830" s="10" t="str">
        <f t="shared" si="12"/>
        <v/>
      </c>
    </row>
    <row r="831" spans="1:1" x14ac:dyDescent="0.35">
      <c r="A831" s="10" t="str">
        <f t="shared" si="12"/>
        <v/>
      </c>
    </row>
    <row r="832" spans="1:1" x14ac:dyDescent="0.35">
      <c r="A832" s="10" t="str">
        <f t="shared" si="12"/>
        <v/>
      </c>
    </row>
    <row r="833" spans="1:1" x14ac:dyDescent="0.35">
      <c r="A833" s="10" t="str">
        <f t="shared" si="12"/>
        <v/>
      </c>
    </row>
    <row r="834" spans="1:1" x14ac:dyDescent="0.35">
      <c r="A834" s="10" t="str">
        <f t="shared" si="12"/>
        <v/>
      </c>
    </row>
    <row r="835" spans="1:1" x14ac:dyDescent="0.35">
      <c r="A835" s="10" t="str">
        <f t="shared" si="12"/>
        <v/>
      </c>
    </row>
    <row r="836" spans="1:1" x14ac:dyDescent="0.35">
      <c r="A836" s="10" t="str">
        <f t="shared" si="12"/>
        <v/>
      </c>
    </row>
    <row r="837" spans="1:1" x14ac:dyDescent="0.35">
      <c r="A837" s="10" t="str">
        <f t="shared" ref="A837:A900" si="13">IF(B837="","",E837&amp;" ("&amp;B837&amp;")")</f>
        <v/>
      </c>
    </row>
    <row r="838" spans="1:1" x14ac:dyDescent="0.35">
      <c r="A838" s="10" t="str">
        <f t="shared" si="13"/>
        <v/>
      </c>
    </row>
    <row r="839" spans="1:1" x14ac:dyDescent="0.35">
      <c r="A839" s="10" t="str">
        <f t="shared" si="13"/>
        <v/>
      </c>
    </row>
    <row r="840" spans="1:1" x14ac:dyDescent="0.35">
      <c r="A840" s="10" t="str">
        <f t="shared" si="13"/>
        <v/>
      </c>
    </row>
    <row r="841" spans="1:1" x14ac:dyDescent="0.35">
      <c r="A841" s="10" t="str">
        <f t="shared" si="13"/>
        <v/>
      </c>
    </row>
    <row r="842" spans="1:1" x14ac:dyDescent="0.35">
      <c r="A842" s="10" t="str">
        <f t="shared" si="13"/>
        <v/>
      </c>
    </row>
    <row r="843" spans="1:1" x14ac:dyDescent="0.35">
      <c r="A843" s="10" t="str">
        <f t="shared" si="13"/>
        <v/>
      </c>
    </row>
    <row r="844" spans="1:1" x14ac:dyDescent="0.35">
      <c r="A844" s="10" t="str">
        <f t="shared" si="13"/>
        <v/>
      </c>
    </row>
    <row r="845" spans="1:1" x14ac:dyDescent="0.35">
      <c r="A845" s="10" t="str">
        <f t="shared" si="13"/>
        <v/>
      </c>
    </row>
    <row r="846" spans="1:1" x14ac:dyDescent="0.35">
      <c r="A846" s="10" t="str">
        <f t="shared" si="13"/>
        <v/>
      </c>
    </row>
    <row r="847" spans="1:1" x14ac:dyDescent="0.35">
      <c r="A847" s="10" t="str">
        <f t="shared" si="13"/>
        <v/>
      </c>
    </row>
    <row r="848" spans="1:1" x14ac:dyDescent="0.35">
      <c r="A848" s="10" t="str">
        <f t="shared" si="13"/>
        <v/>
      </c>
    </row>
    <row r="849" spans="1:1" x14ac:dyDescent="0.35">
      <c r="A849" s="10" t="str">
        <f t="shared" si="13"/>
        <v/>
      </c>
    </row>
    <row r="850" spans="1:1" x14ac:dyDescent="0.35">
      <c r="A850" s="10" t="str">
        <f t="shared" si="13"/>
        <v/>
      </c>
    </row>
    <row r="851" spans="1:1" x14ac:dyDescent="0.35">
      <c r="A851" s="10" t="str">
        <f t="shared" si="13"/>
        <v/>
      </c>
    </row>
    <row r="852" spans="1:1" x14ac:dyDescent="0.35">
      <c r="A852" s="10" t="str">
        <f t="shared" si="13"/>
        <v/>
      </c>
    </row>
    <row r="853" spans="1:1" x14ac:dyDescent="0.35">
      <c r="A853" s="10" t="str">
        <f t="shared" si="13"/>
        <v/>
      </c>
    </row>
    <row r="854" spans="1:1" x14ac:dyDescent="0.35">
      <c r="A854" s="10" t="str">
        <f t="shared" si="13"/>
        <v/>
      </c>
    </row>
    <row r="855" spans="1:1" x14ac:dyDescent="0.35">
      <c r="A855" s="10" t="str">
        <f t="shared" si="13"/>
        <v/>
      </c>
    </row>
    <row r="856" spans="1:1" x14ac:dyDescent="0.35">
      <c r="A856" s="10" t="str">
        <f t="shared" si="13"/>
        <v/>
      </c>
    </row>
    <row r="857" spans="1:1" x14ac:dyDescent="0.35">
      <c r="A857" s="10" t="str">
        <f t="shared" si="13"/>
        <v/>
      </c>
    </row>
    <row r="858" spans="1:1" x14ac:dyDescent="0.35">
      <c r="A858" s="10" t="str">
        <f t="shared" si="13"/>
        <v/>
      </c>
    </row>
    <row r="859" spans="1:1" x14ac:dyDescent="0.35">
      <c r="A859" s="10" t="str">
        <f t="shared" si="13"/>
        <v/>
      </c>
    </row>
    <row r="860" spans="1:1" x14ac:dyDescent="0.35">
      <c r="A860" s="10" t="str">
        <f t="shared" si="13"/>
        <v/>
      </c>
    </row>
    <row r="861" spans="1:1" x14ac:dyDescent="0.35">
      <c r="A861" s="10" t="str">
        <f t="shared" si="13"/>
        <v/>
      </c>
    </row>
    <row r="862" spans="1:1" x14ac:dyDescent="0.35">
      <c r="A862" s="10" t="str">
        <f t="shared" si="13"/>
        <v/>
      </c>
    </row>
    <row r="863" spans="1:1" x14ac:dyDescent="0.35">
      <c r="A863" s="10" t="str">
        <f t="shared" si="13"/>
        <v/>
      </c>
    </row>
    <row r="864" spans="1:1" x14ac:dyDescent="0.35">
      <c r="A864" s="10" t="str">
        <f t="shared" si="13"/>
        <v/>
      </c>
    </row>
    <row r="865" spans="1:1" x14ac:dyDescent="0.35">
      <c r="A865" s="10" t="str">
        <f t="shared" si="13"/>
        <v/>
      </c>
    </row>
    <row r="866" spans="1:1" x14ac:dyDescent="0.35">
      <c r="A866" s="10" t="str">
        <f t="shared" si="13"/>
        <v/>
      </c>
    </row>
    <row r="867" spans="1:1" x14ac:dyDescent="0.35">
      <c r="A867" s="10" t="str">
        <f t="shared" si="13"/>
        <v/>
      </c>
    </row>
    <row r="868" spans="1:1" x14ac:dyDescent="0.35">
      <c r="A868" s="10" t="str">
        <f t="shared" si="13"/>
        <v/>
      </c>
    </row>
    <row r="869" spans="1:1" x14ac:dyDescent="0.35">
      <c r="A869" s="10" t="str">
        <f t="shared" si="13"/>
        <v/>
      </c>
    </row>
    <row r="870" spans="1:1" x14ac:dyDescent="0.35">
      <c r="A870" s="10" t="str">
        <f t="shared" si="13"/>
        <v/>
      </c>
    </row>
    <row r="871" spans="1:1" x14ac:dyDescent="0.35">
      <c r="A871" s="10" t="str">
        <f t="shared" si="13"/>
        <v/>
      </c>
    </row>
    <row r="872" spans="1:1" x14ac:dyDescent="0.35">
      <c r="A872" s="10" t="str">
        <f t="shared" si="13"/>
        <v/>
      </c>
    </row>
    <row r="873" spans="1:1" x14ac:dyDescent="0.35">
      <c r="A873" s="10" t="str">
        <f t="shared" si="13"/>
        <v/>
      </c>
    </row>
    <row r="874" spans="1:1" x14ac:dyDescent="0.35">
      <c r="A874" s="10" t="str">
        <f t="shared" si="13"/>
        <v/>
      </c>
    </row>
    <row r="875" spans="1:1" x14ac:dyDescent="0.35">
      <c r="A875" s="10" t="str">
        <f t="shared" si="13"/>
        <v/>
      </c>
    </row>
    <row r="876" spans="1:1" x14ac:dyDescent="0.35">
      <c r="A876" s="10" t="str">
        <f t="shared" si="13"/>
        <v/>
      </c>
    </row>
    <row r="877" spans="1:1" x14ac:dyDescent="0.35">
      <c r="A877" s="10" t="str">
        <f t="shared" si="13"/>
        <v/>
      </c>
    </row>
    <row r="878" spans="1:1" x14ac:dyDescent="0.35">
      <c r="A878" s="10" t="str">
        <f t="shared" si="13"/>
        <v/>
      </c>
    </row>
    <row r="879" spans="1:1" x14ac:dyDescent="0.35">
      <c r="A879" s="10" t="str">
        <f t="shared" si="13"/>
        <v/>
      </c>
    </row>
    <row r="880" spans="1:1" x14ac:dyDescent="0.35">
      <c r="A880" s="10" t="str">
        <f t="shared" si="13"/>
        <v/>
      </c>
    </row>
    <row r="881" spans="1:1" x14ac:dyDescent="0.35">
      <c r="A881" s="10" t="str">
        <f t="shared" si="13"/>
        <v/>
      </c>
    </row>
    <row r="882" spans="1:1" x14ac:dyDescent="0.35">
      <c r="A882" s="10" t="str">
        <f t="shared" si="13"/>
        <v/>
      </c>
    </row>
    <row r="883" spans="1:1" x14ac:dyDescent="0.35">
      <c r="A883" s="10" t="str">
        <f t="shared" si="13"/>
        <v/>
      </c>
    </row>
    <row r="884" spans="1:1" x14ac:dyDescent="0.35">
      <c r="A884" s="10" t="str">
        <f t="shared" si="13"/>
        <v/>
      </c>
    </row>
    <row r="885" spans="1:1" x14ac:dyDescent="0.35">
      <c r="A885" s="10" t="str">
        <f t="shared" si="13"/>
        <v/>
      </c>
    </row>
    <row r="886" spans="1:1" x14ac:dyDescent="0.35">
      <c r="A886" s="10" t="str">
        <f t="shared" si="13"/>
        <v/>
      </c>
    </row>
    <row r="887" spans="1:1" x14ac:dyDescent="0.35">
      <c r="A887" s="10" t="str">
        <f t="shared" si="13"/>
        <v/>
      </c>
    </row>
    <row r="888" spans="1:1" x14ac:dyDescent="0.35">
      <c r="A888" s="10" t="str">
        <f t="shared" si="13"/>
        <v/>
      </c>
    </row>
    <row r="889" spans="1:1" x14ac:dyDescent="0.35">
      <c r="A889" s="10" t="str">
        <f t="shared" si="13"/>
        <v/>
      </c>
    </row>
    <row r="890" spans="1:1" x14ac:dyDescent="0.35">
      <c r="A890" s="10" t="str">
        <f t="shared" si="13"/>
        <v/>
      </c>
    </row>
    <row r="891" spans="1:1" x14ac:dyDescent="0.35">
      <c r="A891" s="10" t="str">
        <f t="shared" si="13"/>
        <v/>
      </c>
    </row>
    <row r="892" spans="1:1" x14ac:dyDescent="0.35">
      <c r="A892" s="10" t="str">
        <f t="shared" si="13"/>
        <v/>
      </c>
    </row>
    <row r="893" spans="1:1" x14ac:dyDescent="0.35">
      <c r="A893" s="10" t="str">
        <f t="shared" si="13"/>
        <v/>
      </c>
    </row>
    <row r="894" spans="1:1" x14ac:dyDescent="0.35">
      <c r="A894" s="10" t="str">
        <f t="shared" si="13"/>
        <v/>
      </c>
    </row>
    <row r="895" spans="1:1" x14ac:dyDescent="0.35">
      <c r="A895" s="10" t="str">
        <f t="shared" si="13"/>
        <v/>
      </c>
    </row>
    <row r="896" spans="1:1" x14ac:dyDescent="0.35">
      <c r="A896" s="10" t="str">
        <f t="shared" si="13"/>
        <v/>
      </c>
    </row>
    <row r="897" spans="1:1" x14ac:dyDescent="0.35">
      <c r="A897" s="10" t="str">
        <f t="shared" si="13"/>
        <v/>
      </c>
    </row>
    <row r="898" spans="1:1" x14ac:dyDescent="0.35">
      <c r="A898" s="10" t="str">
        <f t="shared" si="13"/>
        <v/>
      </c>
    </row>
    <row r="899" spans="1:1" x14ac:dyDescent="0.35">
      <c r="A899" s="10" t="str">
        <f t="shared" si="13"/>
        <v/>
      </c>
    </row>
    <row r="900" spans="1:1" x14ac:dyDescent="0.35">
      <c r="A900" s="10" t="str">
        <f t="shared" si="13"/>
        <v/>
      </c>
    </row>
    <row r="901" spans="1:1" x14ac:dyDescent="0.35">
      <c r="A901" s="10" t="str">
        <f t="shared" ref="A901:A964" si="14">IF(B901="","",E901&amp;" ("&amp;B901&amp;")")</f>
        <v/>
      </c>
    </row>
    <row r="902" spans="1:1" x14ac:dyDescent="0.35">
      <c r="A902" s="10" t="str">
        <f t="shared" si="14"/>
        <v/>
      </c>
    </row>
    <row r="903" spans="1:1" x14ac:dyDescent="0.35">
      <c r="A903" s="10" t="str">
        <f t="shared" si="14"/>
        <v/>
      </c>
    </row>
    <row r="904" spans="1:1" x14ac:dyDescent="0.35">
      <c r="A904" s="10" t="str">
        <f t="shared" si="14"/>
        <v/>
      </c>
    </row>
    <row r="905" spans="1:1" x14ac:dyDescent="0.35">
      <c r="A905" s="10" t="str">
        <f t="shared" si="14"/>
        <v/>
      </c>
    </row>
    <row r="906" spans="1:1" x14ac:dyDescent="0.35">
      <c r="A906" s="10" t="str">
        <f t="shared" si="14"/>
        <v/>
      </c>
    </row>
    <row r="907" spans="1:1" x14ac:dyDescent="0.35">
      <c r="A907" s="10" t="str">
        <f t="shared" si="14"/>
        <v/>
      </c>
    </row>
    <row r="908" spans="1:1" x14ac:dyDescent="0.35">
      <c r="A908" s="10" t="str">
        <f t="shared" si="14"/>
        <v/>
      </c>
    </row>
    <row r="909" spans="1:1" x14ac:dyDescent="0.35">
      <c r="A909" s="10" t="str">
        <f t="shared" si="14"/>
        <v/>
      </c>
    </row>
    <row r="910" spans="1:1" x14ac:dyDescent="0.35">
      <c r="A910" s="10" t="str">
        <f t="shared" si="14"/>
        <v/>
      </c>
    </row>
    <row r="911" spans="1:1" x14ac:dyDescent="0.35">
      <c r="A911" s="10" t="str">
        <f t="shared" si="14"/>
        <v/>
      </c>
    </row>
    <row r="912" spans="1:1" x14ac:dyDescent="0.35">
      <c r="A912" s="10" t="str">
        <f t="shared" si="14"/>
        <v/>
      </c>
    </row>
    <row r="913" spans="1:1" x14ac:dyDescent="0.35">
      <c r="A913" s="10" t="str">
        <f t="shared" si="14"/>
        <v/>
      </c>
    </row>
    <row r="914" spans="1:1" x14ac:dyDescent="0.35">
      <c r="A914" s="10" t="str">
        <f t="shared" si="14"/>
        <v/>
      </c>
    </row>
    <row r="915" spans="1:1" x14ac:dyDescent="0.35">
      <c r="A915" s="10" t="str">
        <f t="shared" si="14"/>
        <v/>
      </c>
    </row>
    <row r="916" spans="1:1" x14ac:dyDescent="0.35">
      <c r="A916" s="10" t="str">
        <f t="shared" si="14"/>
        <v/>
      </c>
    </row>
    <row r="917" spans="1:1" x14ac:dyDescent="0.35">
      <c r="A917" s="10" t="str">
        <f t="shared" si="14"/>
        <v/>
      </c>
    </row>
    <row r="918" spans="1:1" x14ac:dyDescent="0.35">
      <c r="A918" s="10" t="str">
        <f t="shared" si="14"/>
        <v/>
      </c>
    </row>
    <row r="919" spans="1:1" x14ac:dyDescent="0.35">
      <c r="A919" s="10" t="str">
        <f t="shared" si="14"/>
        <v/>
      </c>
    </row>
    <row r="920" spans="1:1" x14ac:dyDescent="0.35">
      <c r="A920" s="10" t="str">
        <f t="shared" si="14"/>
        <v/>
      </c>
    </row>
    <row r="921" spans="1:1" x14ac:dyDescent="0.35">
      <c r="A921" s="10" t="str">
        <f t="shared" si="14"/>
        <v/>
      </c>
    </row>
    <row r="922" spans="1:1" x14ac:dyDescent="0.35">
      <c r="A922" s="10" t="str">
        <f t="shared" si="14"/>
        <v/>
      </c>
    </row>
    <row r="923" spans="1:1" x14ac:dyDescent="0.35">
      <c r="A923" s="10" t="str">
        <f t="shared" si="14"/>
        <v/>
      </c>
    </row>
    <row r="924" spans="1:1" x14ac:dyDescent="0.35">
      <c r="A924" s="10" t="str">
        <f t="shared" si="14"/>
        <v/>
      </c>
    </row>
    <row r="925" spans="1:1" x14ac:dyDescent="0.35">
      <c r="A925" s="10" t="str">
        <f t="shared" si="14"/>
        <v/>
      </c>
    </row>
    <row r="926" spans="1:1" x14ac:dyDescent="0.35">
      <c r="A926" s="10" t="str">
        <f t="shared" si="14"/>
        <v/>
      </c>
    </row>
    <row r="927" spans="1:1" x14ac:dyDescent="0.35">
      <c r="A927" s="10" t="str">
        <f t="shared" si="14"/>
        <v/>
      </c>
    </row>
    <row r="928" spans="1:1" x14ac:dyDescent="0.35">
      <c r="A928" s="10" t="str">
        <f t="shared" si="14"/>
        <v/>
      </c>
    </row>
    <row r="929" spans="1:1" x14ac:dyDescent="0.35">
      <c r="A929" s="10" t="str">
        <f t="shared" si="14"/>
        <v/>
      </c>
    </row>
    <row r="930" spans="1:1" x14ac:dyDescent="0.35">
      <c r="A930" s="10" t="str">
        <f t="shared" si="14"/>
        <v/>
      </c>
    </row>
    <row r="931" spans="1:1" x14ac:dyDescent="0.35">
      <c r="A931" s="10" t="str">
        <f t="shared" si="14"/>
        <v/>
      </c>
    </row>
    <row r="932" spans="1:1" x14ac:dyDescent="0.35">
      <c r="A932" s="10" t="str">
        <f t="shared" si="14"/>
        <v/>
      </c>
    </row>
    <row r="933" spans="1:1" x14ac:dyDescent="0.35">
      <c r="A933" s="10" t="str">
        <f t="shared" si="14"/>
        <v/>
      </c>
    </row>
    <row r="934" spans="1:1" x14ac:dyDescent="0.35">
      <c r="A934" s="10" t="str">
        <f t="shared" si="14"/>
        <v/>
      </c>
    </row>
    <row r="935" spans="1:1" x14ac:dyDescent="0.35">
      <c r="A935" s="10" t="str">
        <f t="shared" si="14"/>
        <v/>
      </c>
    </row>
    <row r="936" spans="1:1" x14ac:dyDescent="0.35">
      <c r="A936" s="10" t="str">
        <f t="shared" si="14"/>
        <v/>
      </c>
    </row>
    <row r="937" spans="1:1" x14ac:dyDescent="0.35">
      <c r="A937" s="10" t="str">
        <f t="shared" si="14"/>
        <v/>
      </c>
    </row>
    <row r="938" spans="1:1" x14ac:dyDescent="0.35">
      <c r="A938" s="10" t="str">
        <f t="shared" si="14"/>
        <v/>
      </c>
    </row>
    <row r="939" spans="1:1" x14ac:dyDescent="0.35">
      <c r="A939" s="10" t="str">
        <f t="shared" si="14"/>
        <v/>
      </c>
    </row>
    <row r="940" spans="1:1" x14ac:dyDescent="0.35">
      <c r="A940" s="10" t="str">
        <f t="shared" si="14"/>
        <v/>
      </c>
    </row>
    <row r="941" spans="1:1" x14ac:dyDescent="0.35">
      <c r="A941" s="10" t="str">
        <f t="shared" si="14"/>
        <v/>
      </c>
    </row>
    <row r="942" spans="1:1" x14ac:dyDescent="0.35">
      <c r="A942" s="10" t="str">
        <f t="shared" si="14"/>
        <v/>
      </c>
    </row>
    <row r="943" spans="1:1" x14ac:dyDescent="0.35">
      <c r="A943" s="10" t="str">
        <f t="shared" si="14"/>
        <v/>
      </c>
    </row>
    <row r="944" spans="1:1" x14ac:dyDescent="0.35">
      <c r="A944" s="10" t="str">
        <f t="shared" si="14"/>
        <v/>
      </c>
    </row>
    <row r="945" spans="1:1" x14ac:dyDescent="0.35">
      <c r="A945" s="10" t="str">
        <f t="shared" si="14"/>
        <v/>
      </c>
    </row>
    <row r="946" spans="1:1" x14ac:dyDescent="0.35">
      <c r="A946" s="10" t="str">
        <f t="shared" si="14"/>
        <v/>
      </c>
    </row>
    <row r="947" spans="1:1" x14ac:dyDescent="0.35">
      <c r="A947" s="10" t="str">
        <f t="shared" si="14"/>
        <v/>
      </c>
    </row>
    <row r="948" spans="1:1" x14ac:dyDescent="0.35">
      <c r="A948" s="10" t="str">
        <f t="shared" si="14"/>
        <v/>
      </c>
    </row>
    <row r="949" spans="1:1" x14ac:dyDescent="0.35">
      <c r="A949" s="10" t="str">
        <f t="shared" si="14"/>
        <v/>
      </c>
    </row>
    <row r="950" spans="1:1" x14ac:dyDescent="0.35">
      <c r="A950" s="10" t="str">
        <f t="shared" si="14"/>
        <v/>
      </c>
    </row>
    <row r="951" spans="1:1" x14ac:dyDescent="0.35">
      <c r="A951" s="10" t="str">
        <f t="shared" si="14"/>
        <v/>
      </c>
    </row>
    <row r="952" spans="1:1" x14ac:dyDescent="0.35">
      <c r="A952" s="10" t="str">
        <f t="shared" si="14"/>
        <v/>
      </c>
    </row>
    <row r="953" spans="1:1" x14ac:dyDescent="0.35">
      <c r="A953" s="10" t="str">
        <f t="shared" si="14"/>
        <v/>
      </c>
    </row>
    <row r="954" spans="1:1" x14ac:dyDescent="0.35">
      <c r="A954" s="10" t="str">
        <f t="shared" si="14"/>
        <v/>
      </c>
    </row>
    <row r="955" spans="1:1" x14ac:dyDescent="0.35">
      <c r="A955" s="10" t="str">
        <f t="shared" si="14"/>
        <v/>
      </c>
    </row>
    <row r="956" spans="1:1" x14ac:dyDescent="0.35">
      <c r="A956" s="10" t="str">
        <f t="shared" si="14"/>
        <v/>
      </c>
    </row>
    <row r="957" spans="1:1" x14ac:dyDescent="0.35">
      <c r="A957" s="10" t="str">
        <f t="shared" si="14"/>
        <v/>
      </c>
    </row>
    <row r="958" spans="1:1" x14ac:dyDescent="0.35">
      <c r="A958" s="10" t="str">
        <f t="shared" si="14"/>
        <v/>
      </c>
    </row>
    <row r="959" spans="1:1" x14ac:dyDescent="0.35">
      <c r="A959" s="10" t="str">
        <f t="shared" si="14"/>
        <v/>
      </c>
    </row>
    <row r="960" spans="1:1" x14ac:dyDescent="0.35">
      <c r="A960" s="10" t="str">
        <f t="shared" si="14"/>
        <v/>
      </c>
    </row>
    <row r="961" spans="1:1" x14ac:dyDescent="0.35">
      <c r="A961" s="10" t="str">
        <f t="shared" si="14"/>
        <v/>
      </c>
    </row>
    <row r="962" spans="1:1" x14ac:dyDescent="0.35">
      <c r="A962" s="10" t="str">
        <f t="shared" si="14"/>
        <v/>
      </c>
    </row>
    <row r="963" spans="1:1" x14ac:dyDescent="0.35">
      <c r="A963" s="10" t="str">
        <f t="shared" si="14"/>
        <v/>
      </c>
    </row>
    <row r="964" spans="1:1" x14ac:dyDescent="0.35">
      <c r="A964" s="10" t="str">
        <f t="shared" si="14"/>
        <v/>
      </c>
    </row>
    <row r="965" spans="1:1" x14ac:dyDescent="0.35">
      <c r="A965" s="10" t="str">
        <f t="shared" ref="A965:A1000" si="15">IF(B965="","",E965&amp;" ("&amp;B965&amp;")")</f>
        <v/>
      </c>
    </row>
    <row r="966" spans="1:1" x14ac:dyDescent="0.35">
      <c r="A966" s="10" t="str">
        <f t="shared" si="15"/>
        <v/>
      </c>
    </row>
    <row r="967" spans="1:1" x14ac:dyDescent="0.35">
      <c r="A967" s="10" t="str">
        <f t="shared" si="15"/>
        <v/>
      </c>
    </row>
    <row r="968" spans="1:1" x14ac:dyDescent="0.35">
      <c r="A968" s="10" t="str">
        <f t="shared" si="15"/>
        <v/>
      </c>
    </row>
    <row r="969" spans="1:1" x14ac:dyDescent="0.35">
      <c r="A969" s="10" t="str">
        <f t="shared" si="15"/>
        <v/>
      </c>
    </row>
    <row r="970" spans="1:1" x14ac:dyDescent="0.35">
      <c r="A970" s="10" t="str">
        <f t="shared" si="15"/>
        <v/>
      </c>
    </row>
    <row r="971" spans="1:1" x14ac:dyDescent="0.35">
      <c r="A971" s="10" t="str">
        <f t="shared" si="15"/>
        <v/>
      </c>
    </row>
    <row r="972" spans="1:1" x14ac:dyDescent="0.35">
      <c r="A972" s="10" t="str">
        <f t="shared" si="15"/>
        <v/>
      </c>
    </row>
    <row r="973" spans="1:1" x14ac:dyDescent="0.35">
      <c r="A973" s="10" t="str">
        <f t="shared" si="15"/>
        <v/>
      </c>
    </row>
    <row r="974" spans="1:1" x14ac:dyDescent="0.35">
      <c r="A974" s="10" t="str">
        <f t="shared" si="15"/>
        <v/>
      </c>
    </row>
    <row r="975" spans="1:1" x14ac:dyDescent="0.35">
      <c r="A975" s="10" t="str">
        <f t="shared" si="15"/>
        <v/>
      </c>
    </row>
    <row r="976" spans="1:1" x14ac:dyDescent="0.35">
      <c r="A976" s="10" t="str">
        <f t="shared" si="15"/>
        <v/>
      </c>
    </row>
    <row r="977" spans="1:1" x14ac:dyDescent="0.35">
      <c r="A977" s="10" t="str">
        <f t="shared" si="15"/>
        <v/>
      </c>
    </row>
    <row r="978" spans="1:1" x14ac:dyDescent="0.35">
      <c r="A978" s="10" t="str">
        <f t="shared" si="15"/>
        <v/>
      </c>
    </row>
    <row r="979" spans="1:1" x14ac:dyDescent="0.35">
      <c r="A979" s="10" t="str">
        <f t="shared" si="15"/>
        <v/>
      </c>
    </row>
    <row r="980" spans="1:1" x14ac:dyDescent="0.35">
      <c r="A980" s="10" t="str">
        <f t="shared" si="15"/>
        <v/>
      </c>
    </row>
    <row r="981" spans="1:1" x14ac:dyDescent="0.35">
      <c r="A981" s="10" t="str">
        <f t="shared" si="15"/>
        <v/>
      </c>
    </row>
    <row r="982" spans="1:1" x14ac:dyDescent="0.35">
      <c r="A982" s="10" t="str">
        <f t="shared" si="15"/>
        <v/>
      </c>
    </row>
    <row r="983" spans="1:1" x14ac:dyDescent="0.35">
      <c r="A983" s="10" t="str">
        <f t="shared" si="15"/>
        <v/>
      </c>
    </row>
    <row r="984" spans="1:1" x14ac:dyDescent="0.35">
      <c r="A984" s="10" t="str">
        <f t="shared" si="15"/>
        <v/>
      </c>
    </row>
    <row r="985" spans="1:1" x14ac:dyDescent="0.35">
      <c r="A985" s="10" t="str">
        <f t="shared" si="15"/>
        <v/>
      </c>
    </row>
    <row r="986" spans="1:1" x14ac:dyDescent="0.35">
      <c r="A986" s="10" t="str">
        <f t="shared" si="15"/>
        <v/>
      </c>
    </row>
    <row r="987" spans="1:1" x14ac:dyDescent="0.35">
      <c r="A987" s="10" t="str">
        <f t="shared" si="15"/>
        <v/>
      </c>
    </row>
    <row r="988" spans="1:1" x14ac:dyDescent="0.35">
      <c r="A988" s="10" t="str">
        <f t="shared" si="15"/>
        <v/>
      </c>
    </row>
    <row r="989" spans="1:1" x14ac:dyDescent="0.35">
      <c r="A989" s="10" t="str">
        <f t="shared" si="15"/>
        <v/>
      </c>
    </row>
    <row r="990" spans="1:1" x14ac:dyDescent="0.35">
      <c r="A990" s="10" t="str">
        <f t="shared" si="15"/>
        <v/>
      </c>
    </row>
    <row r="991" spans="1:1" x14ac:dyDescent="0.35">
      <c r="A991" s="10" t="str">
        <f t="shared" si="15"/>
        <v/>
      </c>
    </row>
    <row r="992" spans="1:1" x14ac:dyDescent="0.35">
      <c r="A992" s="10" t="str">
        <f t="shared" si="15"/>
        <v/>
      </c>
    </row>
    <row r="993" spans="1:1" x14ac:dyDescent="0.35">
      <c r="A993" s="10" t="str">
        <f t="shared" si="15"/>
        <v/>
      </c>
    </row>
    <row r="994" spans="1:1" x14ac:dyDescent="0.35">
      <c r="A994" s="10" t="str">
        <f t="shared" si="15"/>
        <v/>
      </c>
    </row>
    <row r="995" spans="1:1" x14ac:dyDescent="0.35">
      <c r="A995" s="10" t="str">
        <f t="shared" si="15"/>
        <v/>
      </c>
    </row>
    <row r="996" spans="1:1" x14ac:dyDescent="0.35">
      <c r="A996" s="10" t="str">
        <f t="shared" si="15"/>
        <v/>
      </c>
    </row>
    <row r="997" spans="1:1" x14ac:dyDescent="0.35">
      <c r="A997" s="10" t="str">
        <f t="shared" si="15"/>
        <v/>
      </c>
    </row>
    <row r="998" spans="1:1" x14ac:dyDescent="0.35">
      <c r="A998" s="10" t="str">
        <f t="shared" si="15"/>
        <v/>
      </c>
    </row>
    <row r="999" spans="1:1" x14ac:dyDescent="0.35">
      <c r="A999" s="10" t="str">
        <f t="shared" si="15"/>
        <v/>
      </c>
    </row>
    <row r="1000" spans="1:1" x14ac:dyDescent="0.35">
      <c r="A1000" s="10" t="str">
        <f t="shared" si="15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9FD0-0E36-459D-B19E-5282A7CB43EB}">
  <sheetPr>
    <tabColor theme="1"/>
  </sheetPr>
  <dimension ref="A1:C21"/>
  <sheetViews>
    <sheetView zoomScale="85" workbookViewId="0"/>
  </sheetViews>
  <sheetFormatPr defaultRowHeight="14.5" x14ac:dyDescent="0.35"/>
  <cols>
    <col min="1" max="3" width="20.6328125" customWidth="1"/>
  </cols>
  <sheetData>
    <row r="1" spans="1:3" ht="15" customHeight="1" thickBot="1" x14ac:dyDescent="0.4">
      <c r="A1" s="11" t="s">
        <v>1958</v>
      </c>
      <c r="B1" s="11" t="s">
        <v>1956</v>
      </c>
      <c r="C1" s="11" t="s">
        <v>1957</v>
      </c>
    </row>
    <row r="2" spans="1:3" ht="15" customHeight="1" thickBot="1" x14ac:dyDescent="0.4">
      <c r="A2" s="3">
        <v>1</v>
      </c>
      <c r="B2" s="3" t="s">
        <v>1927</v>
      </c>
      <c r="C2" s="3" t="s">
        <v>1928</v>
      </c>
    </row>
    <row r="3" spans="1:3" ht="15" customHeight="1" thickBot="1" x14ac:dyDescent="0.4">
      <c r="A3" s="3">
        <v>2</v>
      </c>
      <c r="B3" s="3" t="s">
        <v>1929</v>
      </c>
      <c r="C3" s="3" t="s">
        <v>1930</v>
      </c>
    </row>
    <row r="4" spans="1:3" ht="15" customHeight="1" thickBot="1" x14ac:dyDescent="0.4">
      <c r="A4" s="3">
        <v>3</v>
      </c>
      <c r="B4" s="3" t="s">
        <v>1968</v>
      </c>
      <c r="C4" s="3" t="s">
        <v>1969</v>
      </c>
    </row>
    <row r="5" spans="1:3" ht="15" customHeight="1" thickBot="1" x14ac:dyDescent="0.4">
      <c r="A5" s="3">
        <v>4</v>
      </c>
      <c r="B5" s="3" t="s">
        <v>1931</v>
      </c>
      <c r="C5" s="3" t="s">
        <v>1932</v>
      </c>
    </row>
    <row r="6" spans="1:3" ht="15" customHeight="1" thickBot="1" x14ac:dyDescent="0.4">
      <c r="A6" s="3">
        <v>5</v>
      </c>
      <c r="B6" s="3" t="s">
        <v>1970</v>
      </c>
      <c r="C6" s="3" t="s">
        <v>1933</v>
      </c>
    </row>
    <row r="7" spans="1:3" ht="15" customHeight="1" thickBot="1" x14ac:dyDescent="0.4">
      <c r="A7" s="3">
        <v>6</v>
      </c>
      <c r="B7" s="3" t="s">
        <v>1934</v>
      </c>
      <c r="C7" s="3" t="s">
        <v>1935</v>
      </c>
    </row>
    <row r="8" spans="1:3" ht="15" customHeight="1" thickBot="1" x14ac:dyDescent="0.4">
      <c r="A8" s="3">
        <v>7</v>
      </c>
      <c r="B8" s="3" t="s">
        <v>1936</v>
      </c>
      <c r="C8" s="3" t="s">
        <v>1937</v>
      </c>
    </row>
    <row r="9" spans="1:3" ht="15" customHeight="1" thickBot="1" x14ac:dyDescent="0.4">
      <c r="A9" s="3">
        <v>8</v>
      </c>
      <c r="B9" s="3" t="s">
        <v>1938</v>
      </c>
      <c r="C9" s="3" t="s">
        <v>1939</v>
      </c>
    </row>
    <row r="10" spans="1:3" ht="15" customHeight="1" thickBot="1" x14ac:dyDescent="0.4">
      <c r="A10" s="3">
        <v>9</v>
      </c>
      <c r="B10" s="3" t="s">
        <v>1940</v>
      </c>
      <c r="C10" s="3" t="s">
        <v>1941</v>
      </c>
    </row>
    <row r="11" spans="1:3" ht="15" customHeight="1" thickBot="1" x14ac:dyDescent="0.4">
      <c r="A11" s="3">
        <v>10</v>
      </c>
      <c r="B11" s="3" t="s">
        <v>1971</v>
      </c>
      <c r="C11" s="3" t="s">
        <v>1972</v>
      </c>
    </row>
    <row r="12" spans="1:3" ht="15" customHeight="1" thickBot="1" x14ac:dyDescent="0.4">
      <c r="A12" s="3">
        <v>11</v>
      </c>
      <c r="B12" s="3" t="s">
        <v>1942</v>
      </c>
      <c r="C12" s="3" t="s">
        <v>1943</v>
      </c>
    </row>
    <row r="13" spans="1:3" ht="15" customHeight="1" thickBot="1" x14ac:dyDescent="0.4">
      <c r="A13" s="3">
        <v>12</v>
      </c>
      <c r="B13" s="3" t="s">
        <v>1973</v>
      </c>
      <c r="C13" s="3" t="s">
        <v>1974</v>
      </c>
    </row>
    <row r="14" spans="1:3" ht="15" customHeight="1" thickBot="1" x14ac:dyDescent="0.4">
      <c r="A14" s="3">
        <v>13</v>
      </c>
      <c r="B14" s="3" t="s">
        <v>1944</v>
      </c>
      <c r="C14" s="3" t="s">
        <v>1945</v>
      </c>
    </row>
    <row r="15" spans="1:3" ht="15" customHeight="1" thickBot="1" x14ac:dyDescent="0.4">
      <c r="A15" s="3">
        <v>14</v>
      </c>
      <c r="B15" s="3" t="s">
        <v>1946</v>
      </c>
      <c r="C15" s="3" t="s">
        <v>1947</v>
      </c>
    </row>
    <row r="16" spans="1:3" ht="15" customHeight="1" thickBot="1" x14ac:dyDescent="0.4">
      <c r="A16" s="3">
        <v>15</v>
      </c>
      <c r="B16" s="3" t="s">
        <v>1948</v>
      </c>
      <c r="C16" s="3" t="s">
        <v>1949</v>
      </c>
    </row>
    <row r="17" spans="1:3" ht="15" customHeight="1" thickBot="1" x14ac:dyDescent="0.4">
      <c r="A17" s="3">
        <v>16</v>
      </c>
      <c r="B17" s="3" t="s">
        <v>1975</v>
      </c>
      <c r="C17" s="3" t="s">
        <v>1976</v>
      </c>
    </row>
    <row r="18" spans="1:3" ht="15" customHeight="1" thickBot="1" x14ac:dyDescent="0.4">
      <c r="A18" s="3">
        <v>17</v>
      </c>
      <c r="B18" s="3" t="s">
        <v>1977</v>
      </c>
      <c r="C18" s="3" t="s">
        <v>1978</v>
      </c>
    </row>
    <row r="19" spans="1:3" ht="15" customHeight="1" thickBot="1" x14ac:dyDescent="0.4">
      <c r="A19" s="3">
        <v>18</v>
      </c>
      <c r="B19" s="3" t="s">
        <v>1950</v>
      </c>
      <c r="C19" s="3" t="s">
        <v>1951</v>
      </c>
    </row>
    <row r="20" spans="1:3" ht="15" customHeight="1" thickBot="1" x14ac:dyDescent="0.4">
      <c r="A20" s="3">
        <v>19</v>
      </c>
      <c r="B20" s="3" t="s">
        <v>1952</v>
      </c>
      <c r="C20" s="3" t="s">
        <v>1953</v>
      </c>
    </row>
    <row r="21" spans="1:3" ht="15" customHeight="1" thickBot="1" x14ac:dyDescent="0.4">
      <c r="A21" s="3">
        <v>20</v>
      </c>
      <c r="B21" s="3" t="s">
        <v>1954</v>
      </c>
      <c r="C21" s="3" t="s">
        <v>1955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6DC0-A53D-414F-9DC7-0D5BE9B35856}">
  <sheetPr>
    <tabColor rgb="FF002060"/>
  </sheetPr>
  <dimension ref="B2:BE3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3" sqref="B3"/>
    </sheetView>
  </sheetViews>
  <sheetFormatPr defaultRowHeight="14.5" x14ac:dyDescent="0.35"/>
  <cols>
    <col min="2" max="2" width="17.36328125" bestFit="1" customWidth="1"/>
    <col min="3" max="3" width="10.1796875" bestFit="1" customWidth="1"/>
    <col min="4" max="4" width="26.453125" bestFit="1" customWidth="1"/>
    <col min="5" max="5" width="5.54296875" bestFit="1" customWidth="1"/>
  </cols>
  <sheetData>
    <row r="2" spans="2:57" x14ac:dyDescent="0.35"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14</v>
      </c>
      <c r="AH2">
        <v>15</v>
      </c>
      <c r="AI2">
        <v>16</v>
      </c>
      <c r="AJ2">
        <v>17</v>
      </c>
      <c r="AK2">
        <v>18</v>
      </c>
      <c r="AL2">
        <v>19</v>
      </c>
      <c r="AM2">
        <v>20</v>
      </c>
      <c r="AN2">
        <v>21</v>
      </c>
      <c r="AO2">
        <v>22</v>
      </c>
      <c r="AP2">
        <v>23</v>
      </c>
      <c r="AQ2">
        <v>24</v>
      </c>
      <c r="AR2">
        <v>25</v>
      </c>
      <c r="AS2">
        <v>26</v>
      </c>
      <c r="AT2">
        <v>27</v>
      </c>
      <c r="AU2">
        <v>28</v>
      </c>
      <c r="AV2">
        <v>29</v>
      </c>
      <c r="AW2">
        <v>30</v>
      </c>
      <c r="AX2">
        <v>31</v>
      </c>
      <c r="AY2">
        <v>32</v>
      </c>
      <c r="AZ2">
        <v>33</v>
      </c>
      <c r="BA2">
        <v>34</v>
      </c>
      <c r="BB2">
        <v>35</v>
      </c>
      <c r="BC2">
        <v>36</v>
      </c>
      <c r="BD2">
        <v>37</v>
      </c>
      <c r="BE2">
        <v>38</v>
      </c>
    </row>
    <row r="3" spans="2:57" ht="43.5" x14ac:dyDescent="0.35">
      <c r="B3" s="35" t="s">
        <v>2039</v>
      </c>
      <c r="C3" s="35" t="s">
        <v>2020</v>
      </c>
      <c r="D3" s="35" t="s">
        <v>2021</v>
      </c>
      <c r="E3" s="35" t="s">
        <v>1962</v>
      </c>
      <c r="F3" s="35" t="s">
        <v>2022</v>
      </c>
      <c r="G3" s="35" t="s">
        <v>2023</v>
      </c>
      <c r="H3" s="35" t="s">
        <v>2024</v>
      </c>
      <c r="I3" s="35" t="s">
        <v>47</v>
      </c>
      <c r="J3" s="35" t="s">
        <v>2025</v>
      </c>
      <c r="K3" s="35" t="s">
        <v>2026</v>
      </c>
      <c r="L3" s="35" t="s">
        <v>2027</v>
      </c>
      <c r="M3" s="35" t="s">
        <v>2028</v>
      </c>
      <c r="N3" s="35" t="s">
        <v>2029</v>
      </c>
      <c r="O3" s="35" t="s">
        <v>2030</v>
      </c>
      <c r="P3" s="35" t="s">
        <v>2031</v>
      </c>
      <c r="Q3" s="35" t="s">
        <v>2032</v>
      </c>
      <c r="R3" s="35" t="s">
        <v>2033</v>
      </c>
      <c r="S3" s="35" t="s">
        <v>2034</v>
      </c>
      <c r="T3" s="35" t="s">
        <v>1979</v>
      </c>
      <c r="U3" s="35" t="s">
        <v>1980</v>
      </c>
      <c r="V3" s="35" t="s">
        <v>1981</v>
      </c>
      <c r="W3" s="35" t="s">
        <v>1982</v>
      </c>
      <c r="X3" s="35" t="s">
        <v>1983</v>
      </c>
      <c r="Y3" s="35" t="s">
        <v>1984</v>
      </c>
      <c r="Z3" s="35" t="s">
        <v>1985</v>
      </c>
      <c r="AA3" s="35" t="s">
        <v>1986</v>
      </c>
      <c r="AB3" s="35" t="s">
        <v>1987</v>
      </c>
      <c r="AC3" s="35" t="s">
        <v>1988</v>
      </c>
      <c r="AD3" s="35" t="s">
        <v>1989</v>
      </c>
      <c r="AE3" s="35" t="s">
        <v>1990</v>
      </c>
      <c r="AF3" s="35" t="s">
        <v>1991</v>
      </c>
      <c r="AG3" s="35" t="s">
        <v>1992</v>
      </c>
      <c r="AH3" s="35" t="s">
        <v>1993</v>
      </c>
      <c r="AI3" s="35" t="s">
        <v>1994</v>
      </c>
      <c r="AJ3" s="35" t="s">
        <v>1995</v>
      </c>
      <c r="AK3" s="35" t="s">
        <v>1996</v>
      </c>
      <c r="AL3" s="35" t="s">
        <v>1997</v>
      </c>
      <c r="AM3" s="35" t="s">
        <v>1998</v>
      </c>
      <c r="AN3" s="35" t="s">
        <v>1999</v>
      </c>
      <c r="AO3" s="35" t="s">
        <v>2000</v>
      </c>
      <c r="AP3" s="35" t="s">
        <v>2001</v>
      </c>
      <c r="AQ3" s="35" t="s">
        <v>2002</v>
      </c>
      <c r="AR3" s="35" t="s">
        <v>2003</v>
      </c>
      <c r="AS3" s="35" t="s">
        <v>2004</v>
      </c>
      <c r="AT3" s="35" t="s">
        <v>2005</v>
      </c>
      <c r="AU3" s="35" t="s">
        <v>2006</v>
      </c>
      <c r="AV3" s="35" t="s">
        <v>2007</v>
      </c>
      <c r="AW3" s="35" t="s">
        <v>2008</v>
      </c>
      <c r="AX3" s="35" t="s">
        <v>2009</v>
      </c>
      <c r="AY3" s="35" t="s">
        <v>2010</v>
      </c>
      <c r="AZ3" s="35" t="s">
        <v>2011</v>
      </c>
      <c r="BA3" s="35" t="s">
        <v>2012</v>
      </c>
      <c r="BB3" s="35" t="s">
        <v>2013</v>
      </c>
      <c r="BC3" s="35" t="s">
        <v>2014</v>
      </c>
      <c r="BD3" s="35" t="s">
        <v>2015</v>
      </c>
      <c r="BE3" s="35" t="s">
        <v>2016</v>
      </c>
    </row>
    <row r="4" spans="2:57" x14ac:dyDescent="0.35">
      <c r="B4" s="12" t="s">
        <v>2059</v>
      </c>
      <c r="C4" s="23" t="str">
        <f>IF(LEN(B4)&gt;=1,"GK","")</f>
        <v>GK</v>
      </c>
      <c r="D4" s="12" t="str">
        <f>IFERROR(VLOOKUP($B4,GK!$A:$Q,3,0),"")</f>
        <v>Man City</v>
      </c>
      <c r="E4" s="12">
        <f>IFERROR(VLOOKUP($B4,GK!$A:$Q,6,0),"")</f>
        <v>5.5</v>
      </c>
      <c r="F4" s="27">
        <f>IFERROR(VLOOKUP($B4,GK!$A:$Q,7,0),"")</f>
        <v>0</v>
      </c>
      <c r="G4" s="12">
        <f>IFERROR(VLOOKUP($B4,GK!$A:$Q,9,0),"")</f>
        <v>14.2</v>
      </c>
      <c r="H4" s="12">
        <f>IFERROR(VLOOKUP($B4,GK!$A:$N,8,0),"")</f>
        <v>121</v>
      </c>
      <c r="I4" s="12">
        <f>IFERROR(VLOOKUP($B4,GK!$A:$Q,12,FALSE),"")</f>
        <v>8</v>
      </c>
      <c r="J4" s="12">
        <f>IFERROR(VLOOKUP($B4,GK!$A:$Q,15,0),"")</f>
        <v>7</v>
      </c>
      <c r="K4" s="12">
        <f>IFERROR(VLOOKUP($B4,GK!$A:$Q,16,0),"")</f>
        <v>1</v>
      </c>
      <c r="L4" s="12">
        <f>IFERROR(VLOOKUP($B4,GK!$A:$Q,17,0),"")</f>
        <v>11</v>
      </c>
      <c r="M4" s="12">
        <f>IFERROR(VLOOKUP($B4,GK!$A:$Q,10,0),"")</f>
        <v>3150</v>
      </c>
      <c r="N4" s="12">
        <f>IFERROR(VLOOKUP($B4,GK!$A:$Q,11,0),"")</f>
        <v>3.5</v>
      </c>
      <c r="O4" s="26">
        <f>IF(B4="","",IFERROR(H4/E4,0))</f>
        <v>22</v>
      </c>
      <c r="P4" s="29">
        <f>IFERROR(VLOOKUP($B4,GK!$A:$Q,13,0),"")</f>
        <v>0</v>
      </c>
      <c r="Q4" s="29">
        <f>IFERROR(VLOOKUP($B4,GK!$A:$Q,14,0),"")</f>
        <v>0</v>
      </c>
      <c r="R4" s="12"/>
      <c r="S4" s="12">
        <v>5</v>
      </c>
      <c r="T4" s="12" t="str">
        <f>IFERROR(IF(AND($R4="",$S4=""),VLOOKUP($D4,Fixtures!$B:D,Fixtures!D$1,0),IF($S4&gt;T$2,VLOOKUP($D4,Fixtures!$B:D,Fixtures!D$1,0),IF($S4&lt;=T$2,"","ERROR"))),"")</f>
        <v>BUR</v>
      </c>
      <c r="U4" s="12" t="str">
        <f>IFERROR(IF(AND($R4="",$S4=""),VLOOKUP($D4,Fixtures!$B:E,Fixtures!E$1,0),IF($S4&gt;U$2,VLOOKUP($D4,Fixtures!$B:E,Fixtures!E$1,0),IF($S4&lt;=U$2,"","ERROR"))),"")</f>
        <v>NEW</v>
      </c>
      <c r="V4" s="12" t="str">
        <f>IFERROR(IF(AND($R4="",$S4=""),VLOOKUP($D4,Fixtures!$B:F,Fixtures!F$1,0),IF($S4&gt;V$2,VLOOKUP($D4,Fixtures!$B:F,Fixtures!F$1,0),IF($S4&lt;=V$2,"","ERROR"))),"")</f>
        <v>SHU</v>
      </c>
      <c r="W4" s="12" t="str">
        <f>IFERROR(IF(AND($R4="",$S4=""),VLOOKUP($D4,Fixtures!$B:G,Fixtures!G$1,0),IF($S4&gt;W$2,VLOOKUP($D4,Fixtures!$B:G,Fixtures!G$1,0),IF($S4&lt;=W$2,"","ERROR"))),"")</f>
        <v>FUL</v>
      </c>
      <c r="X4" s="12" t="str">
        <f>IFERROR(IF(AND($R4="",$S4=""),VLOOKUP($D4,Fixtures!$B:H,Fixtures!H$1,0),IF($S4&gt;X$2,VLOOKUP($D4,Fixtures!$B:H,Fixtures!H$1,0),IF($S4&lt;=X$2,"","ERROR"))),"")</f>
        <v/>
      </c>
      <c r="Y4" s="12" t="str">
        <f>IFERROR(IF(AND($R4="",$S4=""),VLOOKUP($D4,Fixtures!$B:I,Fixtures!I$1,0),IF($S4&gt;Y$2,VLOOKUP($D4,Fixtures!$B:I,Fixtures!I$1,0),IF($S4&lt;=Y$2,"","ERROR"))),"")</f>
        <v/>
      </c>
      <c r="Z4" s="12" t="str">
        <f>IFERROR(IF(AND($R4="",$S4=""),VLOOKUP($D4,Fixtures!$B:J,Fixtures!J$1,0),IF($S4&gt;Z$2,VLOOKUP($D4,Fixtures!$B:J,Fixtures!J$1,0),IF($S4&lt;=Z$2,"","ERROR"))),"")</f>
        <v/>
      </c>
      <c r="AA4" s="12" t="str">
        <f>IFERROR(IF(AND($R4="",$S4=""),VLOOKUP($D4,Fixtures!$B:K,Fixtures!K$1,0),IF($S4&gt;AA$2,VLOOKUP($D4,Fixtures!$B:K,Fixtures!K$1,0),IF($S4&lt;=AA$2,"","ERROR"))),"")</f>
        <v/>
      </c>
      <c r="AB4" s="12" t="str">
        <f>IFERROR(IF(AND($R4="",$S4=""),VLOOKUP($D4,Fixtures!$B:L,Fixtures!L$1,0),IF($S4&gt;AB$2,VLOOKUP($D4,Fixtures!$B:L,Fixtures!L$1,0),IF($S4&lt;=AB$2,"","ERROR"))),"")</f>
        <v/>
      </c>
      <c r="AC4" s="12" t="str">
        <f>IFERROR(IF(AND($R4="",$S4=""),VLOOKUP($D4,Fixtures!$B:M,Fixtures!M$1,0),IF($S4&gt;AC$2,VLOOKUP($D4,Fixtures!$B:M,Fixtures!M$1,0),IF($S4&lt;=AC$2,"","ERROR"))),"")</f>
        <v/>
      </c>
      <c r="AD4" s="12" t="str">
        <f>IFERROR(IF(AND($R4="",$S4=""),VLOOKUP($D4,Fixtures!$B:N,Fixtures!N$1,0),IF($S4&gt;AD$2,VLOOKUP($D4,Fixtures!$B:N,Fixtures!N$1,0),IF($S4&lt;=AD$2,"","ERROR"))),"")</f>
        <v/>
      </c>
      <c r="AE4" s="12" t="str">
        <f>IFERROR(IF(AND($R4="",$S4=""),VLOOKUP($D4,Fixtures!$B:O,Fixtures!O$1,0),IF($S4&gt;AE$2,VLOOKUP($D4,Fixtures!$B:O,Fixtures!O$1,0),IF($S4&lt;=AE$2,"","ERROR"))),"")</f>
        <v/>
      </c>
      <c r="AF4" s="12" t="str">
        <f>IFERROR(IF(AND($R4="",$S4=""),VLOOKUP($D4,Fixtures!$B:P,Fixtures!P$1,0),IF($S4&gt;AF$2,VLOOKUP($D4,Fixtures!$B:P,Fixtures!P$1,0),IF($S4&lt;=AF$2,"","ERROR"))),"")</f>
        <v/>
      </c>
      <c r="AG4" s="12" t="str">
        <f>IFERROR(IF(AND($R4="",$S4=""),VLOOKUP($D4,Fixtures!$B:Q,Fixtures!Q$1,0),IF($S4&gt;AG$2,VLOOKUP($D4,Fixtures!$B:Q,Fixtures!Q$1,0),IF($S4&lt;=AG$2,"","ERROR"))),"")</f>
        <v/>
      </c>
      <c r="AH4" s="12" t="str">
        <f>IFERROR(IF(AND($R4="",$S4=""),VLOOKUP($D4,Fixtures!$B:R,Fixtures!R$1,0),IF($S4&gt;AH$2,VLOOKUP($D4,Fixtures!$B:R,Fixtures!R$1,0),IF($S4&lt;=AH$2,"","ERROR"))),"")</f>
        <v/>
      </c>
      <c r="AI4" s="12" t="str">
        <f>IFERROR(IF(AND($R4="",$S4=""),VLOOKUP($D4,Fixtures!$B:S,Fixtures!S$1,0),IF($S4&gt;AI$2,VLOOKUP($D4,Fixtures!$B:S,Fixtures!S$1,0),IF($S4&lt;=AI$2,"","ERROR"))),"")</f>
        <v/>
      </c>
      <c r="AJ4" s="12" t="str">
        <f>IFERROR(IF(AND($R4="",$S4=""),VLOOKUP($D4,Fixtures!$B:T,Fixtures!T$1,0),IF($S4&gt;AJ$2,VLOOKUP($D4,Fixtures!$B:T,Fixtures!T$1,0),IF($S4&lt;=AJ$2,"","ERROR"))),"")</f>
        <v/>
      </c>
      <c r="AK4" s="12" t="str">
        <f>IFERROR(IF(AND($R4="",$S4=""),VLOOKUP($D4,Fixtures!$B:U,Fixtures!U$1,0),IF($S4&gt;AK$2,VLOOKUP($D4,Fixtures!$B:U,Fixtures!U$1,0),IF($S4&lt;=AK$2,"","ERROR"))),"")</f>
        <v/>
      </c>
      <c r="AL4" s="12" t="str">
        <f>IFERROR(IF(AND($R4="",$S4=""),VLOOKUP($D4,Fixtures!$B:V,Fixtures!V$1,0),IF($S4&gt;AL$2,VLOOKUP($D4,Fixtures!$B:V,Fixtures!V$1,0),IF($S4&lt;=AL$2,"","ERROR"))),"")</f>
        <v/>
      </c>
      <c r="AM4" s="12" t="str">
        <f>IFERROR(IF(AND($R4="",$S4=""),VLOOKUP($D4,Fixtures!$B:W,Fixtures!W$1,0),IF($S4&gt;AM$2,VLOOKUP($D4,Fixtures!$B:W,Fixtures!W$1,0),IF($S4&lt;=AM$2,"","ERROR"))),"")</f>
        <v/>
      </c>
      <c r="AN4" s="12" t="str">
        <f>IFERROR(IF(AND($R4="",$S4=""),VLOOKUP($D4,Fixtures!$B:X,Fixtures!X$1,0),IF($S4&gt;AN$2,VLOOKUP($D4,Fixtures!$B:X,Fixtures!X$1,0),IF($S4&lt;=AN$2,"","ERROR"))),"")</f>
        <v/>
      </c>
      <c r="AO4" s="12" t="str">
        <f>IFERROR(IF(AND($R4="",$S4=""),VLOOKUP($D4,Fixtures!$B:Y,Fixtures!Y$1,0),IF($S4&gt;AO$2,VLOOKUP($D4,Fixtures!$B:Y,Fixtures!Y$1,0),IF($S4&lt;=AO$2,"","ERROR"))),"")</f>
        <v/>
      </c>
      <c r="AP4" s="12" t="str">
        <f>IFERROR(IF(AND($R4="",$S4=""),VLOOKUP($D4,Fixtures!$B:Z,Fixtures!Z$1,0),IF($S4&gt;AP$2,VLOOKUP($D4,Fixtures!$B:Z,Fixtures!Z$1,0),IF($S4&lt;=AP$2,"","ERROR"))),"")</f>
        <v/>
      </c>
      <c r="AQ4" s="12" t="str">
        <f>IFERROR(IF(AND($R4="",$S4=""),VLOOKUP($D4,Fixtures!$B:AA,Fixtures!AA$1,0),IF($S4&gt;AQ$2,VLOOKUP($D4,Fixtures!$B:AA,Fixtures!AA$1,0),IF($S4&lt;=AQ$2,"","ERROR"))),"")</f>
        <v/>
      </c>
      <c r="AR4" s="12" t="str">
        <f>IFERROR(IF(AND($R4="",$S4=""),VLOOKUP($D4,Fixtures!$B:AB,Fixtures!AB$1,0),IF($S4&gt;AR$2,VLOOKUP($D4,Fixtures!$B:AB,Fixtures!AB$1,0),IF($S4&lt;=AR$2,"","ERROR"))),"")</f>
        <v/>
      </c>
      <c r="AS4" s="12" t="str">
        <f>IFERROR(IF(AND($R4="",$S4=""),VLOOKUP($D4,Fixtures!$B:AC,Fixtures!AC$1,0),IF($S4&gt;AS$2,VLOOKUP($D4,Fixtures!$B:AC,Fixtures!AC$1,0),IF($S4&lt;=AS$2,"","ERROR"))),"")</f>
        <v/>
      </c>
      <c r="AT4" s="12" t="str">
        <f>IFERROR(IF(AND($R4="",$S4=""),VLOOKUP($D4,Fixtures!$B:AD,Fixtures!AD$1,0),IF($S4&gt;AT$2,VLOOKUP($D4,Fixtures!$B:AD,Fixtures!AD$1,0),IF($S4&lt;=AT$2,"","ERROR"))),"")</f>
        <v/>
      </c>
      <c r="AU4" s="12" t="str">
        <f>IFERROR(IF(AND($R4="",$S4=""),VLOOKUP($D4,Fixtures!$B:AE,Fixtures!AE$1,0),IF($S4&gt;AU$2,VLOOKUP($D4,Fixtures!$B:AE,Fixtures!AE$1,0),IF($S4&lt;=AU$2,"","ERROR"))),"")</f>
        <v/>
      </c>
      <c r="AV4" s="12" t="str">
        <f>IFERROR(IF(AND($R4="",$S4=""),VLOOKUP($D4,Fixtures!$B:AF,Fixtures!AF$1,0),IF($S4&gt;AV$2,VLOOKUP($D4,Fixtures!$B:AF,Fixtures!AF$1,0),IF($S4&lt;=AV$2,"","ERROR"))),"")</f>
        <v/>
      </c>
      <c r="AW4" s="12" t="str">
        <f>IFERROR(IF(AND($R4="",$S4=""),VLOOKUP($D4,Fixtures!$B:AG,Fixtures!AG$1,0),IF($S4&gt;AW$2,VLOOKUP($D4,Fixtures!$B:AG,Fixtures!AG$1,0),IF($S4&lt;=AW$2,"","ERROR"))),"")</f>
        <v/>
      </c>
      <c r="AX4" s="12" t="str">
        <f>IFERROR(IF(AND($R4="",$S4=""),VLOOKUP($D4,Fixtures!$B:AH,Fixtures!AH$1,0),IF($S4&gt;AX$2,VLOOKUP($D4,Fixtures!$B:AH,Fixtures!AH$1,0),IF($S4&lt;=AX$2,"","ERROR"))),"")</f>
        <v/>
      </c>
      <c r="AY4" s="12" t="str">
        <f>IFERROR(IF(AND($R4="",$S4=""),VLOOKUP($D4,Fixtures!$B:AI,Fixtures!AI$1,0),IF($S4&gt;AY$2,VLOOKUP($D4,Fixtures!$B:AI,Fixtures!AI$1,0),IF($S4&lt;=AY$2,"","ERROR"))),"")</f>
        <v/>
      </c>
      <c r="AZ4" s="12" t="str">
        <f>IFERROR(IF(AND($R4="",$S4=""),VLOOKUP($D4,Fixtures!$B:AJ,Fixtures!AJ$1,0),IF($S4&gt;AZ$2,VLOOKUP($D4,Fixtures!$B:AJ,Fixtures!AJ$1,0),IF($S4&lt;=AZ$2,"","ERROR"))),"")</f>
        <v/>
      </c>
      <c r="BA4" s="12" t="str">
        <f>IFERROR(IF(AND($R4="",$S4=""),VLOOKUP($D4,Fixtures!$B:AK,Fixtures!AK$1,0),IF($S4&gt;BA$2,VLOOKUP($D4,Fixtures!$B:AK,Fixtures!AK$1,0),IF($S4&lt;=BA$2,"","ERROR"))),"")</f>
        <v/>
      </c>
      <c r="BB4" s="12" t="str">
        <f>IFERROR(IF(AND($R4="",$S4=""),VLOOKUP($D4,Fixtures!$B:AL,Fixtures!AL$1,0),IF($S4&gt;BB$2,VLOOKUP($D4,Fixtures!$B:AL,Fixtures!AL$1,0),IF($S4&lt;=BB$2,"","ERROR"))),"")</f>
        <v/>
      </c>
      <c r="BC4" s="12" t="str">
        <f>IFERROR(IF(AND($R4="",$S4=""),VLOOKUP($D4,Fixtures!$B:AM,Fixtures!AM$1,0),IF($S4&gt;BC$2,VLOOKUP($D4,Fixtures!$B:AM,Fixtures!AM$1,0),IF($S4&lt;=BC$2,"","ERROR"))),"")</f>
        <v/>
      </c>
      <c r="BD4" s="12" t="str">
        <f>IFERROR(IF(AND($R4="",$S4=""),VLOOKUP($D4,Fixtures!$B:AN,Fixtures!AN$1,0),IF($S4&gt;BD$2,VLOOKUP($D4,Fixtures!$B:AN,Fixtures!AN$1,0),IF($S4&lt;=BD$2,"","ERROR"))),"")</f>
        <v/>
      </c>
      <c r="BE4" s="12" t="str">
        <f>IFERROR(IF(AND($R4="",$S4=""),VLOOKUP($D4,Fixtures!$B:AO,Fixtures!AO$1,0),IF($S4&gt;BE$2,VLOOKUP($D4,Fixtures!$B:AO,Fixtures!AO$1,0),IF($S4&lt;=BE$2,"","ERROR"))),"")</f>
        <v/>
      </c>
    </row>
    <row r="5" spans="2:57" x14ac:dyDescent="0.35">
      <c r="B5" s="12" t="s">
        <v>2061</v>
      </c>
      <c r="C5" s="23" t="str">
        <f>IF(LEN(B5)&gt;=1,"GK","")</f>
        <v>GK</v>
      </c>
      <c r="D5" s="12" t="str">
        <f>IFERROR(VLOOKUP($B5,GK!$A:$Q,3,0),"")</f>
        <v>Wolves</v>
      </c>
      <c r="E5" s="12">
        <f>IFERROR(VLOOKUP($B5,GK!$A:$Q,6,0),"")</f>
        <v>4</v>
      </c>
      <c r="F5" s="27">
        <f>IFERROR(VLOOKUP($B5,GK!$A:$Q,7,0),"")</f>
        <v>0</v>
      </c>
      <c r="G5" s="12">
        <f>IFERROR(VLOOKUP($B5,GK!$A:$Q,9,0),"")</f>
        <v>1.6</v>
      </c>
      <c r="H5" s="12">
        <f>IFERROR(VLOOKUP($B5,GK!$A:$N,8,0),"")</f>
        <v>27</v>
      </c>
      <c r="I5" s="12">
        <f>IFERROR(VLOOKUP($B5,GK!$A:$Q,12,FALSE),"")</f>
        <v>3</v>
      </c>
      <c r="J5" s="12">
        <f>IFERROR(VLOOKUP($B5,GK!$A:$Q,15,0),"")</f>
        <v>1</v>
      </c>
      <c r="K5" s="12">
        <f>IFERROR(VLOOKUP($B5,GK!$A:$Q,16,0),"")</f>
        <v>1</v>
      </c>
      <c r="L5" s="12">
        <f>IFERROR(VLOOKUP($B5,GK!$A:$Q,17,0),"")</f>
        <v>3</v>
      </c>
      <c r="M5" s="12">
        <f>IFERROR(VLOOKUP($B5,GK!$A:$Q,10,0),"")</f>
        <v>764</v>
      </c>
      <c r="N5" s="12">
        <f>IFERROR(VLOOKUP($B5,GK!$A:$Q,11,0),"")</f>
        <v>0</v>
      </c>
      <c r="O5" s="26">
        <f t="shared" ref="O5:O25" si="0">IF(B5="","",IFERROR(H5/E5,0))</f>
        <v>6.75</v>
      </c>
      <c r="P5" s="29">
        <f>IFERROR(VLOOKUP($B5,GK!$A:$Q,13,0),"")</f>
        <v>0</v>
      </c>
      <c r="Q5" s="29">
        <f>IFERROR(VLOOKUP($B5,GK!$A:$Q,14,0),"")</f>
        <v>0</v>
      </c>
      <c r="R5" s="12"/>
      <c r="S5" s="12"/>
      <c r="T5" s="12" t="str">
        <f>IFERROR(IF(AND($R5="",$S5=""),VLOOKUP($D5,Fixtures!$B:D,Fixtures!D$1,0),IF($S5&gt;T$2,VLOOKUP($D5,Fixtures!$B:D,Fixtures!D$1,0),IF($S5&lt;=T$2,"","ERROR"))),"")</f>
        <v>MUN</v>
      </c>
      <c r="U5" s="12" t="str">
        <f>IFERROR(IF(AND($R5="",$S5=""),VLOOKUP($D5,Fixtures!$B:E,Fixtures!E$1,0),IF($S5&gt;U$2,VLOOKUP($D5,Fixtures!$B:E,Fixtures!E$1,0),IF($S5&lt;=U$2,"","ERROR"))),"")</f>
        <v>BRI</v>
      </c>
      <c r="V5" s="12" t="str">
        <f>IFERROR(IF(AND($R5="",$S5=""),VLOOKUP($D5,Fixtures!$B:F,Fixtures!F$1,0),IF($S5&gt;V$2,VLOOKUP($D5,Fixtures!$B:F,Fixtures!F$1,0),IF($S5&lt;=V$2,"","ERROR"))),"")</f>
        <v>EVE</v>
      </c>
      <c r="W5" s="12" t="str">
        <f>IFERROR(IF(AND($R5="",$S5=""),VLOOKUP($D5,Fixtures!$B:G,Fixtures!G$1,0),IF($S5&gt;W$2,VLOOKUP($D5,Fixtures!$B:G,Fixtures!G$1,0),IF($S5&lt;=W$2,"","ERROR"))),"")</f>
        <v>CRY</v>
      </c>
      <c r="X5" s="12" t="str">
        <f>IFERROR(IF(AND($R5="",$S5=""),VLOOKUP($D5,Fixtures!$B:H,Fixtures!H$1,0),IF($S5&gt;X$2,VLOOKUP($D5,Fixtures!$B:H,Fixtures!H$1,0),IF($S5&lt;=X$2,"","ERROR"))),"")</f>
        <v>LIV</v>
      </c>
      <c r="Y5" s="12" t="str">
        <f>IFERROR(IF(AND($R5="",$S5=""),VLOOKUP($D5,Fixtures!$B:I,Fixtures!I$1,0),IF($S5&gt;Y$2,VLOOKUP($D5,Fixtures!$B:I,Fixtures!I$1,0),IF($S5&lt;=Y$2,"","ERROR"))),"")</f>
        <v>LUT</v>
      </c>
      <c r="Z5" s="12" t="str">
        <f>IFERROR(IF(AND($R5="",$S5=""),VLOOKUP($D5,Fixtures!$B:J,Fixtures!J$1,0),IF($S5&gt;Z$2,VLOOKUP($D5,Fixtures!$B:J,Fixtures!J$1,0),IF($S5&lt;=Z$2,"","ERROR"))),"")</f>
        <v>MCI</v>
      </c>
      <c r="AA5" s="12" t="str">
        <f>IFERROR(IF(AND($R5="",$S5=""),VLOOKUP($D5,Fixtures!$B:K,Fixtures!K$1,0),IF($S5&gt;AA$2,VLOOKUP($D5,Fixtures!$B:K,Fixtures!K$1,0),IF($S5&lt;=AA$2,"","ERROR"))),"")</f>
        <v>AVL</v>
      </c>
      <c r="AB5" s="12" t="str">
        <f>IFERROR(IF(AND($R5="",$S5=""),VLOOKUP($D5,Fixtures!$B:L,Fixtures!L$1,0),IF($S5&gt;AB$2,VLOOKUP($D5,Fixtures!$B:L,Fixtures!L$1,0),IF($S5&lt;=AB$2,"","ERROR"))),"")</f>
        <v>BOU</v>
      </c>
      <c r="AC5" s="12" t="str">
        <f>IFERROR(IF(AND($R5="",$S5=""),VLOOKUP($D5,Fixtures!$B:M,Fixtures!M$1,0),IF($S5&gt;AC$2,VLOOKUP($D5,Fixtures!$B:M,Fixtures!M$1,0),IF($S5&lt;=AC$2,"","ERROR"))),"")</f>
        <v>NEW</v>
      </c>
      <c r="AD5" s="12" t="str">
        <f>IFERROR(IF(AND($R5="",$S5=""),VLOOKUP($D5,Fixtures!$B:N,Fixtures!N$1,0),IF($S5&gt;AD$2,VLOOKUP($D5,Fixtures!$B:N,Fixtures!N$1,0),IF($S5&lt;=AD$2,"","ERROR"))),"")</f>
        <v>SHU</v>
      </c>
      <c r="AE5" s="12" t="str">
        <f>IFERROR(IF(AND($R5="",$S5=""),VLOOKUP($D5,Fixtures!$B:O,Fixtures!O$1,0),IF($S5&gt;AE$2,VLOOKUP($D5,Fixtures!$B:O,Fixtures!O$1,0),IF($S5&lt;=AE$2,"","ERROR"))),"")</f>
        <v>TOT</v>
      </c>
      <c r="AF5" s="12" t="str">
        <f>IFERROR(IF(AND($R5="",$S5=""),VLOOKUP($D5,Fixtures!$B:P,Fixtures!P$1,0),IF($S5&gt;AF$2,VLOOKUP($D5,Fixtures!$B:P,Fixtures!P$1,0),IF($S5&lt;=AF$2,"","ERROR"))),"")</f>
        <v>FUL</v>
      </c>
      <c r="AG5" s="12" t="str">
        <f>IFERROR(IF(AND($R5="",$S5=""),VLOOKUP($D5,Fixtures!$B:Q,Fixtures!Q$1,0),IF($S5&gt;AG$2,VLOOKUP($D5,Fixtures!$B:Q,Fixtures!Q$1,0),IF($S5&lt;=AG$2,"","ERROR"))),"")</f>
        <v>ARS</v>
      </c>
      <c r="AH5" s="12" t="str">
        <f>IFERROR(IF(AND($R5="",$S5=""),VLOOKUP($D5,Fixtures!$B:R,Fixtures!R$1,0),IF($S5&gt;AH$2,VLOOKUP($D5,Fixtures!$B:R,Fixtures!R$1,0),IF($S5&lt;=AH$2,"","ERROR"))),"")</f>
        <v>BUR</v>
      </c>
      <c r="AI5" s="12" t="str">
        <f>IFERROR(IF(AND($R5="",$S5=""),VLOOKUP($D5,Fixtures!$B:S,Fixtures!S$1,0),IF($S5&gt;AI$2,VLOOKUP($D5,Fixtures!$B:S,Fixtures!S$1,0),IF($S5&lt;=AI$2,"","ERROR"))),"")</f>
        <v>NFO</v>
      </c>
      <c r="AJ5" s="12" t="str">
        <f>IFERROR(IF(AND($R5="",$S5=""),VLOOKUP($D5,Fixtures!$B:T,Fixtures!T$1,0),IF($S5&gt;AJ$2,VLOOKUP($D5,Fixtures!$B:T,Fixtures!T$1,0),IF($S5&lt;=AJ$2,"","ERROR"))),"")</f>
        <v>WHU</v>
      </c>
      <c r="AK5" s="12" t="str">
        <f>IFERROR(IF(AND($R5="",$S5=""),VLOOKUP($D5,Fixtures!$B:U,Fixtures!U$1,0),IF($S5&gt;AK$2,VLOOKUP($D5,Fixtures!$B:U,Fixtures!U$1,0),IF($S5&lt;=AK$2,"","ERROR"))),"")</f>
        <v>CHE</v>
      </c>
      <c r="AL5" s="12" t="str">
        <f>IFERROR(IF(AND($R5="",$S5=""),VLOOKUP($D5,Fixtures!$B:V,Fixtures!V$1,0),IF($S5&gt;AL$2,VLOOKUP($D5,Fixtures!$B:V,Fixtures!V$1,0),IF($S5&lt;=AL$2,"","ERROR"))),"")</f>
        <v>BRE</v>
      </c>
      <c r="AM5" s="12" t="str">
        <f>IFERROR(IF(AND($R5="",$S5=""),VLOOKUP($D5,Fixtures!$B:W,Fixtures!W$1,0),IF($S5&gt;AM$2,VLOOKUP($D5,Fixtures!$B:W,Fixtures!W$1,0),IF($S5&lt;=AM$2,"","ERROR"))),"")</f>
        <v>EVE</v>
      </c>
      <c r="AN5" s="12" t="str">
        <f>IFERROR(IF(AND($R5="",$S5=""),VLOOKUP($D5,Fixtures!$B:X,Fixtures!X$1,0),IF($S5&gt;AN$2,VLOOKUP($D5,Fixtures!$B:X,Fixtures!X$1,0),IF($S5&lt;=AN$2,"","ERROR"))),"")</f>
        <v>BRI</v>
      </c>
      <c r="AO5" s="12" t="str">
        <f>IFERROR(IF(AND($R5="",$S5=""),VLOOKUP($D5,Fixtures!$B:Y,Fixtures!Y$1,0),IF($S5&gt;AO$2,VLOOKUP($D5,Fixtures!$B:Y,Fixtures!Y$1,0),IF($S5&lt;=AO$2,"","ERROR"))),"")</f>
        <v>MUN</v>
      </c>
      <c r="AP5" s="12" t="str">
        <f>IFERROR(IF(AND($R5="",$S5=""),VLOOKUP($D5,Fixtures!$B:Z,Fixtures!Z$1,0),IF($S5&gt;AP$2,VLOOKUP($D5,Fixtures!$B:Z,Fixtures!Z$1,0),IF($S5&lt;=AP$2,"","ERROR"))),"")</f>
        <v>CHE</v>
      </c>
      <c r="AQ5" s="12" t="str">
        <f>IFERROR(IF(AND($R5="",$S5=""),VLOOKUP($D5,Fixtures!$B:AA,Fixtures!AA$1,0),IF($S5&gt;AQ$2,VLOOKUP($D5,Fixtures!$B:AA,Fixtures!AA$1,0),IF($S5&lt;=AQ$2,"","ERROR"))),"")</f>
        <v>BRE</v>
      </c>
      <c r="AR5" s="12" t="str">
        <f>IFERROR(IF(AND($R5="",$S5=""),VLOOKUP($D5,Fixtures!$B:AB,Fixtures!AB$1,0),IF($S5&gt;AR$2,VLOOKUP($D5,Fixtures!$B:AB,Fixtures!AB$1,0),IF($S5&lt;=AR$2,"","ERROR"))),"")</f>
        <v>TOT</v>
      </c>
      <c r="AS5" s="12" t="str">
        <f>IFERROR(IF(AND($R5="",$S5=""),VLOOKUP($D5,Fixtures!$B:AC,Fixtures!AC$1,0),IF($S5&gt;AS$2,VLOOKUP($D5,Fixtures!$B:AC,Fixtures!AC$1,0),IF($S5&lt;=AS$2,"","ERROR"))),"")</f>
        <v>SHU</v>
      </c>
      <c r="AT5" s="12" t="str">
        <f>IFERROR(IF(AND($R5="",$S5=""),VLOOKUP($D5,Fixtures!$B:AD,Fixtures!AD$1,0),IF($S5&gt;AT$2,VLOOKUP($D5,Fixtures!$B:AD,Fixtures!AD$1,0),IF($S5&lt;=AT$2,"","ERROR"))),"")</f>
        <v>NEW</v>
      </c>
      <c r="AU5" s="12" t="str">
        <f>IFERROR(IF(AND($R5="",$S5=""),VLOOKUP($D5,Fixtures!$B:AE,Fixtures!AE$1,0),IF($S5&gt;AU$2,VLOOKUP($D5,Fixtures!$B:AE,Fixtures!AE$1,0),IF($S5&lt;=AU$2,"","ERROR"))),"")</f>
        <v>FUL</v>
      </c>
      <c r="AV5" s="12" t="str">
        <f>IFERROR(IF(AND($R5="",$S5=""),VLOOKUP($D5,Fixtures!$B:AF,Fixtures!AF$1,0),IF($S5&gt;AV$2,VLOOKUP($D5,Fixtures!$B:AF,Fixtures!AF$1,0),IF($S5&lt;=AV$2,"","ERROR"))),"")</f>
        <v>BOU</v>
      </c>
      <c r="AW5" s="12" t="str">
        <f>IFERROR(IF(AND($R5="",$S5=""),VLOOKUP($D5,Fixtures!$B:AG,Fixtures!AG$1,0),IF($S5&gt;AW$2,VLOOKUP($D5,Fixtures!$B:AG,Fixtures!AG$1,0),IF($S5&lt;=AW$2,"","ERROR"))),"")</f>
        <v>AVL</v>
      </c>
      <c r="AX5" s="12" t="str">
        <f>IFERROR(IF(AND($R5="",$S5=""),VLOOKUP($D5,Fixtures!$B:AH,Fixtures!AH$1,0),IF($S5&gt;AX$2,VLOOKUP($D5,Fixtures!$B:AH,Fixtures!AH$1,0),IF($S5&lt;=AX$2,"","ERROR"))),"")</f>
        <v>BUR</v>
      </c>
      <c r="AY5" s="12" t="str">
        <f>IFERROR(IF(AND($R5="",$S5=""),VLOOKUP($D5,Fixtures!$B:AI,Fixtures!AI$1,0),IF($S5&gt;AY$2,VLOOKUP($D5,Fixtures!$B:AI,Fixtures!AI$1,0),IF($S5&lt;=AY$2,"","ERROR"))),"")</f>
        <v>WHU</v>
      </c>
      <c r="AZ5" s="12" t="str">
        <f>IFERROR(IF(AND($R5="",$S5=""),VLOOKUP($D5,Fixtures!$B:AJ,Fixtures!AJ$1,0),IF($S5&gt;AZ$2,VLOOKUP($D5,Fixtures!$B:AJ,Fixtures!AJ$1,0),IF($S5&lt;=AZ$2,"","ERROR"))),"")</f>
        <v>NFO</v>
      </c>
      <c r="BA5" s="12" t="str">
        <f>IFERROR(IF(AND($R5="",$S5=""),VLOOKUP($D5,Fixtures!$B:AK,Fixtures!AK$1,0),IF($S5&gt;BA$2,VLOOKUP($D5,Fixtures!$B:AK,Fixtures!AK$1,0),IF($S5&lt;=BA$2,"","ERROR"))),"")</f>
        <v>ARS</v>
      </c>
      <c r="BB5" s="12" t="str">
        <f>IFERROR(IF(AND($R5="",$S5=""),VLOOKUP($D5,Fixtures!$B:AL,Fixtures!AL$1,0),IF($S5&gt;BB$2,VLOOKUP($D5,Fixtures!$B:AL,Fixtures!AL$1,0),IF($S5&lt;=BB$2,"","ERROR"))),"")</f>
        <v>LUT</v>
      </c>
      <c r="BC5" s="12" t="str">
        <f>IFERROR(IF(AND($R5="",$S5=""),VLOOKUP($D5,Fixtures!$B:AM,Fixtures!AM$1,0),IF($S5&gt;BC$2,VLOOKUP($D5,Fixtures!$B:AM,Fixtures!AM$1,0),IF($S5&lt;=BC$2,"","ERROR"))),"")</f>
        <v>MCI</v>
      </c>
      <c r="BD5" s="12" t="str">
        <f>IFERROR(IF(AND($R5="",$S5=""),VLOOKUP($D5,Fixtures!$B:AN,Fixtures!AN$1,0),IF($S5&gt;BD$2,VLOOKUP($D5,Fixtures!$B:AN,Fixtures!AN$1,0),IF($S5&lt;=BD$2,"","ERROR"))),"")</f>
        <v>CRY</v>
      </c>
      <c r="BE5" s="12" t="str">
        <f>IFERROR(IF(AND($R5="",$S5=""),VLOOKUP($D5,Fixtures!$B:AO,Fixtures!AO$1,0),IF($S5&gt;BE$2,VLOOKUP($D5,Fixtures!$B:AO,Fixtures!AO$1,0),IF($S5&lt;=BE$2,"","ERROR"))),"")</f>
        <v>LIV</v>
      </c>
    </row>
    <row r="6" spans="2:57" x14ac:dyDescent="0.35">
      <c r="B6" s="22" t="s">
        <v>2035</v>
      </c>
      <c r="C6" s="22" t="str">
        <f>IF(LEN(B5)&gt;=1,"GK","")</f>
        <v>GK</v>
      </c>
      <c r="D6" s="22" t="str">
        <f>IFERROR(VLOOKUP($B6,GK!$A:$Q,3,0),"")</f>
        <v>Arsenal</v>
      </c>
      <c r="E6" s="22">
        <f>IFERROR(VLOOKUP($B6,GK!$A:$Q,6,0),"")</f>
        <v>4</v>
      </c>
      <c r="F6" s="28">
        <f>IFERROR(VLOOKUP($B6,GK!$A:$Q,7,0),"")</f>
        <v>0</v>
      </c>
      <c r="G6" s="22">
        <f>IFERROR(VLOOKUP($B6,GK!$A:$Q,9,0),"")</f>
        <v>2.1</v>
      </c>
      <c r="H6" s="22">
        <f>IFERROR(VLOOKUP($B6,GK!$A:$N,8,0),"")</f>
        <v>154</v>
      </c>
      <c r="I6" s="22">
        <f>IFERROR(VLOOKUP($B6,GK!$A:$Q,12,FALSE),"")</f>
        <v>8</v>
      </c>
      <c r="J6" s="22">
        <f>IFERROR(VLOOKUP($B6,GK!$A:$Q,15,0),"")</f>
        <v>8</v>
      </c>
      <c r="K6" s="22">
        <f>IFERROR(VLOOKUP($B6,GK!$A:$Q,16,0),"")</f>
        <v>13</v>
      </c>
      <c r="L6" s="22">
        <f>IFERROR(VLOOKUP($B6,GK!$A:$Q,17,0),"")</f>
        <v>8</v>
      </c>
      <c r="M6" s="22">
        <f>IFERROR(VLOOKUP($B6,GK!$A:$Q,10,0),"")</f>
        <v>2237</v>
      </c>
      <c r="N6" s="22">
        <f>IFERROR(VLOOKUP($B6,GK!$A:$Q,11,0),"")</f>
        <v>0</v>
      </c>
      <c r="O6" s="25">
        <f t="shared" si="0"/>
        <v>38.5</v>
      </c>
      <c r="P6" s="30">
        <f>IFERROR(VLOOKUP($B6,GK!$A:$Q,13,0),"")</f>
        <v>0</v>
      </c>
      <c r="Q6" s="30">
        <f>IFERROR(VLOOKUP($B6,GK!$A:$Q,14,0),"")</f>
        <v>0</v>
      </c>
      <c r="R6" s="22">
        <v>5</v>
      </c>
      <c r="S6" s="22"/>
      <c r="T6" s="22" t="str">
        <f>IFERROR(IF($R6&lt;=T$2,VLOOKUP($D6,Fixtures!$B:D,Fixtures!D$1,0),""),"")</f>
        <v/>
      </c>
      <c r="U6" s="22" t="str">
        <f>IFERROR(IF($R6&lt;=U$2,VLOOKUP($D6,Fixtures!$B:E,Fixtures!E$1,0),""),"")</f>
        <v/>
      </c>
      <c r="V6" s="22" t="str">
        <f>IFERROR(IF($R6&lt;=V$2,VLOOKUP($D6,Fixtures!$B:F,Fixtures!F$1,0),""),"")</f>
        <v/>
      </c>
      <c r="W6" s="22" t="str">
        <f>IFERROR(IF($R6&lt;=W$2,VLOOKUP($D6,Fixtures!$B:G,Fixtures!G$1,0),""),"")</f>
        <v/>
      </c>
      <c r="X6" s="22" t="str">
        <f>IFERROR(IF($R6&lt;=X$2,VLOOKUP($D6,Fixtures!$B:H,Fixtures!H$1,0),""),"")</f>
        <v>EVE</v>
      </c>
      <c r="Y6" s="22" t="str">
        <f>IFERROR(IF($R6&lt;=Y$2,VLOOKUP($D6,Fixtures!$B:I,Fixtures!I$1,0),""),"")</f>
        <v>TOT</v>
      </c>
      <c r="Z6" s="22" t="str">
        <f>IFERROR(IF($R6&lt;=Z$2,VLOOKUP($D6,Fixtures!$B:J,Fixtures!J$1,0),""),"")</f>
        <v>BOU</v>
      </c>
      <c r="AA6" s="22" t="str">
        <f>IFERROR(IF($R6&lt;=AA$2,VLOOKUP($D6,Fixtures!$B:K,Fixtures!K$1,0),""),"")</f>
        <v>MCI</v>
      </c>
      <c r="AB6" s="22" t="str">
        <f>IFERROR(IF($R6&lt;=AB$2,VLOOKUP($D6,Fixtures!$B:L,Fixtures!L$1,0),""),"")</f>
        <v>CHE</v>
      </c>
      <c r="AC6" s="22" t="str">
        <f>IFERROR(IF($R6&lt;=AC$2,VLOOKUP($D6,Fixtures!$B:M,Fixtures!M$1,0),""),"")</f>
        <v>SHU</v>
      </c>
      <c r="AD6" s="22" t="str">
        <f>IFERROR(IF($R6&lt;=AD$2,VLOOKUP($D6,Fixtures!$B:N,Fixtures!N$1,0),""),"")</f>
        <v>NEW</v>
      </c>
      <c r="AE6" s="22" t="str">
        <f>IFERROR(IF($R6&lt;=AE$2,VLOOKUP($D6,Fixtures!$B:O,Fixtures!O$1,0),""),"")</f>
        <v>BUR</v>
      </c>
      <c r="AF6" s="22" t="str">
        <f>IFERROR(IF($R6&lt;=AF$2,VLOOKUP($D6,Fixtures!$B:P,Fixtures!P$1,0),""),"")</f>
        <v>BRE</v>
      </c>
      <c r="AG6" s="22" t="str">
        <f>IFERROR(IF($R6&lt;=AG$2,VLOOKUP($D6,Fixtures!$B:Q,Fixtures!Q$1,0),""),"")</f>
        <v>WOL</v>
      </c>
      <c r="AH6" s="22" t="str">
        <f>IFERROR(IF($R6&lt;=AH$2,VLOOKUP($D6,Fixtures!$B:R,Fixtures!R$1,0),""),"")</f>
        <v>LUT</v>
      </c>
      <c r="AI6" s="22" t="str">
        <f>IFERROR(IF($R6&lt;=AI$2,VLOOKUP($D6,Fixtures!$B:S,Fixtures!S$1,0),""),"")</f>
        <v>AVL</v>
      </c>
      <c r="AJ6" s="22" t="str">
        <f>IFERROR(IF($R6&lt;=AJ$2,VLOOKUP($D6,Fixtures!$B:T,Fixtures!T$1,0),""),"")</f>
        <v>BRI</v>
      </c>
      <c r="AK6" s="22" t="str">
        <f>IFERROR(IF($R6&lt;=AK$2,VLOOKUP($D6,Fixtures!$B:U,Fixtures!U$1,0),""),"")</f>
        <v>LIV</v>
      </c>
      <c r="AL6" s="22" t="str">
        <f>IFERROR(IF($R6&lt;=AL$2,VLOOKUP($D6,Fixtures!$B:V,Fixtures!V$1,0),""),"")</f>
        <v>WHU</v>
      </c>
      <c r="AM6" s="22" t="str">
        <f>IFERROR(IF($R6&lt;=AM$2,VLOOKUP($D6,Fixtures!$B:W,Fixtures!W$1,0),""),"")</f>
        <v>FUL</v>
      </c>
      <c r="AN6" s="22" t="str">
        <f>IFERROR(IF($R6&lt;=AN$2,VLOOKUP($D6,Fixtures!$B:X,Fixtures!X$1,0),""),"")</f>
        <v>CRY</v>
      </c>
      <c r="AO6" s="22" t="str">
        <f>IFERROR(IF($R6&lt;=AO$2,VLOOKUP($D6,Fixtures!$B:Y,Fixtures!Y$1,0),""),"")</f>
        <v>NFO</v>
      </c>
      <c r="AP6" s="22" t="str">
        <f>IFERROR(IF($R6&lt;=AP$2,VLOOKUP($D6,Fixtures!$B:Z,Fixtures!Z$1,0),""),"")</f>
        <v>LIV</v>
      </c>
      <c r="AQ6" s="22" t="str">
        <f>IFERROR(IF($R6&lt;=AQ$2,VLOOKUP($D6,Fixtures!$B:AA,Fixtures!AA$1,0),""),"")</f>
        <v>WHU</v>
      </c>
      <c r="AR6" s="22" t="str">
        <f>IFERROR(IF($R6&lt;=AR$2,VLOOKUP($D6,Fixtures!$B:AB,Fixtures!AB$1,0),""),"")</f>
        <v>BUR</v>
      </c>
      <c r="AS6" s="22" t="str">
        <f>IFERROR(IF($R6&lt;=AS$2,VLOOKUP($D6,Fixtures!$B:AC,Fixtures!AC$1,0),""),"")</f>
        <v>NEW</v>
      </c>
      <c r="AT6" s="22" t="str">
        <f>IFERROR(IF($R6&lt;=AT$2,VLOOKUP($D6,Fixtures!$B:AD,Fixtures!AD$1,0),""),"")</f>
        <v>SHU</v>
      </c>
      <c r="AU6" s="22" t="str">
        <f>IFERROR(IF($R6&lt;=AU$2,VLOOKUP($D6,Fixtures!$B:AE,Fixtures!AE$1,0),""),"")</f>
        <v>BRE</v>
      </c>
      <c r="AV6" s="22" t="str">
        <f>IFERROR(IF($R6&lt;=AV$2,VLOOKUP($D6,Fixtures!$B:AF,Fixtures!AF$1,0),""),"")</f>
        <v>CHE</v>
      </c>
      <c r="AW6" s="22" t="str">
        <f>IFERROR(IF($R6&lt;=AW$2,VLOOKUP($D6,Fixtures!$B:AG,Fixtures!AG$1,0),""),"")</f>
        <v>MCI</v>
      </c>
      <c r="AX6" s="22" t="str">
        <f>IFERROR(IF($R6&lt;=AX$2,VLOOKUP($D6,Fixtures!$B:AH,Fixtures!AH$1,0),""),"")</f>
        <v>LUT</v>
      </c>
      <c r="AY6" s="22" t="str">
        <f>IFERROR(IF($R6&lt;=AY$2,VLOOKUP($D6,Fixtures!$B:AI,Fixtures!AI$1,0),""),"")</f>
        <v>BRI</v>
      </c>
      <c r="AZ6" s="22" t="str">
        <f>IFERROR(IF($R6&lt;=AZ$2,VLOOKUP($D6,Fixtures!$B:AJ,Fixtures!AJ$1,0),""),"")</f>
        <v>AVL</v>
      </c>
      <c r="BA6" s="22" t="str">
        <f>IFERROR(IF($R6&lt;=BA$2,VLOOKUP($D6,Fixtures!$B:AK,Fixtures!AK$1,0),""),"")</f>
        <v>WOL</v>
      </c>
      <c r="BB6" s="22" t="str">
        <f>IFERROR(IF($R6&lt;=BB$2,VLOOKUP($D6,Fixtures!$B:AL,Fixtures!AL$1,0),""),"")</f>
        <v>TOT</v>
      </c>
      <c r="BC6" s="22" t="str">
        <f>IFERROR(IF($R6&lt;=BC$2,VLOOKUP($D6,Fixtures!$B:AM,Fixtures!AM$1,0),""),"")</f>
        <v>BOU</v>
      </c>
      <c r="BD6" s="22" t="str">
        <f>IFERROR(IF($R6&lt;=BD$2,VLOOKUP($D6,Fixtures!$B:AN,Fixtures!AN$1,0),""),"")</f>
        <v>MUN</v>
      </c>
      <c r="BE6" s="22" t="str">
        <f>IFERROR(IF($R6&lt;=BE$2,VLOOKUP($D6,Fixtures!$B:AO,Fixtures!AO$1,0),""),"")</f>
        <v>EVE</v>
      </c>
    </row>
    <row r="7" spans="2:57" x14ac:dyDescent="0.35">
      <c r="B7" s="12" t="s">
        <v>2036</v>
      </c>
      <c r="C7" s="23" t="str">
        <f>IF(LEN(B7)&gt;=1,"DEF","")</f>
        <v>DEF</v>
      </c>
      <c r="D7" s="12" t="str">
        <f>IFERROR(VLOOKUP($B7,DEF!$A:$Q,3,0),"")</f>
        <v>Arsenal</v>
      </c>
      <c r="E7" s="12">
        <f>IFERROR(VLOOKUP($B7,DEF!$A:$Q,6,0),"")</f>
        <v>5</v>
      </c>
      <c r="F7" s="27">
        <f>IFERROR(VLOOKUP($B7,DEF!$A:$Q,7,0),"")</f>
        <v>0</v>
      </c>
      <c r="G7" s="12">
        <f>IFERROR(VLOOKUP($B7,DEF!$A:$Q,9,0),"")</f>
        <v>27.4</v>
      </c>
      <c r="H7" s="12">
        <f>IFERROR(VLOOKUP($B7,DEF!$A:$N,8,0),"")</f>
        <v>146</v>
      </c>
      <c r="I7" s="12">
        <f>IFERROR(VLOOKUP($B7,DEF!$A:$Q,12,FALSE),"")</f>
        <v>15</v>
      </c>
      <c r="J7" s="12">
        <f>IFERROR(VLOOKUP($B7,DEF!$A:$Q,15,0),"")</f>
        <v>3</v>
      </c>
      <c r="K7" s="12">
        <f>IFERROR(VLOOKUP($B7,DEF!$A:$Q,16,0),"")</f>
        <v>2</v>
      </c>
      <c r="L7" s="12">
        <f>IFERROR(VLOOKUP($B7,DEF!$A:$Q,17,0),"")</f>
        <v>14</v>
      </c>
      <c r="M7" s="12">
        <f>IFERROR(VLOOKUP($B7,DEF!$A:$Q,10,0),"")</f>
        <v>3409</v>
      </c>
      <c r="N7" s="12">
        <f>IFERROR(VLOOKUP($B7,DEF!$A:$Q,11,0),"")</f>
        <v>3.8</v>
      </c>
      <c r="O7" s="26">
        <f t="shared" si="0"/>
        <v>29.2</v>
      </c>
      <c r="P7" s="29">
        <f>IFERROR(VLOOKUP($B7,DEF!$A:$Q,13,0),"")</f>
        <v>0</v>
      </c>
      <c r="Q7" s="29">
        <f>IFERROR(VLOOKUP($B7,DEF!$A:$Q,14,0),"")</f>
        <v>0</v>
      </c>
      <c r="R7" s="12"/>
      <c r="S7" s="12"/>
      <c r="T7" s="12" t="str">
        <f>IFERROR(IF(AND($R7="",$S7=""),VLOOKUP($D7,Fixtures!$B:D,Fixtures!D$1,0),IF($S7&gt;T$2,VLOOKUP($D7,Fixtures!$B:D,Fixtures!D$1,0),IF($S7&lt;=T$2,"","ERROR"))),"")</f>
        <v>NFO</v>
      </c>
      <c r="U7" s="12" t="str">
        <f>IFERROR(IF(AND($R7="",$S7=""),VLOOKUP($D7,Fixtures!$B:E,Fixtures!E$1,0),IF($S7&gt;U$2,VLOOKUP($D7,Fixtures!$B:E,Fixtures!E$1,0),IF($S7&lt;=U$2,"","ERROR"))),"")</f>
        <v>CRY</v>
      </c>
      <c r="V7" s="12" t="str">
        <f>IFERROR(IF(AND($R7="",$S7=""),VLOOKUP($D7,Fixtures!$B:F,Fixtures!F$1,0),IF($S7&gt;V$2,VLOOKUP($D7,Fixtures!$B:F,Fixtures!F$1,0),IF($S7&lt;=V$2,"","ERROR"))),"")</f>
        <v>FUL</v>
      </c>
      <c r="W7" s="12" t="str">
        <f>IFERROR(IF(AND($R7="",$S7=""),VLOOKUP($D7,Fixtures!$B:G,Fixtures!G$1,0),IF($S7&gt;W$2,VLOOKUP($D7,Fixtures!$B:G,Fixtures!G$1,0),IF($S7&lt;=W$2,"","ERROR"))),"")</f>
        <v>MUN</v>
      </c>
      <c r="X7" s="12" t="str">
        <f>IFERROR(IF(AND($R7="",$S7=""),VLOOKUP($D7,Fixtures!$B:H,Fixtures!H$1,0),IF($S7&gt;X$2,VLOOKUP($D7,Fixtures!$B:H,Fixtures!H$1,0),IF($S7&lt;=X$2,"","ERROR"))),"")</f>
        <v>EVE</v>
      </c>
      <c r="Y7" s="12" t="str">
        <f>IFERROR(IF(AND($R7="",$S7=""),VLOOKUP($D7,Fixtures!$B:I,Fixtures!I$1,0),IF($S7&gt;Y$2,VLOOKUP($D7,Fixtures!$B:I,Fixtures!I$1,0),IF($S7&lt;=Y$2,"","ERROR"))),"")</f>
        <v>TOT</v>
      </c>
      <c r="Z7" s="12" t="str">
        <f>IFERROR(IF(AND($R7="",$S7=""),VLOOKUP($D7,Fixtures!$B:J,Fixtures!J$1,0),IF($S7&gt;Z$2,VLOOKUP($D7,Fixtures!$B:J,Fixtures!J$1,0),IF($S7&lt;=Z$2,"","ERROR"))),"")</f>
        <v>BOU</v>
      </c>
      <c r="AA7" s="12" t="str">
        <f>IFERROR(IF(AND($R7="",$S7=""),VLOOKUP($D7,Fixtures!$B:K,Fixtures!K$1,0),IF($S7&gt;AA$2,VLOOKUP($D7,Fixtures!$B:K,Fixtures!K$1,0),IF($S7&lt;=AA$2,"","ERROR"))),"")</f>
        <v>MCI</v>
      </c>
      <c r="AB7" s="12" t="str">
        <f>IFERROR(IF(AND($R7="",$S7=""),VLOOKUP($D7,Fixtures!$B:L,Fixtures!L$1,0),IF($S7&gt;AB$2,VLOOKUP($D7,Fixtures!$B:L,Fixtures!L$1,0),IF($S7&lt;=AB$2,"","ERROR"))),"")</f>
        <v>CHE</v>
      </c>
      <c r="AC7" s="12" t="str">
        <f>IFERROR(IF(AND($R7="",$S7=""),VLOOKUP($D7,Fixtures!$B:M,Fixtures!M$1,0),IF($S7&gt;AC$2,VLOOKUP($D7,Fixtures!$B:M,Fixtures!M$1,0),IF($S7&lt;=AC$2,"","ERROR"))),"")</f>
        <v>SHU</v>
      </c>
      <c r="AD7" s="12" t="str">
        <f>IFERROR(IF(AND($R7="",$S7=""),VLOOKUP($D7,Fixtures!$B:N,Fixtures!N$1,0),IF($S7&gt;AD$2,VLOOKUP($D7,Fixtures!$B:N,Fixtures!N$1,0),IF($S7&lt;=AD$2,"","ERROR"))),"")</f>
        <v>NEW</v>
      </c>
      <c r="AE7" s="12" t="str">
        <f>IFERROR(IF(AND($R7="",$S7=""),VLOOKUP($D7,Fixtures!$B:O,Fixtures!O$1,0),IF($S7&gt;AE$2,VLOOKUP($D7,Fixtures!$B:O,Fixtures!O$1,0),IF($S7&lt;=AE$2,"","ERROR"))),"")</f>
        <v>BUR</v>
      </c>
      <c r="AF7" s="12" t="str">
        <f>IFERROR(IF(AND($R7="",$S7=""),VLOOKUP($D7,Fixtures!$B:P,Fixtures!P$1,0),IF($S7&gt;AF$2,VLOOKUP($D7,Fixtures!$B:P,Fixtures!P$1,0),IF($S7&lt;=AF$2,"","ERROR"))),"")</f>
        <v>BRE</v>
      </c>
      <c r="AG7" s="12" t="str">
        <f>IFERROR(IF(AND($R7="",$S7=""),VLOOKUP($D7,Fixtures!$B:Q,Fixtures!Q$1,0),IF($S7&gt;AG$2,VLOOKUP($D7,Fixtures!$B:Q,Fixtures!Q$1,0),IF($S7&lt;=AG$2,"","ERROR"))),"")</f>
        <v>WOL</v>
      </c>
      <c r="AH7" s="12" t="str">
        <f>IFERROR(IF(AND($R7="",$S7=""),VLOOKUP($D7,Fixtures!$B:R,Fixtures!R$1,0),IF($S7&gt;AH$2,VLOOKUP($D7,Fixtures!$B:R,Fixtures!R$1,0),IF($S7&lt;=AH$2,"","ERROR"))),"")</f>
        <v>LUT</v>
      </c>
      <c r="AI7" s="12" t="str">
        <f>IFERROR(IF(AND($R7="",$S7=""),VLOOKUP($D7,Fixtures!$B:S,Fixtures!S$1,0),IF($S7&gt;AI$2,VLOOKUP($D7,Fixtures!$B:S,Fixtures!S$1,0),IF($S7&lt;=AI$2,"","ERROR"))),"")</f>
        <v>AVL</v>
      </c>
      <c r="AJ7" s="12" t="str">
        <f>IFERROR(IF(AND($R7="",$S7=""),VLOOKUP($D7,Fixtures!$B:T,Fixtures!T$1,0),IF($S7&gt;AJ$2,VLOOKUP($D7,Fixtures!$B:T,Fixtures!T$1,0),IF($S7&lt;=AJ$2,"","ERROR"))),"")</f>
        <v>BRI</v>
      </c>
      <c r="AK7" s="12" t="str">
        <f>IFERROR(IF(AND($R7="",$S7=""),VLOOKUP($D7,Fixtures!$B:U,Fixtures!U$1,0),IF($S7&gt;AK$2,VLOOKUP($D7,Fixtures!$B:U,Fixtures!U$1,0),IF($S7&lt;=AK$2,"","ERROR"))),"")</f>
        <v>LIV</v>
      </c>
      <c r="AL7" s="12" t="str">
        <f>IFERROR(IF(AND($R7="",$S7=""),VLOOKUP($D7,Fixtures!$B:V,Fixtures!V$1,0),IF($S7&gt;AL$2,VLOOKUP($D7,Fixtures!$B:V,Fixtures!V$1,0),IF($S7&lt;=AL$2,"","ERROR"))),"")</f>
        <v>WHU</v>
      </c>
      <c r="AM7" s="12" t="str">
        <f>IFERROR(IF(AND($R7="",$S7=""),VLOOKUP($D7,Fixtures!$B:W,Fixtures!W$1,0),IF($S7&gt;AM$2,VLOOKUP($D7,Fixtures!$B:W,Fixtures!W$1,0),IF($S7&lt;=AM$2,"","ERROR"))),"")</f>
        <v>FUL</v>
      </c>
      <c r="AN7" s="12" t="str">
        <f>IFERROR(IF(AND($R7="",$S7=""),VLOOKUP($D7,Fixtures!$B:X,Fixtures!X$1,0),IF($S7&gt;AN$2,VLOOKUP($D7,Fixtures!$B:X,Fixtures!X$1,0),IF($S7&lt;=AN$2,"","ERROR"))),"")</f>
        <v>CRY</v>
      </c>
      <c r="AO7" s="12" t="str">
        <f>IFERROR(IF(AND($R7="",$S7=""),VLOOKUP($D7,Fixtures!$B:Y,Fixtures!Y$1,0),IF($S7&gt;AO$2,VLOOKUP($D7,Fixtures!$B:Y,Fixtures!Y$1,0),IF($S7&lt;=AO$2,"","ERROR"))),"")</f>
        <v>NFO</v>
      </c>
      <c r="AP7" s="12" t="str">
        <f>IFERROR(IF(AND($R7="",$S7=""),VLOOKUP($D7,Fixtures!$B:Z,Fixtures!Z$1,0),IF($S7&gt;AP$2,VLOOKUP($D7,Fixtures!$B:Z,Fixtures!Z$1,0),IF($S7&lt;=AP$2,"","ERROR"))),"")</f>
        <v>LIV</v>
      </c>
      <c r="AQ7" s="12" t="str">
        <f>IFERROR(IF(AND($R7="",$S7=""),VLOOKUP($D7,Fixtures!$B:AA,Fixtures!AA$1,0),IF($S7&gt;AQ$2,VLOOKUP($D7,Fixtures!$B:AA,Fixtures!AA$1,0),IF($S7&lt;=AQ$2,"","ERROR"))),"")</f>
        <v>WHU</v>
      </c>
      <c r="AR7" s="12" t="str">
        <f>IFERROR(IF(AND($R7="",$S7=""),VLOOKUP($D7,Fixtures!$B:AB,Fixtures!AB$1,0),IF($S7&gt;AR$2,VLOOKUP($D7,Fixtures!$B:AB,Fixtures!AB$1,0),IF($S7&lt;=AR$2,"","ERROR"))),"")</f>
        <v>BUR</v>
      </c>
      <c r="AS7" s="12" t="str">
        <f>IFERROR(IF(AND($R7="",$S7=""),VLOOKUP($D7,Fixtures!$B:AC,Fixtures!AC$1,0),IF($S7&gt;AS$2,VLOOKUP($D7,Fixtures!$B:AC,Fixtures!AC$1,0),IF($S7&lt;=AS$2,"","ERROR"))),"")</f>
        <v>NEW</v>
      </c>
      <c r="AT7" s="12" t="str">
        <f>IFERROR(IF(AND($R7="",$S7=""),VLOOKUP($D7,Fixtures!$B:AD,Fixtures!AD$1,0),IF($S7&gt;AT$2,VLOOKUP($D7,Fixtures!$B:AD,Fixtures!AD$1,0),IF($S7&lt;=AT$2,"","ERROR"))),"")</f>
        <v>SHU</v>
      </c>
      <c r="AU7" s="12" t="str">
        <f>IFERROR(IF(AND($R7="",$S7=""),VLOOKUP($D7,Fixtures!$B:AE,Fixtures!AE$1,0),IF($S7&gt;AU$2,VLOOKUP($D7,Fixtures!$B:AE,Fixtures!AE$1,0),IF($S7&lt;=AU$2,"","ERROR"))),"")</f>
        <v>BRE</v>
      </c>
      <c r="AV7" s="12" t="str">
        <f>IFERROR(IF(AND($R7="",$S7=""),VLOOKUP($D7,Fixtures!$B:AF,Fixtures!AF$1,0),IF($S7&gt;AV$2,VLOOKUP($D7,Fixtures!$B:AF,Fixtures!AF$1,0),IF($S7&lt;=AV$2,"","ERROR"))),"")</f>
        <v>CHE</v>
      </c>
      <c r="AW7" s="12" t="str">
        <f>IFERROR(IF(AND($R7="",$S7=""),VLOOKUP($D7,Fixtures!$B:AG,Fixtures!AG$1,0),IF($S7&gt;AW$2,VLOOKUP($D7,Fixtures!$B:AG,Fixtures!AG$1,0),IF($S7&lt;=AW$2,"","ERROR"))),"")</f>
        <v>MCI</v>
      </c>
      <c r="AX7" s="12" t="str">
        <f>IFERROR(IF(AND($R7="",$S7=""),VLOOKUP($D7,Fixtures!$B:AH,Fixtures!AH$1,0),IF($S7&gt;AX$2,VLOOKUP($D7,Fixtures!$B:AH,Fixtures!AH$1,0),IF($S7&lt;=AX$2,"","ERROR"))),"")</f>
        <v>LUT</v>
      </c>
      <c r="AY7" s="12" t="str">
        <f>IFERROR(IF(AND($R7="",$S7=""),VLOOKUP($D7,Fixtures!$B:AI,Fixtures!AI$1,0),IF($S7&gt;AY$2,VLOOKUP($D7,Fixtures!$B:AI,Fixtures!AI$1,0),IF($S7&lt;=AY$2,"","ERROR"))),"")</f>
        <v>BRI</v>
      </c>
      <c r="AZ7" s="12" t="str">
        <f>IFERROR(IF(AND($R7="",$S7=""),VLOOKUP($D7,Fixtures!$B:AJ,Fixtures!AJ$1,0),IF($S7&gt;AZ$2,VLOOKUP($D7,Fixtures!$B:AJ,Fixtures!AJ$1,0),IF($S7&lt;=AZ$2,"","ERROR"))),"")</f>
        <v>AVL</v>
      </c>
      <c r="BA7" s="12" t="str">
        <f>IFERROR(IF(AND($R7="",$S7=""),VLOOKUP($D7,Fixtures!$B:AK,Fixtures!AK$1,0),IF($S7&gt;BA$2,VLOOKUP($D7,Fixtures!$B:AK,Fixtures!AK$1,0),IF($S7&lt;=BA$2,"","ERROR"))),"")</f>
        <v>WOL</v>
      </c>
      <c r="BB7" s="12" t="str">
        <f>IFERROR(IF(AND($R7="",$S7=""),VLOOKUP($D7,Fixtures!$B:AL,Fixtures!AL$1,0),IF($S7&gt;BB$2,VLOOKUP($D7,Fixtures!$B:AL,Fixtures!AL$1,0),IF($S7&lt;=BB$2,"","ERROR"))),"")</f>
        <v>TOT</v>
      </c>
      <c r="BC7" s="12" t="str">
        <f>IFERROR(IF(AND($R7="",$S7=""),VLOOKUP($D7,Fixtures!$B:AM,Fixtures!AM$1,0),IF($S7&gt;BC$2,VLOOKUP($D7,Fixtures!$B:AM,Fixtures!AM$1,0),IF($S7&lt;=BC$2,"","ERROR"))),"")</f>
        <v>BOU</v>
      </c>
      <c r="BD7" s="12" t="str">
        <f>IFERROR(IF(AND($R7="",$S7=""),VLOOKUP($D7,Fixtures!$B:AN,Fixtures!AN$1,0),IF($S7&gt;BD$2,VLOOKUP($D7,Fixtures!$B:AN,Fixtures!AN$1,0),IF($S7&lt;=BD$2,"","ERROR"))),"")</f>
        <v>MUN</v>
      </c>
      <c r="BE7" s="12" t="str">
        <f>IFERROR(IF(AND($R7="",$S7=""),VLOOKUP($D7,Fixtures!$B:AO,Fixtures!AO$1,0),IF($S7&gt;BE$2,VLOOKUP($D7,Fixtures!$B:AO,Fixtures!AO$1,0),IF($S7&lt;=BE$2,"","ERROR"))),"")</f>
        <v>EVE</v>
      </c>
    </row>
    <row r="8" spans="2:57" x14ac:dyDescent="0.35">
      <c r="B8" s="12" t="s">
        <v>2062</v>
      </c>
      <c r="C8" s="23" t="str">
        <f t="shared" ref="C8:C25" si="1">IF(LEN(B8)&gt;=1,"DEF","")</f>
        <v>DEF</v>
      </c>
      <c r="D8" s="12" t="str">
        <f>IFERROR(VLOOKUP($B8,DEF!$A:$Q,3,0),"")</f>
        <v>Chelsea</v>
      </c>
      <c r="E8" s="12">
        <f>IFERROR(VLOOKUP($B8,DEF!$A:$Q,6,0),"")</f>
        <v>4.5</v>
      </c>
      <c r="F8" s="27">
        <f>IFERROR(VLOOKUP($B8,DEF!$A:$Q,7,0),"")</f>
        <v>0</v>
      </c>
      <c r="G8" s="12">
        <f>IFERROR(VLOOKUP($B8,DEF!$A:$Q,9,0),"")</f>
        <v>0.1</v>
      </c>
      <c r="H8" s="12">
        <f>IFERROR(VLOOKUP($B8,DEF!$A:$N,8,0),"")</f>
        <v>39</v>
      </c>
      <c r="I8" s="12">
        <f>IFERROR(VLOOKUP($B8,DEF!$A:$Q,12,FALSE),"")</f>
        <v>2</v>
      </c>
      <c r="J8" s="12">
        <f>IFERROR(VLOOKUP($B8,DEF!$A:$Q,15,0),"")</f>
        <v>1</v>
      </c>
      <c r="K8" s="12">
        <f>IFERROR(VLOOKUP($B8,DEF!$A:$Q,16,0),"")</f>
        <v>1</v>
      </c>
      <c r="L8" s="12">
        <f>IFERROR(VLOOKUP($B8,DEF!$A:$Q,17,0),"")</f>
        <v>3</v>
      </c>
      <c r="M8" s="12">
        <f>IFERROR(VLOOKUP($B8,DEF!$A:$Q,10,0),"")</f>
        <v>805</v>
      </c>
      <c r="N8" s="12">
        <f>IFERROR(VLOOKUP($B8,DEF!$A:$Q,11,0),"")</f>
        <v>0</v>
      </c>
      <c r="O8" s="26">
        <f t="shared" si="0"/>
        <v>8.6666666666666661</v>
      </c>
      <c r="P8" s="29">
        <f>IFERROR(VLOOKUP($B8,DEF!$A:$Q,13,0),"")</f>
        <v>0</v>
      </c>
      <c r="Q8" s="29">
        <f>IFERROR(VLOOKUP($B8,DEF!$A:$Q,14,0),"")</f>
        <v>0</v>
      </c>
      <c r="R8" s="12"/>
      <c r="S8" s="12"/>
      <c r="T8" s="12" t="str">
        <f>IFERROR(IF(AND($R8="",$S8=""),VLOOKUP($D8,Fixtures!$B:D,Fixtures!D$1,0),IF($S8&gt;T$2,VLOOKUP($D8,Fixtures!$B:D,Fixtures!D$1,0),IF($S8&lt;=T$2,"","ERROR"))),"")</f>
        <v>LIV</v>
      </c>
      <c r="U8" s="12" t="str">
        <f>IFERROR(IF(AND($R8="",$S8=""),VLOOKUP($D8,Fixtures!$B:E,Fixtures!E$1,0),IF($S8&gt;U$2,VLOOKUP($D8,Fixtures!$B:E,Fixtures!E$1,0),IF($S8&lt;=U$2,"","ERROR"))),"")</f>
        <v>WHU</v>
      </c>
      <c r="V8" s="12" t="str">
        <f>IFERROR(IF(AND($R8="",$S8=""),VLOOKUP($D8,Fixtures!$B:F,Fixtures!F$1,0),IF($S8&gt;V$2,VLOOKUP($D8,Fixtures!$B:F,Fixtures!F$1,0),IF($S8&lt;=V$2,"","ERROR"))),"")</f>
        <v>LUT</v>
      </c>
      <c r="W8" s="12" t="str">
        <f>IFERROR(IF(AND($R8="",$S8=""),VLOOKUP($D8,Fixtures!$B:G,Fixtures!G$1,0),IF($S8&gt;W$2,VLOOKUP($D8,Fixtures!$B:G,Fixtures!G$1,0),IF($S8&lt;=W$2,"","ERROR"))),"")</f>
        <v>NFO</v>
      </c>
      <c r="X8" s="12" t="str">
        <f>IFERROR(IF(AND($R8="",$S8=""),VLOOKUP($D8,Fixtures!$B:H,Fixtures!H$1,0),IF($S8&gt;X$2,VLOOKUP($D8,Fixtures!$B:H,Fixtures!H$1,0),IF($S8&lt;=X$2,"","ERROR"))),"")</f>
        <v>BOU</v>
      </c>
      <c r="Y8" s="12" t="str">
        <f>IFERROR(IF(AND($R8="",$S8=""),VLOOKUP($D8,Fixtures!$B:I,Fixtures!I$1,0),IF($S8&gt;Y$2,VLOOKUP($D8,Fixtures!$B:I,Fixtures!I$1,0),IF($S8&lt;=Y$2,"","ERROR"))),"")</f>
        <v>AVL</v>
      </c>
      <c r="Z8" s="12" t="str">
        <f>IFERROR(IF(AND($R8="",$S8=""),VLOOKUP($D8,Fixtures!$B:J,Fixtures!J$1,0),IF($S8&gt;Z$2,VLOOKUP($D8,Fixtures!$B:J,Fixtures!J$1,0),IF($S8&lt;=Z$2,"","ERROR"))),"")</f>
        <v>FUL</v>
      </c>
      <c r="AA8" s="12" t="str">
        <f>IFERROR(IF(AND($R8="",$S8=""),VLOOKUP($D8,Fixtures!$B:K,Fixtures!K$1,0),IF($S8&gt;AA$2,VLOOKUP($D8,Fixtures!$B:K,Fixtures!K$1,0),IF($S8&lt;=AA$2,"","ERROR"))),"")</f>
        <v>BUR</v>
      </c>
      <c r="AB8" s="12" t="str">
        <f>IFERROR(IF(AND($R8="",$S8=""),VLOOKUP($D8,Fixtures!$B:L,Fixtures!L$1,0),IF($S8&gt;AB$2,VLOOKUP($D8,Fixtures!$B:L,Fixtures!L$1,0),IF($S8&lt;=AB$2,"","ERROR"))),"")</f>
        <v>ARS</v>
      </c>
      <c r="AC8" s="12" t="str">
        <f>IFERROR(IF(AND($R8="",$S8=""),VLOOKUP($D8,Fixtures!$B:M,Fixtures!M$1,0),IF($S8&gt;AC$2,VLOOKUP($D8,Fixtures!$B:M,Fixtures!M$1,0),IF($S8&lt;=AC$2,"","ERROR"))),"")</f>
        <v>BRE</v>
      </c>
      <c r="AD8" s="12" t="str">
        <f>IFERROR(IF(AND($R8="",$S8=""),VLOOKUP($D8,Fixtures!$B:N,Fixtures!N$1,0),IF($S8&gt;AD$2,VLOOKUP($D8,Fixtures!$B:N,Fixtures!N$1,0),IF($S8&lt;=AD$2,"","ERROR"))),"")</f>
        <v>TOT</v>
      </c>
      <c r="AE8" s="12" t="str">
        <f>IFERROR(IF(AND($R8="",$S8=""),VLOOKUP($D8,Fixtures!$B:O,Fixtures!O$1,0),IF($S8&gt;AE$2,VLOOKUP($D8,Fixtures!$B:O,Fixtures!O$1,0),IF($S8&lt;=AE$2,"","ERROR"))),"")</f>
        <v>MCI</v>
      </c>
      <c r="AF8" s="12" t="str">
        <f>IFERROR(IF(AND($R8="",$S8=""),VLOOKUP($D8,Fixtures!$B:P,Fixtures!P$1,0),IF($S8&gt;AF$2,VLOOKUP($D8,Fixtures!$B:P,Fixtures!P$1,0),IF($S8&lt;=AF$2,"","ERROR"))),"")</f>
        <v>NEW</v>
      </c>
      <c r="AG8" s="12" t="str">
        <f>IFERROR(IF(AND($R8="",$S8=""),VLOOKUP($D8,Fixtures!$B:Q,Fixtures!Q$1,0),IF($S8&gt;AG$2,VLOOKUP($D8,Fixtures!$B:Q,Fixtures!Q$1,0),IF($S8&lt;=AG$2,"","ERROR"))),"")</f>
        <v>BRI</v>
      </c>
      <c r="AH8" s="12" t="str">
        <f>IFERROR(IF(AND($R8="",$S8=""),VLOOKUP($D8,Fixtures!$B:R,Fixtures!R$1,0),IF($S8&gt;AH$2,VLOOKUP($D8,Fixtures!$B:R,Fixtures!R$1,0),IF($S8&lt;=AH$2,"","ERROR"))),"")</f>
        <v>MUN</v>
      </c>
      <c r="AI8" s="12" t="str">
        <f>IFERROR(IF(AND($R8="",$S8=""),VLOOKUP($D8,Fixtures!$B:S,Fixtures!S$1,0),IF($S8&gt;AI$2,VLOOKUP($D8,Fixtures!$B:S,Fixtures!S$1,0),IF($S8&lt;=AI$2,"","ERROR"))),"")</f>
        <v>EVE</v>
      </c>
      <c r="AJ8" s="12" t="str">
        <f>IFERROR(IF(AND($R8="",$S8=""),VLOOKUP($D8,Fixtures!$B:T,Fixtures!T$1,0),IF($S8&gt;AJ$2,VLOOKUP($D8,Fixtures!$B:T,Fixtures!T$1,0),IF($S8&lt;=AJ$2,"","ERROR"))),"")</f>
        <v>SHU</v>
      </c>
      <c r="AK8" s="12" t="str">
        <f>IFERROR(IF(AND($R8="",$S8=""),VLOOKUP($D8,Fixtures!$B:U,Fixtures!U$1,0),IF($S8&gt;AK$2,VLOOKUP($D8,Fixtures!$B:U,Fixtures!U$1,0),IF($S8&lt;=AK$2,"","ERROR"))),"")</f>
        <v>WOL</v>
      </c>
      <c r="AL8" s="12" t="str">
        <f>IFERROR(IF(AND($R8="",$S8=""),VLOOKUP($D8,Fixtures!$B:V,Fixtures!V$1,0),IF($S8&gt;AL$2,VLOOKUP($D8,Fixtures!$B:V,Fixtures!V$1,0),IF($S8&lt;=AL$2,"","ERROR"))),"")</f>
        <v>CRY</v>
      </c>
      <c r="AM8" s="12" t="str">
        <f>IFERROR(IF(AND($R8="",$S8=""),VLOOKUP($D8,Fixtures!$B:W,Fixtures!W$1,0),IF($S8&gt;AM$2,VLOOKUP($D8,Fixtures!$B:W,Fixtures!W$1,0),IF($S8&lt;=AM$2,"","ERROR"))),"")</f>
        <v>LUT</v>
      </c>
      <c r="AN8" s="12" t="str">
        <f>IFERROR(IF(AND($R8="",$S8=""),VLOOKUP($D8,Fixtures!$B:X,Fixtures!X$1,0),IF($S8&gt;AN$2,VLOOKUP($D8,Fixtures!$B:X,Fixtures!X$1,0),IF($S8&lt;=AN$2,"","ERROR"))),"")</f>
        <v>FUL</v>
      </c>
      <c r="AO8" s="12" t="str">
        <f>IFERROR(IF(AND($R8="",$S8=""),VLOOKUP($D8,Fixtures!$B:Y,Fixtures!Y$1,0),IF($S8&gt;AO$2,VLOOKUP($D8,Fixtures!$B:Y,Fixtures!Y$1,0),IF($S8&lt;=AO$2,"","ERROR"))),"")</f>
        <v>LIV</v>
      </c>
      <c r="AP8" s="12" t="str">
        <f>IFERROR(IF(AND($R8="",$S8=""),VLOOKUP($D8,Fixtures!$B:Z,Fixtures!Z$1,0),IF($S8&gt;AP$2,VLOOKUP($D8,Fixtures!$B:Z,Fixtures!Z$1,0),IF($S8&lt;=AP$2,"","ERROR"))),"")</f>
        <v>WOL</v>
      </c>
      <c r="AQ8" s="12" t="str">
        <f>IFERROR(IF(AND($R8="",$S8=""),VLOOKUP($D8,Fixtures!$B:AA,Fixtures!AA$1,0),IF($S8&gt;AQ$2,VLOOKUP($D8,Fixtures!$B:AA,Fixtures!AA$1,0),IF($S8&lt;=AQ$2,"","ERROR"))),"")</f>
        <v>CRY</v>
      </c>
      <c r="AR8" s="12" t="str">
        <f>IFERROR(IF(AND($R8="",$S8=""),VLOOKUP($D8,Fixtures!$B:AB,Fixtures!AB$1,0),IF($S8&gt;AR$2,VLOOKUP($D8,Fixtures!$B:AB,Fixtures!AB$1,0),IF($S8&lt;=AR$2,"","ERROR"))),"")</f>
        <v>MCI</v>
      </c>
      <c r="AS8" s="12" t="str">
        <f>IFERROR(IF(AND($R8="",$S8=""),VLOOKUP($D8,Fixtures!$B:AC,Fixtures!AC$1,0),IF($S8&gt;AS$2,VLOOKUP($D8,Fixtures!$B:AC,Fixtures!AC$1,0),IF($S8&lt;=AS$2,"","ERROR"))),"")</f>
        <v>TOT</v>
      </c>
      <c r="AT8" s="12" t="str">
        <f>IFERROR(IF(AND($R8="",$S8=""),VLOOKUP($D8,Fixtures!$B:AD,Fixtures!AD$1,0),IF($S8&gt;AT$2,VLOOKUP($D8,Fixtures!$B:AD,Fixtures!AD$1,0),IF($S8&lt;=AT$2,"","ERROR"))),"")</f>
        <v>BRE</v>
      </c>
      <c r="AU8" s="12" t="str">
        <f>IFERROR(IF(AND($R8="",$S8=""),VLOOKUP($D8,Fixtures!$B:AE,Fixtures!AE$1,0),IF($S8&gt;AU$2,VLOOKUP($D8,Fixtures!$B:AE,Fixtures!AE$1,0),IF($S8&lt;=AU$2,"","ERROR"))),"")</f>
        <v>NEW</v>
      </c>
      <c r="AV8" s="12" t="str">
        <f>IFERROR(IF(AND($R8="",$S8=""),VLOOKUP($D8,Fixtures!$B:AF,Fixtures!AF$1,0),IF($S8&gt;AV$2,VLOOKUP($D8,Fixtures!$B:AF,Fixtures!AF$1,0),IF($S8&lt;=AV$2,"","ERROR"))),"")</f>
        <v>ARS</v>
      </c>
      <c r="AW8" s="12" t="str">
        <f>IFERROR(IF(AND($R8="",$S8=""),VLOOKUP($D8,Fixtures!$B:AG,Fixtures!AG$1,0),IF($S8&gt;AW$2,VLOOKUP($D8,Fixtures!$B:AG,Fixtures!AG$1,0),IF($S8&lt;=AW$2,"","ERROR"))),"")</f>
        <v>BUR</v>
      </c>
      <c r="AX8" s="12" t="str">
        <f>IFERROR(IF(AND($R8="",$S8=""),VLOOKUP($D8,Fixtures!$B:AH,Fixtures!AH$1,0),IF($S8&gt;AX$2,VLOOKUP($D8,Fixtures!$B:AH,Fixtures!AH$1,0),IF($S8&lt;=AX$2,"","ERROR"))),"")</f>
        <v>MUN</v>
      </c>
      <c r="AY8" s="12" t="str">
        <f>IFERROR(IF(AND($R8="",$S8=""),VLOOKUP($D8,Fixtures!$B:AI,Fixtures!AI$1,0),IF($S8&gt;AY$2,VLOOKUP($D8,Fixtures!$B:AI,Fixtures!AI$1,0),IF($S8&lt;=AY$2,"","ERROR"))),"")</f>
        <v>SHU</v>
      </c>
      <c r="AZ8" s="12" t="str">
        <f>IFERROR(IF(AND($R8="",$S8=""),VLOOKUP($D8,Fixtures!$B:AJ,Fixtures!AJ$1,0),IF($S8&gt;AZ$2,VLOOKUP($D8,Fixtures!$B:AJ,Fixtures!AJ$1,0),IF($S8&lt;=AZ$2,"","ERROR"))),"")</f>
        <v>EVE</v>
      </c>
      <c r="BA8" s="12" t="str">
        <f>IFERROR(IF(AND($R8="",$S8=""),VLOOKUP($D8,Fixtures!$B:AK,Fixtures!AK$1,0),IF($S8&gt;BA$2,VLOOKUP($D8,Fixtures!$B:AK,Fixtures!AK$1,0),IF($S8&lt;=BA$2,"","ERROR"))),"")</f>
        <v>BRI</v>
      </c>
      <c r="BB8" s="12" t="str">
        <f>IFERROR(IF(AND($R8="",$S8=""),VLOOKUP($D8,Fixtures!$B:AL,Fixtures!AL$1,0),IF($S8&gt;BB$2,VLOOKUP($D8,Fixtures!$B:AL,Fixtures!AL$1,0),IF($S8&lt;=BB$2,"","ERROR"))),"")</f>
        <v>AVL</v>
      </c>
      <c r="BC8" s="12" t="str">
        <f>IFERROR(IF(AND($R8="",$S8=""),VLOOKUP($D8,Fixtures!$B:AM,Fixtures!AM$1,0),IF($S8&gt;BC$2,VLOOKUP($D8,Fixtures!$B:AM,Fixtures!AM$1,0),IF($S8&lt;=BC$2,"","ERROR"))),"")</f>
        <v>WHU</v>
      </c>
      <c r="BD8" s="12" t="str">
        <f>IFERROR(IF(AND($R8="",$S8=""),VLOOKUP($D8,Fixtures!$B:AN,Fixtures!AN$1,0),IF($S8&gt;BD$2,VLOOKUP($D8,Fixtures!$B:AN,Fixtures!AN$1,0),IF($S8&lt;=BD$2,"","ERROR"))),"")</f>
        <v>NFO</v>
      </c>
      <c r="BE8" s="12" t="str">
        <f>IFERROR(IF(AND($R8="",$S8=""),VLOOKUP($D8,Fixtures!$B:AO,Fixtures!AO$1,0),IF($S8&gt;BE$2,VLOOKUP($D8,Fixtures!$B:AO,Fixtures!AO$1,0),IF($S8&lt;=BE$2,"","ERROR"))),"")</f>
        <v>BOU</v>
      </c>
    </row>
    <row r="9" spans="2:57" x14ac:dyDescent="0.35">
      <c r="B9" s="12" t="s">
        <v>2037</v>
      </c>
      <c r="C9" s="23" t="str">
        <f t="shared" si="1"/>
        <v>DEF</v>
      </c>
      <c r="D9" s="12" t="str">
        <f>IFERROR(VLOOKUP($B9,DEF!$A:$Q,3,0),"")</f>
        <v>Brighton</v>
      </c>
      <c r="E9" s="12">
        <f>IFERROR(VLOOKUP($B9,DEF!$A:$Q,6,0),"")</f>
        <v>5</v>
      </c>
      <c r="F9" s="27">
        <f>IFERROR(VLOOKUP($B9,DEF!$A:$Q,7,0),"")</f>
        <v>0</v>
      </c>
      <c r="G9" s="12">
        <f>IFERROR(VLOOKUP($B9,DEF!$A:$Q,9,0),"")</f>
        <v>51.8</v>
      </c>
      <c r="H9" s="12">
        <f>IFERROR(VLOOKUP($B9,DEF!$A:$N,8,0),"")</f>
        <v>128</v>
      </c>
      <c r="I9" s="12">
        <f>IFERROR(VLOOKUP($B9,DEF!$A:$Q,12,FALSE),"")</f>
        <v>15</v>
      </c>
      <c r="J9" s="12">
        <f>IFERROR(VLOOKUP($B9,DEF!$A:$Q,15,0),"")</f>
        <v>1</v>
      </c>
      <c r="K9" s="12">
        <f>IFERROR(VLOOKUP($B9,DEF!$A:$Q,16,0),"")</f>
        <v>7</v>
      </c>
      <c r="L9" s="12">
        <f>IFERROR(VLOOKUP($B9,DEF!$A:$Q,17,0),"")</f>
        <v>10</v>
      </c>
      <c r="M9" s="12">
        <f>IFERROR(VLOOKUP($B9,DEF!$A:$Q,10,0),"")</f>
        <v>2674</v>
      </c>
      <c r="N9" s="12">
        <f>IFERROR(VLOOKUP($B9,DEF!$A:$Q,11,0),"")</f>
        <v>3.7</v>
      </c>
      <c r="O9" s="26">
        <f t="shared" si="0"/>
        <v>25.6</v>
      </c>
      <c r="P9" s="29">
        <f>IFERROR(VLOOKUP($B9,DEF!$A:$Q,13,0),"")</f>
        <v>0</v>
      </c>
      <c r="Q9" s="29">
        <f>IFERROR(VLOOKUP($B9,DEF!$A:$Q,14,0),"")</f>
        <v>0</v>
      </c>
      <c r="R9" s="12"/>
      <c r="S9" s="12"/>
      <c r="T9" s="12" t="str">
        <f>IFERROR(IF(AND($R9="",$S9=""),VLOOKUP($D9,Fixtures!$B:D,Fixtures!D$1,0),IF($S9&gt;T$2,VLOOKUP($D9,Fixtures!$B:D,Fixtures!D$1,0),IF($S9&lt;=T$2,"","ERROR"))),"")</f>
        <v>LUT</v>
      </c>
      <c r="U9" s="12" t="str">
        <f>IFERROR(IF(AND($R9="",$S9=""),VLOOKUP($D9,Fixtures!$B:E,Fixtures!E$1,0),IF($S9&gt;U$2,VLOOKUP($D9,Fixtures!$B:E,Fixtures!E$1,0),IF($S9&lt;=U$2,"","ERROR"))),"")</f>
        <v>WOL</v>
      </c>
      <c r="V9" s="12" t="str">
        <f>IFERROR(IF(AND($R9="",$S9=""),VLOOKUP($D9,Fixtures!$B:F,Fixtures!F$1,0),IF($S9&gt;V$2,VLOOKUP($D9,Fixtures!$B:F,Fixtures!F$1,0),IF($S9&lt;=V$2,"","ERROR"))),"")</f>
        <v>WHU</v>
      </c>
      <c r="W9" s="12" t="str">
        <f>IFERROR(IF(AND($R9="",$S9=""),VLOOKUP($D9,Fixtures!$B:G,Fixtures!G$1,0),IF($S9&gt;W$2,VLOOKUP($D9,Fixtures!$B:G,Fixtures!G$1,0),IF($S9&lt;=W$2,"","ERROR"))),"")</f>
        <v>NEW</v>
      </c>
      <c r="X9" s="12" t="str">
        <f>IFERROR(IF(AND($R9="",$S9=""),VLOOKUP($D9,Fixtures!$B:H,Fixtures!H$1,0),IF($S9&gt;X$2,VLOOKUP($D9,Fixtures!$B:H,Fixtures!H$1,0),IF($S9&lt;=X$2,"","ERROR"))),"")</f>
        <v>MUN</v>
      </c>
      <c r="Y9" s="12" t="str">
        <f>IFERROR(IF(AND($R9="",$S9=""),VLOOKUP($D9,Fixtures!$B:I,Fixtures!I$1,0),IF($S9&gt;Y$2,VLOOKUP($D9,Fixtures!$B:I,Fixtures!I$1,0),IF($S9&lt;=Y$2,"","ERROR"))),"")</f>
        <v>BOU</v>
      </c>
      <c r="Z9" s="12" t="str">
        <f>IFERROR(IF(AND($R9="",$S9=""),VLOOKUP($D9,Fixtures!$B:J,Fixtures!J$1,0),IF($S9&gt;Z$2,VLOOKUP($D9,Fixtures!$B:J,Fixtures!J$1,0),IF($S9&lt;=Z$2,"","ERROR"))),"")</f>
        <v>AVL</v>
      </c>
      <c r="AA9" s="12" t="str">
        <f>IFERROR(IF(AND($R9="",$S9=""),VLOOKUP($D9,Fixtures!$B:K,Fixtures!K$1,0),IF($S9&gt;AA$2,VLOOKUP($D9,Fixtures!$B:K,Fixtures!K$1,0),IF($S9&lt;=AA$2,"","ERROR"))),"")</f>
        <v>LIV</v>
      </c>
      <c r="AB9" s="12" t="str">
        <f>IFERROR(IF(AND($R9="",$S9=""),VLOOKUP($D9,Fixtures!$B:L,Fixtures!L$1,0),IF($S9&gt;AB$2,VLOOKUP($D9,Fixtures!$B:L,Fixtures!L$1,0),IF($S9&lt;=AB$2,"","ERROR"))),"")</f>
        <v>MCI</v>
      </c>
      <c r="AC9" s="12" t="str">
        <f>IFERROR(IF(AND($R9="",$S9=""),VLOOKUP($D9,Fixtures!$B:M,Fixtures!M$1,0),IF($S9&gt;AC$2,VLOOKUP($D9,Fixtures!$B:M,Fixtures!M$1,0),IF($S9&lt;=AC$2,"","ERROR"))),"")</f>
        <v>FUL</v>
      </c>
      <c r="AD9" s="12" t="str">
        <f>IFERROR(IF(AND($R9="",$S9=""),VLOOKUP($D9,Fixtures!$B:N,Fixtures!N$1,0),IF($S9&gt;AD$2,VLOOKUP($D9,Fixtures!$B:N,Fixtures!N$1,0),IF($S9&lt;=AD$2,"","ERROR"))),"")</f>
        <v>EVE</v>
      </c>
      <c r="AE9" s="12" t="str">
        <f>IFERROR(IF(AND($R9="",$S9=""),VLOOKUP($D9,Fixtures!$B:O,Fixtures!O$1,0),IF($S9&gt;AE$2,VLOOKUP($D9,Fixtures!$B:O,Fixtures!O$1,0),IF($S9&lt;=AE$2,"","ERROR"))),"")</f>
        <v>SHU</v>
      </c>
      <c r="AF9" s="12" t="str">
        <f>IFERROR(IF(AND($R9="",$S9=""),VLOOKUP($D9,Fixtures!$B:P,Fixtures!P$1,0),IF($S9&gt;AF$2,VLOOKUP($D9,Fixtures!$B:P,Fixtures!P$1,0),IF($S9&lt;=AF$2,"","ERROR"))),"")</f>
        <v>NFO</v>
      </c>
      <c r="AG9" s="12" t="str">
        <f>IFERROR(IF(AND($R9="",$S9=""),VLOOKUP($D9,Fixtures!$B:Q,Fixtures!Q$1,0),IF($S9&gt;AG$2,VLOOKUP($D9,Fixtures!$B:Q,Fixtures!Q$1,0),IF($S9&lt;=AG$2,"","ERROR"))),"")</f>
        <v>CHE</v>
      </c>
      <c r="AH9" s="12" t="str">
        <f>IFERROR(IF(AND($R9="",$S9=""),VLOOKUP($D9,Fixtures!$B:R,Fixtures!R$1,0),IF($S9&gt;AH$2,VLOOKUP($D9,Fixtures!$B:R,Fixtures!R$1,0),IF($S9&lt;=AH$2,"","ERROR"))),"")</f>
        <v>BRE</v>
      </c>
      <c r="AI9" s="12" t="str">
        <f>IFERROR(IF(AND($R9="",$S9=""),VLOOKUP($D9,Fixtures!$B:S,Fixtures!S$1,0),IF($S9&gt;AI$2,VLOOKUP($D9,Fixtures!$B:S,Fixtures!S$1,0),IF($S9&lt;=AI$2,"","ERROR"))),"")</f>
        <v>BUR</v>
      </c>
      <c r="AJ9" s="12" t="str">
        <f>IFERROR(IF(AND($R9="",$S9=""),VLOOKUP($D9,Fixtures!$B:T,Fixtures!T$1,0),IF($S9&gt;AJ$2,VLOOKUP($D9,Fixtures!$B:T,Fixtures!T$1,0),IF($S9&lt;=AJ$2,"","ERROR"))),"")</f>
        <v>ARS</v>
      </c>
      <c r="AK9" s="12" t="str">
        <f>IFERROR(IF(AND($R9="",$S9=""),VLOOKUP($D9,Fixtures!$B:U,Fixtures!U$1,0),IF($S9&gt;AK$2,VLOOKUP($D9,Fixtures!$B:U,Fixtures!U$1,0),IF($S9&lt;=AK$2,"","ERROR"))),"")</f>
        <v>CRY</v>
      </c>
      <c r="AL9" s="12" t="str">
        <f>IFERROR(IF(AND($R9="",$S9=""),VLOOKUP($D9,Fixtures!$B:V,Fixtures!V$1,0),IF($S9&gt;AL$2,VLOOKUP($D9,Fixtures!$B:V,Fixtures!V$1,0),IF($S9&lt;=AL$2,"","ERROR"))),"")</f>
        <v>TOT</v>
      </c>
      <c r="AM9" s="12" t="str">
        <f>IFERROR(IF(AND($R9="",$S9=""),VLOOKUP($D9,Fixtures!$B:W,Fixtures!W$1,0),IF($S9&gt;AM$2,VLOOKUP($D9,Fixtures!$B:W,Fixtures!W$1,0),IF($S9&lt;=AM$2,"","ERROR"))),"")</f>
        <v>WHU</v>
      </c>
      <c r="AN9" s="12" t="str">
        <f>IFERROR(IF(AND($R9="",$S9=""),VLOOKUP($D9,Fixtures!$B:X,Fixtures!X$1,0),IF($S9&gt;AN$2,VLOOKUP($D9,Fixtures!$B:X,Fixtures!X$1,0),IF($S9&lt;=AN$2,"","ERROR"))),"")</f>
        <v>WOL</v>
      </c>
      <c r="AO9" s="12" t="str">
        <f>IFERROR(IF(AND($R9="",$S9=""),VLOOKUP($D9,Fixtures!$B:Y,Fixtures!Y$1,0),IF($S9&gt;AO$2,VLOOKUP($D9,Fixtures!$B:Y,Fixtures!Y$1,0),IF($S9&lt;=AO$2,"","ERROR"))),"")</f>
        <v>LUT</v>
      </c>
      <c r="AP9" s="12" t="str">
        <f>IFERROR(IF(AND($R9="",$S9=""),VLOOKUP($D9,Fixtures!$B:Z,Fixtures!Z$1,0),IF($S9&gt;AP$2,VLOOKUP($D9,Fixtures!$B:Z,Fixtures!Z$1,0),IF($S9&lt;=AP$2,"","ERROR"))),"")</f>
        <v>CRY</v>
      </c>
      <c r="AQ9" s="12" t="str">
        <f>IFERROR(IF(AND($R9="",$S9=""),VLOOKUP($D9,Fixtures!$B:AA,Fixtures!AA$1,0),IF($S9&gt;AQ$2,VLOOKUP($D9,Fixtures!$B:AA,Fixtures!AA$1,0),IF($S9&lt;=AQ$2,"","ERROR"))),"")</f>
        <v>TOT</v>
      </c>
      <c r="AR9" s="12" t="str">
        <f>IFERROR(IF(AND($R9="",$S9=""),VLOOKUP($D9,Fixtures!$B:AB,Fixtures!AB$1,0),IF($S9&gt;AR$2,VLOOKUP($D9,Fixtures!$B:AB,Fixtures!AB$1,0),IF($S9&lt;=AR$2,"","ERROR"))),"")</f>
        <v>SHU</v>
      </c>
      <c r="AS9" s="12" t="str">
        <f>IFERROR(IF(AND($R9="",$S9=""),VLOOKUP($D9,Fixtures!$B:AC,Fixtures!AC$1,0),IF($S9&gt;AS$2,VLOOKUP($D9,Fixtures!$B:AC,Fixtures!AC$1,0),IF($S9&lt;=AS$2,"","ERROR"))),"")</f>
        <v>EVE</v>
      </c>
      <c r="AT9" s="12" t="str">
        <f>IFERROR(IF(AND($R9="",$S9=""),VLOOKUP($D9,Fixtures!$B:AD,Fixtures!AD$1,0),IF($S9&gt;AT$2,VLOOKUP($D9,Fixtures!$B:AD,Fixtures!AD$1,0),IF($S9&lt;=AT$2,"","ERROR"))),"")</f>
        <v>FUL</v>
      </c>
      <c r="AU9" s="12" t="str">
        <f>IFERROR(IF(AND($R9="",$S9=""),VLOOKUP($D9,Fixtures!$B:AE,Fixtures!AE$1,0),IF($S9&gt;AU$2,VLOOKUP($D9,Fixtures!$B:AE,Fixtures!AE$1,0),IF($S9&lt;=AU$2,"","ERROR"))),"")</f>
        <v>NFO</v>
      </c>
      <c r="AV9" s="12" t="str">
        <f>IFERROR(IF(AND($R9="",$S9=""),VLOOKUP($D9,Fixtures!$B:AF,Fixtures!AF$1,0),IF($S9&gt;AV$2,VLOOKUP($D9,Fixtures!$B:AF,Fixtures!AF$1,0),IF($S9&lt;=AV$2,"","ERROR"))),"")</f>
        <v>MCI</v>
      </c>
      <c r="AW9" s="12" t="str">
        <f>IFERROR(IF(AND($R9="",$S9=""),VLOOKUP($D9,Fixtures!$B:AG,Fixtures!AG$1,0),IF($S9&gt;AW$2,VLOOKUP($D9,Fixtures!$B:AG,Fixtures!AG$1,0),IF($S9&lt;=AW$2,"","ERROR"))),"")</f>
        <v>LIV</v>
      </c>
      <c r="AX9" s="12" t="str">
        <f>IFERROR(IF(AND($R9="",$S9=""),VLOOKUP($D9,Fixtures!$B:AH,Fixtures!AH$1,0),IF($S9&gt;AX$2,VLOOKUP($D9,Fixtures!$B:AH,Fixtures!AH$1,0),IF($S9&lt;=AX$2,"","ERROR"))),"")</f>
        <v>BRE</v>
      </c>
      <c r="AY9" s="12" t="str">
        <f>IFERROR(IF(AND($R9="",$S9=""),VLOOKUP($D9,Fixtures!$B:AI,Fixtures!AI$1,0),IF($S9&gt;AY$2,VLOOKUP($D9,Fixtures!$B:AI,Fixtures!AI$1,0),IF($S9&lt;=AY$2,"","ERROR"))),"")</f>
        <v>ARS</v>
      </c>
      <c r="AZ9" s="12" t="str">
        <f>IFERROR(IF(AND($R9="",$S9=""),VLOOKUP($D9,Fixtures!$B:AJ,Fixtures!AJ$1,0),IF($S9&gt;AZ$2,VLOOKUP($D9,Fixtures!$B:AJ,Fixtures!AJ$1,0),IF($S9&lt;=AZ$2,"","ERROR"))),"")</f>
        <v>BUR</v>
      </c>
      <c r="BA9" s="12" t="str">
        <f>IFERROR(IF(AND($R9="",$S9=""),VLOOKUP($D9,Fixtures!$B:AK,Fixtures!AK$1,0),IF($S9&gt;BA$2,VLOOKUP($D9,Fixtures!$B:AK,Fixtures!AK$1,0),IF($S9&lt;=BA$2,"","ERROR"))),"")</f>
        <v>CHE</v>
      </c>
      <c r="BB9" s="12" t="str">
        <f>IFERROR(IF(AND($R9="",$S9=""),VLOOKUP($D9,Fixtures!$B:AL,Fixtures!AL$1,0),IF($S9&gt;BB$2,VLOOKUP($D9,Fixtures!$B:AL,Fixtures!AL$1,0),IF($S9&lt;=BB$2,"","ERROR"))),"")</f>
        <v>BOU</v>
      </c>
      <c r="BC9" s="12" t="str">
        <f>IFERROR(IF(AND($R9="",$S9=""),VLOOKUP($D9,Fixtures!$B:AM,Fixtures!AM$1,0),IF($S9&gt;BC$2,VLOOKUP($D9,Fixtures!$B:AM,Fixtures!AM$1,0),IF($S9&lt;=BC$2,"","ERROR"))),"")</f>
        <v>AVL</v>
      </c>
      <c r="BD9" s="12" t="str">
        <f>IFERROR(IF(AND($R9="",$S9=""),VLOOKUP($D9,Fixtures!$B:AN,Fixtures!AN$1,0),IF($S9&gt;BD$2,VLOOKUP($D9,Fixtures!$B:AN,Fixtures!AN$1,0),IF($S9&lt;=BD$2,"","ERROR"))),"")</f>
        <v>NEW</v>
      </c>
      <c r="BE9" s="12" t="str">
        <f>IFERROR(IF(AND($R9="",$S9=""),VLOOKUP($D9,Fixtures!$B:AO,Fixtures!AO$1,0),IF($S9&gt;BE$2,VLOOKUP($D9,Fixtures!$B:AO,Fixtures!AO$1,0),IF($S9&lt;=BE$2,"","ERROR"))),"")</f>
        <v>MUN</v>
      </c>
    </row>
    <row r="10" spans="2:57" x14ac:dyDescent="0.35">
      <c r="B10" s="12" t="s">
        <v>2056</v>
      </c>
      <c r="C10" s="23" t="str">
        <f t="shared" si="1"/>
        <v>DEF</v>
      </c>
      <c r="D10" s="12" t="str">
        <f>IFERROR(VLOOKUP($B10,DEF!$A:$Q,3,0),"")</f>
        <v>Liverpool</v>
      </c>
      <c r="E10" s="12">
        <f>IFERROR(VLOOKUP($B10,DEF!$A:$Q,6,0),"")</f>
        <v>6.5</v>
      </c>
      <c r="F10" s="27">
        <f>IFERROR(VLOOKUP($B10,DEF!$A:$Q,7,0),"")</f>
        <v>0</v>
      </c>
      <c r="G10" s="12">
        <f>IFERROR(VLOOKUP($B10,DEF!$A:$Q,9,0),"")</f>
        <v>3.8</v>
      </c>
      <c r="H10" s="12">
        <f>IFERROR(VLOOKUP($B10,DEF!$A:$N,8,0),"")</f>
        <v>121</v>
      </c>
      <c r="I10" s="12">
        <f>IFERROR(VLOOKUP($B10,DEF!$A:$Q,12,FALSE),"")</f>
        <v>10</v>
      </c>
      <c r="J10" s="12">
        <f>IFERROR(VLOOKUP($B10,DEF!$A:$Q,15,0),"")</f>
        <v>1</v>
      </c>
      <c r="K10" s="12">
        <f>IFERROR(VLOOKUP($B10,DEF!$A:$Q,16,0),"")</f>
        <v>8</v>
      </c>
      <c r="L10" s="12">
        <f>IFERROR(VLOOKUP($B10,DEF!$A:$Q,17,0),"")</f>
        <v>9</v>
      </c>
      <c r="M10" s="12">
        <f>IFERROR(VLOOKUP($B10,DEF!$A:$Q,10,0),"")</f>
        <v>2579</v>
      </c>
      <c r="N10" s="12">
        <f>IFERROR(VLOOKUP($B10,DEF!$A:$Q,11,0),"")</f>
        <v>3.6</v>
      </c>
      <c r="O10" s="26">
        <f t="shared" si="0"/>
        <v>18.615384615384617</v>
      </c>
      <c r="P10" s="29">
        <f>IFERROR(VLOOKUP($B10,DEF!$A:$Q,13,0),"")</f>
        <v>0</v>
      </c>
      <c r="Q10" s="29">
        <f>IFERROR(VLOOKUP($B10,DEF!$A:$Q,14,0),"")</f>
        <v>0</v>
      </c>
      <c r="R10" s="12"/>
      <c r="S10" s="12"/>
      <c r="T10" s="12" t="str">
        <f>IFERROR(IF(AND($R10="",$S10=""),VLOOKUP($D10,Fixtures!$B:D,Fixtures!D$1,0),IF($S10&gt;T$2,VLOOKUP($D10,Fixtures!$B:D,Fixtures!D$1,0),IF($S10&lt;=T$2,"","ERROR"))),"")</f>
        <v>CHE</v>
      </c>
      <c r="U10" s="12" t="str">
        <f>IFERROR(IF(AND($R10="",$S10=""),VLOOKUP($D10,Fixtures!$B:E,Fixtures!E$1,0),IF($S10&gt;U$2,VLOOKUP($D10,Fixtures!$B:E,Fixtures!E$1,0),IF($S10&lt;=U$2,"","ERROR"))),"")</f>
        <v>BOU</v>
      </c>
      <c r="V10" s="12" t="str">
        <f>IFERROR(IF(AND($R10="",$S10=""),VLOOKUP($D10,Fixtures!$B:F,Fixtures!F$1,0),IF($S10&gt;V$2,VLOOKUP($D10,Fixtures!$B:F,Fixtures!F$1,0),IF($S10&lt;=V$2,"","ERROR"))),"")</f>
        <v>NEW</v>
      </c>
      <c r="W10" s="12" t="str">
        <f>IFERROR(IF(AND($R10="",$S10=""),VLOOKUP($D10,Fixtures!$B:G,Fixtures!G$1,0),IF($S10&gt;W$2,VLOOKUP($D10,Fixtures!$B:G,Fixtures!G$1,0),IF($S10&lt;=W$2,"","ERROR"))),"")</f>
        <v>AVL</v>
      </c>
      <c r="X10" s="12" t="str">
        <f>IFERROR(IF(AND($R10="",$S10=""),VLOOKUP($D10,Fixtures!$B:H,Fixtures!H$1,0),IF($S10&gt;X$2,VLOOKUP($D10,Fixtures!$B:H,Fixtures!H$1,0),IF($S10&lt;=X$2,"","ERROR"))),"")</f>
        <v>WOL</v>
      </c>
      <c r="Y10" s="12" t="str">
        <f>IFERROR(IF(AND($R10="",$S10=""),VLOOKUP($D10,Fixtures!$B:I,Fixtures!I$1,0),IF($S10&gt;Y$2,VLOOKUP($D10,Fixtures!$B:I,Fixtures!I$1,0),IF($S10&lt;=Y$2,"","ERROR"))),"")</f>
        <v>WHU</v>
      </c>
      <c r="Z10" s="12" t="str">
        <f>IFERROR(IF(AND($R10="",$S10=""),VLOOKUP($D10,Fixtures!$B:J,Fixtures!J$1,0),IF($S10&gt;Z$2,VLOOKUP($D10,Fixtures!$B:J,Fixtures!J$1,0),IF($S10&lt;=Z$2,"","ERROR"))),"")</f>
        <v>TOT</v>
      </c>
      <c r="AA10" s="12" t="str">
        <f>IFERROR(IF(AND($R10="",$S10=""),VLOOKUP($D10,Fixtures!$B:K,Fixtures!K$1,0),IF($S10&gt;AA$2,VLOOKUP($D10,Fixtures!$B:K,Fixtures!K$1,0),IF($S10&lt;=AA$2,"","ERROR"))),"")</f>
        <v>BRI</v>
      </c>
      <c r="AB10" s="12" t="str">
        <f>IFERROR(IF(AND($R10="",$S10=""),VLOOKUP($D10,Fixtures!$B:L,Fixtures!L$1,0),IF($S10&gt;AB$2,VLOOKUP($D10,Fixtures!$B:L,Fixtures!L$1,0),IF($S10&lt;=AB$2,"","ERROR"))),"")</f>
        <v>EVE</v>
      </c>
      <c r="AC10" s="12" t="str">
        <f>IFERROR(IF(AND($R10="",$S10=""),VLOOKUP($D10,Fixtures!$B:M,Fixtures!M$1,0),IF($S10&gt;AC$2,VLOOKUP($D10,Fixtures!$B:M,Fixtures!M$1,0),IF($S10&lt;=AC$2,"","ERROR"))),"")</f>
        <v>NFO</v>
      </c>
      <c r="AD10" s="12" t="str">
        <f>IFERROR(IF(AND($R10="",$S10=""),VLOOKUP($D10,Fixtures!$B:N,Fixtures!N$1,0),IF($S10&gt;AD$2,VLOOKUP($D10,Fixtures!$B:N,Fixtures!N$1,0),IF($S10&lt;=AD$2,"","ERROR"))),"")</f>
        <v>LUT</v>
      </c>
      <c r="AE10" s="12" t="str">
        <f>IFERROR(IF(AND($R10="",$S10=""),VLOOKUP($D10,Fixtures!$B:O,Fixtures!O$1,0),IF($S10&gt;AE$2,VLOOKUP($D10,Fixtures!$B:O,Fixtures!O$1,0),IF($S10&lt;=AE$2,"","ERROR"))),"")</f>
        <v>BRE</v>
      </c>
      <c r="AF10" s="12" t="str">
        <f>IFERROR(IF(AND($R10="",$S10=""),VLOOKUP($D10,Fixtures!$B:P,Fixtures!P$1,0),IF($S10&gt;AF$2,VLOOKUP($D10,Fixtures!$B:P,Fixtures!P$1,0),IF($S10&lt;=AF$2,"","ERROR"))),"")</f>
        <v>MCI</v>
      </c>
      <c r="AG10" s="12" t="str">
        <f>IFERROR(IF(AND($R10="",$S10=""),VLOOKUP($D10,Fixtures!$B:Q,Fixtures!Q$1,0),IF($S10&gt;AG$2,VLOOKUP($D10,Fixtures!$B:Q,Fixtures!Q$1,0),IF($S10&lt;=AG$2,"","ERROR"))),"")</f>
        <v>FUL</v>
      </c>
      <c r="AH10" s="12" t="str">
        <f>IFERROR(IF(AND($R10="",$S10=""),VLOOKUP($D10,Fixtures!$B:R,Fixtures!R$1,0),IF($S10&gt;AH$2,VLOOKUP($D10,Fixtures!$B:R,Fixtures!R$1,0),IF($S10&lt;=AH$2,"","ERROR"))),"")</f>
        <v>SHU</v>
      </c>
      <c r="AI10" s="12" t="str">
        <f>IFERROR(IF(AND($R10="",$S10=""),VLOOKUP($D10,Fixtures!$B:S,Fixtures!S$1,0),IF($S10&gt;AI$2,VLOOKUP($D10,Fixtures!$B:S,Fixtures!S$1,0),IF($S10&lt;=AI$2,"","ERROR"))),"")</f>
        <v>CRY</v>
      </c>
      <c r="AJ10" s="12" t="str">
        <f>IFERROR(IF(AND($R10="",$S10=""),VLOOKUP($D10,Fixtures!$B:T,Fixtures!T$1,0),IF($S10&gt;AJ$2,VLOOKUP($D10,Fixtures!$B:T,Fixtures!T$1,0),IF($S10&lt;=AJ$2,"","ERROR"))),"")</f>
        <v>MUN</v>
      </c>
      <c r="AK10" s="12" t="str">
        <f>IFERROR(IF(AND($R10="",$S10=""),VLOOKUP($D10,Fixtures!$B:U,Fixtures!U$1,0),IF($S10&gt;AK$2,VLOOKUP($D10,Fixtures!$B:U,Fixtures!U$1,0),IF($S10&lt;=AK$2,"","ERROR"))),"")</f>
        <v>ARS</v>
      </c>
      <c r="AL10" s="12" t="str">
        <f>IFERROR(IF(AND($R10="",$S10=""),VLOOKUP($D10,Fixtures!$B:V,Fixtures!V$1,0),IF($S10&gt;AL$2,VLOOKUP($D10,Fixtures!$B:V,Fixtures!V$1,0),IF($S10&lt;=AL$2,"","ERROR"))),"")</f>
        <v>BUR</v>
      </c>
      <c r="AM10" s="12" t="str">
        <f>IFERROR(IF(AND($R10="",$S10=""),VLOOKUP($D10,Fixtures!$B:W,Fixtures!W$1,0),IF($S10&gt;AM$2,VLOOKUP($D10,Fixtures!$B:W,Fixtures!W$1,0),IF($S10&lt;=AM$2,"","ERROR"))),"")</f>
        <v>NEW</v>
      </c>
      <c r="AN10" s="12" t="str">
        <f>IFERROR(IF(AND($R10="",$S10=""),VLOOKUP($D10,Fixtures!$B:X,Fixtures!X$1,0),IF($S10&gt;AN$2,VLOOKUP($D10,Fixtures!$B:X,Fixtures!X$1,0),IF($S10&lt;=AN$2,"","ERROR"))),"")</f>
        <v>BOU</v>
      </c>
      <c r="AO10" s="12" t="str">
        <f>IFERROR(IF(AND($R10="",$S10=""),VLOOKUP($D10,Fixtures!$B:Y,Fixtures!Y$1,0),IF($S10&gt;AO$2,VLOOKUP($D10,Fixtures!$B:Y,Fixtures!Y$1,0),IF($S10&lt;=AO$2,"","ERROR"))),"")</f>
        <v>CHE</v>
      </c>
      <c r="AP10" s="12" t="str">
        <f>IFERROR(IF(AND($R10="",$S10=""),VLOOKUP($D10,Fixtures!$B:Z,Fixtures!Z$1,0),IF($S10&gt;AP$2,VLOOKUP($D10,Fixtures!$B:Z,Fixtures!Z$1,0),IF($S10&lt;=AP$2,"","ERROR"))),"")</f>
        <v>ARS</v>
      </c>
      <c r="AQ10" s="12" t="str">
        <f>IFERROR(IF(AND($R10="",$S10=""),VLOOKUP($D10,Fixtures!$B:AA,Fixtures!AA$1,0),IF($S10&gt;AQ$2,VLOOKUP($D10,Fixtures!$B:AA,Fixtures!AA$1,0),IF($S10&lt;=AQ$2,"","ERROR"))),"")</f>
        <v>BUR</v>
      </c>
      <c r="AR10" s="12" t="str">
        <f>IFERROR(IF(AND($R10="",$S10=""),VLOOKUP($D10,Fixtures!$B:AB,Fixtures!AB$1,0),IF($S10&gt;AR$2,VLOOKUP($D10,Fixtures!$B:AB,Fixtures!AB$1,0),IF($S10&lt;=AR$2,"","ERROR"))),"")</f>
        <v>BRE</v>
      </c>
      <c r="AS10" s="12" t="str">
        <f>IFERROR(IF(AND($R10="",$S10=""),VLOOKUP($D10,Fixtures!$B:AC,Fixtures!AC$1,0),IF($S10&gt;AS$2,VLOOKUP($D10,Fixtures!$B:AC,Fixtures!AC$1,0),IF($S10&lt;=AS$2,"","ERROR"))),"")</f>
        <v>LUT</v>
      </c>
      <c r="AT10" s="12" t="str">
        <f>IFERROR(IF(AND($R10="",$S10=""),VLOOKUP($D10,Fixtures!$B:AD,Fixtures!AD$1,0),IF($S10&gt;AT$2,VLOOKUP($D10,Fixtures!$B:AD,Fixtures!AD$1,0),IF($S10&lt;=AT$2,"","ERROR"))),"")</f>
        <v>NFO</v>
      </c>
      <c r="AU10" s="12" t="str">
        <f>IFERROR(IF(AND($R10="",$S10=""),VLOOKUP($D10,Fixtures!$B:AE,Fixtures!AE$1,0),IF($S10&gt;AU$2,VLOOKUP($D10,Fixtures!$B:AE,Fixtures!AE$1,0),IF($S10&lt;=AU$2,"","ERROR"))),"")</f>
        <v>MCI</v>
      </c>
      <c r="AV10" s="12" t="str">
        <f>IFERROR(IF(AND($R10="",$S10=""),VLOOKUP($D10,Fixtures!$B:AF,Fixtures!AF$1,0),IF($S10&gt;AV$2,VLOOKUP($D10,Fixtures!$B:AF,Fixtures!AF$1,0),IF($S10&lt;=AV$2,"","ERROR"))),"")</f>
        <v>EVE</v>
      </c>
      <c r="AW10" s="12" t="str">
        <f>IFERROR(IF(AND($R10="",$S10=""),VLOOKUP($D10,Fixtures!$B:AG,Fixtures!AG$1,0),IF($S10&gt;AW$2,VLOOKUP($D10,Fixtures!$B:AG,Fixtures!AG$1,0),IF($S10&lt;=AW$2,"","ERROR"))),"")</f>
        <v>BRI</v>
      </c>
      <c r="AX10" s="12" t="str">
        <f>IFERROR(IF(AND($R10="",$S10=""),VLOOKUP($D10,Fixtures!$B:AH,Fixtures!AH$1,0),IF($S10&gt;AX$2,VLOOKUP($D10,Fixtures!$B:AH,Fixtures!AH$1,0),IF($S10&lt;=AX$2,"","ERROR"))),"")</f>
        <v>SHU</v>
      </c>
      <c r="AY10" s="12" t="str">
        <f>IFERROR(IF(AND($R10="",$S10=""),VLOOKUP($D10,Fixtures!$B:AI,Fixtures!AI$1,0),IF($S10&gt;AY$2,VLOOKUP($D10,Fixtures!$B:AI,Fixtures!AI$1,0),IF($S10&lt;=AY$2,"","ERROR"))),"")</f>
        <v>MUN</v>
      </c>
      <c r="AZ10" s="12" t="str">
        <f>IFERROR(IF(AND($R10="",$S10=""),VLOOKUP($D10,Fixtures!$B:AJ,Fixtures!AJ$1,0),IF($S10&gt;AZ$2,VLOOKUP($D10,Fixtures!$B:AJ,Fixtures!AJ$1,0),IF($S10&lt;=AZ$2,"","ERROR"))),"")</f>
        <v>CRY</v>
      </c>
      <c r="BA10" s="12" t="str">
        <f>IFERROR(IF(AND($R10="",$S10=""),VLOOKUP($D10,Fixtures!$B:AK,Fixtures!AK$1,0),IF($S10&gt;BA$2,VLOOKUP($D10,Fixtures!$B:AK,Fixtures!AK$1,0),IF($S10&lt;=BA$2,"","ERROR"))),"")</f>
        <v>FUL</v>
      </c>
      <c r="BB10" s="12" t="str">
        <f>IFERROR(IF(AND($R10="",$S10=""),VLOOKUP($D10,Fixtures!$B:AL,Fixtures!AL$1,0),IF($S10&gt;BB$2,VLOOKUP($D10,Fixtures!$B:AL,Fixtures!AL$1,0),IF($S10&lt;=BB$2,"","ERROR"))),"")</f>
        <v>WHU</v>
      </c>
      <c r="BC10" s="12" t="str">
        <f>IFERROR(IF(AND($R10="",$S10=""),VLOOKUP($D10,Fixtures!$B:AM,Fixtures!AM$1,0),IF($S10&gt;BC$2,VLOOKUP($D10,Fixtures!$B:AM,Fixtures!AM$1,0),IF($S10&lt;=BC$2,"","ERROR"))),"")</f>
        <v>TOT</v>
      </c>
      <c r="BD10" s="12" t="str">
        <f>IFERROR(IF(AND($R10="",$S10=""),VLOOKUP($D10,Fixtures!$B:AN,Fixtures!AN$1,0),IF($S10&gt;BD$2,VLOOKUP($D10,Fixtures!$B:AN,Fixtures!AN$1,0),IF($S10&lt;=BD$2,"","ERROR"))),"")</f>
        <v>AVL</v>
      </c>
      <c r="BE10" s="12" t="str">
        <f>IFERROR(IF(AND($R10="",$S10=""),VLOOKUP($D10,Fixtures!$B:AO,Fixtures!AO$1,0),IF($S10&gt;BE$2,VLOOKUP($D10,Fixtures!$B:AO,Fixtures!AO$1,0),IF($S10&lt;=BE$2,"","ERROR"))),"")</f>
        <v>WOL</v>
      </c>
    </row>
    <row r="11" spans="2:57" x14ac:dyDescent="0.35">
      <c r="B11" s="12" t="s">
        <v>2038</v>
      </c>
      <c r="C11" s="23" t="str">
        <f t="shared" si="1"/>
        <v>DEF</v>
      </c>
      <c r="D11" s="12" t="str">
        <f>IFERROR(VLOOKUP($B11,DEF!$A:$Q,3,0),"")</f>
        <v>Burnley</v>
      </c>
      <c r="E11" s="12">
        <f>IFERROR(VLOOKUP($B11,DEF!$A:$Q,6,0),"")</f>
        <v>4</v>
      </c>
      <c r="F11" s="27">
        <f>IFERROR(VLOOKUP($B11,DEF!$A:$Q,7,0),"")</f>
        <v>0</v>
      </c>
      <c r="G11" s="12">
        <f>IFERROR(VLOOKUP($B11,DEF!$A:$Q,9,0),"")</f>
        <v>5.8</v>
      </c>
      <c r="H11" s="12">
        <f>IFERROR(VLOOKUP($B11,DEF!$A:$N,8,0),"")</f>
        <v>91</v>
      </c>
      <c r="I11" s="12">
        <f>IFERROR(VLOOKUP($B11,DEF!$A:$Q,12,FALSE),"")</f>
        <v>5</v>
      </c>
      <c r="J11" s="12">
        <f>IFERROR(VLOOKUP($B11,DEF!$A:$Q,15,0),"")</f>
        <v>6</v>
      </c>
      <c r="K11" s="12">
        <f>IFERROR(VLOOKUP($B11,DEF!$A:$Q,16,0),"")</f>
        <v>5</v>
      </c>
      <c r="L11" s="12">
        <f>IFERROR(VLOOKUP($B11,DEF!$A:$Q,17,0),"")</f>
        <v>6</v>
      </c>
      <c r="M11" s="12">
        <f>IFERROR(VLOOKUP($B11,DEF!$A:$Q,10,0),"")</f>
        <v>1844</v>
      </c>
      <c r="N11" s="12">
        <f>IFERROR(VLOOKUP($B11,DEF!$A:$Q,11,0),"")</f>
        <v>0</v>
      </c>
      <c r="O11" s="26">
        <f t="shared" si="0"/>
        <v>22.75</v>
      </c>
      <c r="P11" s="29">
        <f>IFERROR(VLOOKUP($B11,DEF!$A:$Q,13,0),"")</f>
        <v>0</v>
      </c>
      <c r="Q11" s="29">
        <f>IFERROR(VLOOKUP($B11,DEF!$A:$Q,14,0),"")</f>
        <v>0</v>
      </c>
      <c r="R11" s="12"/>
      <c r="S11" s="12"/>
      <c r="T11" s="12" t="str">
        <f>IFERROR(IF(AND($R11="",$S11=""),VLOOKUP($D11,Fixtures!$B:D,Fixtures!D$1,0),IF($S11&gt;T$2,VLOOKUP($D11,Fixtures!$B:D,Fixtures!D$1,0),IF($S11&lt;=T$2,"","ERROR"))),"")</f>
        <v>MCI</v>
      </c>
      <c r="U11" s="12" t="str">
        <f>IFERROR(IF(AND($R11="",$S11=""),VLOOKUP($D11,Fixtures!$B:E,Fixtures!E$1,0),IF($S11&gt;U$2,VLOOKUP($D11,Fixtures!$B:E,Fixtures!E$1,0),IF($S11&lt;=U$2,"","ERROR"))),"")</f>
        <v>BLN</v>
      </c>
      <c r="V11" s="12" t="str">
        <f>IFERROR(IF(AND($R11="",$S11=""),VLOOKUP($D11,Fixtures!$B:F,Fixtures!F$1,0),IF($S11&gt;V$2,VLOOKUP($D11,Fixtures!$B:F,Fixtures!F$1,0),IF($S11&lt;=V$2,"","ERROR"))),"")</f>
        <v>AVL</v>
      </c>
      <c r="W11" s="12" t="str">
        <f>IFERROR(IF(AND($R11="",$S11=""),VLOOKUP($D11,Fixtures!$B:G,Fixtures!G$1,0),IF($S11&gt;W$2,VLOOKUP($D11,Fixtures!$B:G,Fixtures!G$1,0),IF($S11&lt;=W$2,"","ERROR"))),"")</f>
        <v>TOT</v>
      </c>
      <c r="X11" s="12" t="str">
        <f>IFERROR(IF(AND($R11="",$S11=""),VLOOKUP($D11,Fixtures!$B:H,Fixtures!H$1,0),IF($S11&gt;X$2,VLOOKUP($D11,Fixtures!$B:H,Fixtures!H$1,0),IF($S11&lt;=X$2,"","ERROR"))),"")</f>
        <v>NFO</v>
      </c>
      <c r="Y11" s="12" t="str">
        <f>IFERROR(IF(AND($R11="",$S11=""),VLOOKUP($D11,Fixtures!$B:I,Fixtures!I$1,0),IF($S11&gt;Y$2,VLOOKUP($D11,Fixtures!$B:I,Fixtures!I$1,0),IF($S11&lt;=Y$2,"","ERROR"))),"")</f>
        <v>MUN</v>
      </c>
      <c r="Z11" s="12" t="str">
        <f>IFERROR(IF(AND($R11="",$S11=""),VLOOKUP($D11,Fixtures!$B:J,Fixtures!J$1,0),IF($S11&gt;Z$2,VLOOKUP($D11,Fixtures!$B:J,Fixtures!J$1,0),IF($S11&lt;=Z$2,"","ERROR"))),"")</f>
        <v>NEW</v>
      </c>
      <c r="AA11" s="12" t="str">
        <f>IFERROR(IF(AND($R11="",$S11=""),VLOOKUP($D11,Fixtures!$B:K,Fixtures!K$1,0),IF($S11&gt;AA$2,VLOOKUP($D11,Fixtures!$B:K,Fixtures!K$1,0),IF($S11&lt;=AA$2,"","ERROR"))),"")</f>
        <v>CHE</v>
      </c>
      <c r="AB11" s="12" t="str">
        <f>IFERROR(IF(AND($R11="",$S11=""),VLOOKUP($D11,Fixtures!$B:L,Fixtures!L$1,0),IF($S11&gt;AB$2,VLOOKUP($D11,Fixtures!$B:L,Fixtures!L$1,0),IF($S11&lt;=AB$2,"","ERROR"))),"")</f>
        <v>BRE</v>
      </c>
      <c r="AC11" s="12" t="str">
        <f>IFERROR(IF(AND($R11="",$S11=""),VLOOKUP($D11,Fixtures!$B:M,Fixtures!M$1,0),IF($S11&gt;AC$2,VLOOKUP($D11,Fixtures!$B:M,Fixtures!M$1,0),IF($S11&lt;=AC$2,"","ERROR"))),"")</f>
        <v>BOU</v>
      </c>
      <c r="AD11" s="12" t="str">
        <f>IFERROR(IF(AND($R11="",$S11=""),VLOOKUP($D11,Fixtures!$B:N,Fixtures!N$1,0),IF($S11&gt;AD$2,VLOOKUP($D11,Fixtures!$B:N,Fixtures!N$1,0),IF($S11&lt;=AD$2,"","ERROR"))),"")</f>
        <v>CRY</v>
      </c>
      <c r="AE11" s="12" t="str">
        <f>IFERROR(IF(AND($R11="",$S11=""),VLOOKUP($D11,Fixtures!$B:O,Fixtures!O$1,0),IF($S11&gt;AE$2,VLOOKUP($D11,Fixtures!$B:O,Fixtures!O$1,0),IF($S11&lt;=AE$2,"","ERROR"))),"")</f>
        <v>ARS</v>
      </c>
      <c r="AF11" s="12" t="str">
        <f>IFERROR(IF(AND($R11="",$S11=""),VLOOKUP($D11,Fixtures!$B:P,Fixtures!P$1,0),IF($S11&gt;AF$2,VLOOKUP($D11,Fixtures!$B:P,Fixtures!P$1,0),IF($S11&lt;=AF$2,"","ERROR"))),"")</f>
        <v>WHU</v>
      </c>
      <c r="AG11" s="12" t="str">
        <f>IFERROR(IF(AND($R11="",$S11=""),VLOOKUP($D11,Fixtures!$B:Q,Fixtures!Q$1,0),IF($S11&gt;AG$2,VLOOKUP($D11,Fixtures!$B:Q,Fixtures!Q$1,0),IF($S11&lt;=AG$2,"","ERROR"))),"")</f>
        <v>SHU</v>
      </c>
      <c r="AH11" s="12" t="str">
        <f>IFERROR(IF(AND($R11="",$S11=""),VLOOKUP($D11,Fixtures!$B:R,Fixtures!R$1,0),IF($S11&gt;AH$2,VLOOKUP($D11,Fixtures!$B:R,Fixtures!R$1,0),IF($S11&lt;=AH$2,"","ERROR"))),"")</f>
        <v>WOL</v>
      </c>
      <c r="AI11" s="12" t="str">
        <f>IFERROR(IF(AND($R11="",$S11=""),VLOOKUP($D11,Fixtures!$B:S,Fixtures!S$1,0),IF($S11&gt;AI$2,VLOOKUP($D11,Fixtures!$B:S,Fixtures!S$1,0),IF($S11&lt;=AI$2,"","ERROR"))),"")</f>
        <v>BRI</v>
      </c>
      <c r="AJ11" s="12" t="str">
        <f>IFERROR(IF(AND($R11="",$S11=""),VLOOKUP($D11,Fixtures!$B:T,Fixtures!T$1,0),IF($S11&gt;AJ$2,VLOOKUP($D11,Fixtures!$B:T,Fixtures!T$1,0),IF($S11&lt;=AJ$2,"","ERROR"))),"")</f>
        <v>EVE</v>
      </c>
      <c r="AK11" s="12" t="str">
        <f>IFERROR(IF(AND($R11="",$S11=""),VLOOKUP($D11,Fixtures!$B:U,Fixtures!U$1,0),IF($S11&gt;AK$2,VLOOKUP($D11,Fixtures!$B:U,Fixtures!U$1,0),IF($S11&lt;=AK$2,"","ERROR"))),"")</f>
        <v>FUL</v>
      </c>
      <c r="AL11" s="12" t="str">
        <f>IFERROR(IF(AND($R11="",$S11=""),VLOOKUP($D11,Fixtures!$B:V,Fixtures!V$1,0),IF($S11&gt;AL$2,VLOOKUP($D11,Fixtures!$B:V,Fixtures!V$1,0),IF($S11&lt;=AL$2,"","ERROR"))),"")</f>
        <v>LIV</v>
      </c>
      <c r="AM11" s="12" t="str">
        <f>IFERROR(IF(AND($R11="",$S11=""),VLOOKUP($D11,Fixtures!$B:W,Fixtures!W$1,0),IF($S11&gt;AM$2,VLOOKUP($D11,Fixtures!$B:W,Fixtures!W$1,0),IF($S11&lt;=AM$2,"","ERROR"))),"")</f>
        <v>AVL</v>
      </c>
      <c r="AN11" s="12" t="str">
        <f>IFERROR(IF(AND($R11="",$S11=""),VLOOKUP($D11,Fixtures!$B:X,Fixtures!X$1,0),IF($S11&gt;AN$2,VLOOKUP($D11,Fixtures!$B:X,Fixtures!X$1,0),IF($S11&lt;=AN$2,"","ERROR"))),"")</f>
        <v>LUT</v>
      </c>
      <c r="AO11" s="12" t="str">
        <f>IFERROR(IF(AND($R11="",$S11=""),VLOOKUP($D11,Fixtures!$B:Y,Fixtures!Y$1,0),IF($S11&gt;AO$2,VLOOKUP($D11,Fixtures!$B:Y,Fixtures!Y$1,0),IF($S11&lt;=AO$2,"","ERROR"))),"")</f>
        <v>MCI</v>
      </c>
      <c r="AP11" s="12" t="str">
        <f>IFERROR(IF(AND($R11="",$S11=""),VLOOKUP($D11,Fixtures!$B:Z,Fixtures!Z$1,0),IF($S11&gt;AP$2,VLOOKUP($D11,Fixtures!$B:Z,Fixtures!Z$1,0),IF($S11&lt;=AP$2,"","ERROR"))),"")</f>
        <v>FUL</v>
      </c>
      <c r="AQ11" s="12" t="str">
        <f>IFERROR(IF(AND($R11="",$S11=""),VLOOKUP($D11,Fixtures!$B:AA,Fixtures!AA$1,0),IF($S11&gt;AQ$2,VLOOKUP($D11,Fixtures!$B:AA,Fixtures!AA$1,0),IF($S11&lt;=AQ$2,"","ERROR"))),"")</f>
        <v>LIV</v>
      </c>
      <c r="AR11" s="12" t="str">
        <f>IFERROR(IF(AND($R11="",$S11=""),VLOOKUP($D11,Fixtures!$B:AB,Fixtures!AB$1,0),IF($S11&gt;AR$2,VLOOKUP($D11,Fixtures!$B:AB,Fixtures!AB$1,0),IF($S11&lt;=AR$2,"","ERROR"))),"")</f>
        <v>ARS</v>
      </c>
      <c r="AS11" s="12" t="str">
        <f>IFERROR(IF(AND($R11="",$S11=""),VLOOKUP($D11,Fixtures!$B:AC,Fixtures!AC$1,0),IF($S11&gt;AS$2,VLOOKUP($D11,Fixtures!$B:AC,Fixtures!AC$1,0),IF($S11&lt;=AS$2,"","ERROR"))),"")</f>
        <v>CRY</v>
      </c>
      <c r="AT11" s="12" t="str">
        <f>IFERROR(IF(AND($R11="",$S11=""),VLOOKUP($D11,Fixtures!$B:AD,Fixtures!AD$1,0),IF($S11&gt;AT$2,VLOOKUP($D11,Fixtures!$B:AD,Fixtures!AD$1,0),IF($S11&lt;=AT$2,"","ERROR"))),"")</f>
        <v>BOU</v>
      </c>
      <c r="AU11" s="12" t="str">
        <f>IFERROR(IF(AND($R11="",$S11=""),VLOOKUP($D11,Fixtures!$B:AE,Fixtures!AE$1,0),IF($S11&gt;AU$2,VLOOKUP($D11,Fixtures!$B:AE,Fixtures!AE$1,0),IF($S11&lt;=AU$2,"","ERROR"))),"")</f>
        <v>WHU</v>
      </c>
      <c r="AV11" s="12" t="str">
        <f>IFERROR(IF(AND($R11="",$S11=""),VLOOKUP($D11,Fixtures!$B:AF,Fixtures!AF$1,0),IF($S11&gt;AV$2,VLOOKUP($D11,Fixtures!$B:AF,Fixtures!AF$1,0),IF($S11&lt;=AV$2,"","ERROR"))),"")</f>
        <v>BRE</v>
      </c>
      <c r="AW11" s="12" t="str">
        <f>IFERROR(IF(AND($R11="",$S11=""),VLOOKUP($D11,Fixtures!$B:AG,Fixtures!AG$1,0),IF($S11&gt;AW$2,VLOOKUP($D11,Fixtures!$B:AG,Fixtures!AG$1,0),IF($S11&lt;=AW$2,"","ERROR"))),"")</f>
        <v>CHE</v>
      </c>
      <c r="AX11" s="12" t="str">
        <f>IFERROR(IF(AND($R11="",$S11=""),VLOOKUP($D11,Fixtures!$B:AH,Fixtures!AH$1,0),IF($S11&gt;AX$2,VLOOKUP($D11,Fixtures!$B:AH,Fixtures!AH$1,0),IF($S11&lt;=AX$2,"","ERROR"))),"")</f>
        <v>WOL</v>
      </c>
      <c r="AY11" s="12" t="str">
        <f>IFERROR(IF(AND($R11="",$S11=""),VLOOKUP($D11,Fixtures!$B:AI,Fixtures!AI$1,0),IF($S11&gt;AY$2,VLOOKUP($D11,Fixtures!$B:AI,Fixtures!AI$1,0),IF($S11&lt;=AY$2,"","ERROR"))),"")</f>
        <v>EVE</v>
      </c>
      <c r="AZ11" s="12" t="str">
        <f>IFERROR(IF(AND($R11="",$S11=""),VLOOKUP($D11,Fixtures!$B:AJ,Fixtures!AJ$1,0),IF($S11&gt;AZ$2,VLOOKUP($D11,Fixtures!$B:AJ,Fixtures!AJ$1,0),IF($S11&lt;=AZ$2,"","ERROR"))),"")</f>
        <v>BRI</v>
      </c>
      <c r="BA11" s="12" t="str">
        <f>IFERROR(IF(AND($R11="",$S11=""),VLOOKUP($D11,Fixtures!$B:AK,Fixtures!AK$1,0),IF($S11&gt;BA$2,VLOOKUP($D11,Fixtures!$B:AK,Fixtures!AK$1,0),IF($S11&lt;=BA$2,"","ERROR"))),"")</f>
        <v>SHU</v>
      </c>
      <c r="BB11" s="12" t="str">
        <f>IFERROR(IF(AND($R11="",$S11=""),VLOOKUP($D11,Fixtures!$B:AL,Fixtures!AL$1,0),IF($S11&gt;BB$2,VLOOKUP($D11,Fixtures!$B:AL,Fixtures!AL$1,0),IF($S11&lt;=BB$2,"","ERROR"))),"")</f>
        <v>MUN</v>
      </c>
      <c r="BC11" s="12" t="str">
        <f>IFERROR(IF(AND($R11="",$S11=""),VLOOKUP($D11,Fixtures!$B:AM,Fixtures!AM$1,0),IF($S11&gt;BC$2,VLOOKUP($D11,Fixtures!$B:AM,Fixtures!AM$1,0),IF($S11&lt;=BC$2,"","ERROR"))),"")</f>
        <v>NEW</v>
      </c>
      <c r="BD11" s="12" t="str">
        <f>IFERROR(IF(AND($R11="",$S11=""),VLOOKUP($D11,Fixtures!$B:AN,Fixtures!AN$1,0),IF($S11&gt;BD$2,VLOOKUP($D11,Fixtures!$B:AN,Fixtures!AN$1,0),IF($S11&lt;=BD$2,"","ERROR"))),"")</f>
        <v>TOT</v>
      </c>
      <c r="BE11" s="12" t="str">
        <f>IFERROR(IF(AND($R11="",$S11=""),VLOOKUP($D11,Fixtures!$B:AO,Fixtures!AO$1,0),IF($S11&gt;BE$2,VLOOKUP($D11,Fixtures!$B:AO,Fixtures!AO$1,0),IF($S11&lt;=BE$2,"","ERROR"))),"")</f>
        <v>NFO</v>
      </c>
    </row>
    <row r="12" spans="2:57" x14ac:dyDescent="0.35">
      <c r="B12" s="22" t="s">
        <v>2065</v>
      </c>
      <c r="C12" s="24" t="str">
        <f t="shared" si="1"/>
        <v>DEF</v>
      </c>
      <c r="D12" s="22" t="str">
        <f>IFERROR(VLOOKUP($B12,DEF!$A:$Q,3,0),"")</f>
        <v>Liverpool</v>
      </c>
      <c r="E12" s="22">
        <f>IFERROR(VLOOKUP($B12,DEF!$A:$Q,6,0),"")</f>
        <v>4.5</v>
      </c>
      <c r="F12" s="28">
        <f>IFERROR(VLOOKUP($B12,DEF!$A:$Q,7,0),"")</f>
        <v>0</v>
      </c>
      <c r="G12" s="22">
        <f>IFERROR(VLOOKUP($B12,DEF!$A:$Q,9,0),"")</f>
        <v>0.3</v>
      </c>
      <c r="H12" s="22">
        <f>IFERROR(VLOOKUP($B12,DEF!$A:$N,8,0),"")</f>
        <v>68</v>
      </c>
      <c r="I12" s="22">
        <f>IFERROR(VLOOKUP($B12,DEF!$A:$Q,12,FALSE),"")</f>
        <v>8</v>
      </c>
      <c r="J12" s="22">
        <f>IFERROR(VLOOKUP($B12,DEF!$A:$Q,15,0),"")</f>
        <v>7</v>
      </c>
      <c r="K12" s="22">
        <f>IFERROR(VLOOKUP($B12,DEF!$A:$Q,16,0),"")</f>
        <v>3</v>
      </c>
      <c r="L12" s="22">
        <f>IFERROR(VLOOKUP($B12,DEF!$A:$Q,17,0),"")</f>
        <v>8</v>
      </c>
      <c r="M12" s="22">
        <f>IFERROR(VLOOKUP($B12,DEF!$A:$Q,10,0),"")</f>
        <v>1461</v>
      </c>
      <c r="N12" s="22">
        <f>IFERROR(VLOOKUP($B12,DEF!$A:$Q,11,0),"")</f>
        <v>3.2</v>
      </c>
      <c r="O12" s="25">
        <f t="shared" si="0"/>
        <v>15.111111111111111</v>
      </c>
      <c r="P12" s="30">
        <f>IFERROR(VLOOKUP($B12,DEF!$A:$Q,13,0),"")</f>
        <v>0</v>
      </c>
      <c r="Q12" s="30">
        <f>IFERROR(VLOOKUP($B12,DEF!$A:$Q,14,0),"")</f>
        <v>0</v>
      </c>
      <c r="R12" s="22"/>
      <c r="S12" s="22"/>
      <c r="T12" s="22" t="str">
        <f>IFERROR(IF($R12&lt;=T$2,VLOOKUP($D12,Fixtures!$B:D,Fixtures!D$1,0),""),"")</f>
        <v>CHE</v>
      </c>
      <c r="U12" s="22" t="str">
        <f>IFERROR(IF($R12&lt;=U$2,VLOOKUP($D12,Fixtures!$B:E,Fixtures!E$1,0),""),"")</f>
        <v>BOU</v>
      </c>
      <c r="V12" s="22" t="str">
        <f>IFERROR(IF($R12&lt;=V$2,VLOOKUP($D12,Fixtures!$B:F,Fixtures!F$1,0),""),"")</f>
        <v>NEW</v>
      </c>
      <c r="W12" s="22" t="str">
        <f>IFERROR(IF($R12&lt;=W$2,VLOOKUP($D12,Fixtures!$B:G,Fixtures!G$1,0),""),"")</f>
        <v>AVL</v>
      </c>
      <c r="X12" s="22" t="str">
        <f>IFERROR(IF($R12&lt;=X$2,VLOOKUP($D12,Fixtures!$B:H,Fixtures!H$1,0),""),"")</f>
        <v>WOL</v>
      </c>
      <c r="Y12" s="22" t="str">
        <f>IFERROR(IF($R12&lt;=Y$2,VLOOKUP($D12,Fixtures!$B:I,Fixtures!I$1,0),""),"")</f>
        <v>WHU</v>
      </c>
      <c r="Z12" s="22" t="str">
        <f>IFERROR(IF($R12&lt;=Z$2,VLOOKUP($D12,Fixtures!$B:J,Fixtures!J$1,0),""),"")</f>
        <v>TOT</v>
      </c>
      <c r="AA12" s="22" t="str">
        <f>IFERROR(IF($R12&lt;=AA$2,VLOOKUP($D12,Fixtures!$B:K,Fixtures!K$1,0),""),"")</f>
        <v>BRI</v>
      </c>
      <c r="AB12" s="22" t="str">
        <f>IFERROR(IF($R12&lt;=AB$2,VLOOKUP($D12,Fixtures!$B:L,Fixtures!L$1,0),""),"")</f>
        <v>EVE</v>
      </c>
      <c r="AC12" s="22" t="str">
        <f>IFERROR(IF($R12&lt;=AC$2,VLOOKUP($D12,Fixtures!$B:M,Fixtures!M$1,0),""),"")</f>
        <v>NFO</v>
      </c>
      <c r="AD12" s="22" t="str">
        <f>IFERROR(IF($R12&lt;=AD$2,VLOOKUP($D12,Fixtures!$B:N,Fixtures!N$1,0),""),"")</f>
        <v>LUT</v>
      </c>
      <c r="AE12" s="22" t="str">
        <f>IFERROR(IF($R12&lt;=AE$2,VLOOKUP($D12,Fixtures!$B:O,Fixtures!O$1,0),""),"")</f>
        <v>BRE</v>
      </c>
      <c r="AF12" s="22" t="str">
        <f>IFERROR(IF($R12&lt;=AF$2,VLOOKUP($D12,Fixtures!$B:P,Fixtures!P$1,0),""),"")</f>
        <v>MCI</v>
      </c>
      <c r="AG12" s="22" t="str">
        <f>IFERROR(IF($R12&lt;=AG$2,VLOOKUP($D12,Fixtures!$B:Q,Fixtures!Q$1,0),""),"")</f>
        <v>FUL</v>
      </c>
      <c r="AH12" s="22" t="str">
        <f>IFERROR(IF($R12&lt;=AH$2,VLOOKUP($D12,Fixtures!$B:R,Fixtures!R$1,0),""),"")</f>
        <v>SHU</v>
      </c>
      <c r="AI12" s="22" t="str">
        <f>IFERROR(IF($R12&lt;=AI$2,VLOOKUP($D12,Fixtures!$B:S,Fixtures!S$1,0),""),"")</f>
        <v>CRY</v>
      </c>
      <c r="AJ12" s="22" t="str">
        <f>IFERROR(IF($R12&lt;=AJ$2,VLOOKUP($D12,Fixtures!$B:T,Fixtures!T$1,0),""),"")</f>
        <v>MUN</v>
      </c>
      <c r="AK12" s="22" t="str">
        <f>IFERROR(IF($R12&lt;=AK$2,VLOOKUP($D12,Fixtures!$B:U,Fixtures!U$1,0),""),"")</f>
        <v>ARS</v>
      </c>
      <c r="AL12" s="22" t="str">
        <f>IFERROR(IF($R12&lt;=AL$2,VLOOKUP($D12,Fixtures!$B:V,Fixtures!V$1,0),""),"")</f>
        <v>BUR</v>
      </c>
      <c r="AM12" s="22" t="str">
        <f>IFERROR(IF($R12&lt;=AM$2,VLOOKUP($D12,Fixtures!$B:W,Fixtures!W$1,0),""),"")</f>
        <v>NEW</v>
      </c>
      <c r="AN12" s="22" t="str">
        <f>IFERROR(IF($R12&lt;=AN$2,VLOOKUP($D12,Fixtures!$B:X,Fixtures!X$1,0),""),"")</f>
        <v>BOU</v>
      </c>
      <c r="AO12" s="22" t="str">
        <f>IFERROR(IF($R12&lt;=AO$2,VLOOKUP($D12,Fixtures!$B:Y,Fixtures!Y$1,0),""),"")</f>
        <v>CHE</v>
      </c>
      <c r="AP12" s="22" t="str">
        <f>IFERROR(IF($R12&lt;=AP$2,VLOOKUP($D12,Fixtures!$B:Z,Fixtures!Z$1,0),""),"")</f>
        <v>ARS</v>
      </c>
      <c r="AQ12" s="22" t="str">
        <f>IFERROR(IF($R12&lt;=AQ$2,VLOOKUP($D12,Fixtures!$B:AA,Fixtures!AA$1,0),""),"")</f>
        <v>BUR</v>
      </c>
      <c r="AR12" s="22" t="str">
        <f>IFERROR(IF($R12&lt;=AR$2,VLOOKUP($D12,Fixtures!$B:AB,Fixtures!AB$1,0),""),"")</f>
        <v>BRE</v>
      </c>
      <c r="AS12" s="22" t="str">
        <f>IFERROR(IF($R12&lt;=AS$2,VLOOKUP($D12,Fixtures!$B:AC,Fixtures!AC$1,0),""),"")</f>
        <v>LUT</v>
      </c>
      <c r="AT12" s="22" t="str">
        <f>IFERROR(IF($R12&lt;=AT$2,VLOOKUP($D12,Fixtures!$B:AD,Fixtures!AD$1,0),""),"")</f>
        <v>NFO</v>
      </c>
      <c r="AU12" s="22" t="str">
        <f>IFERROR(IF($R12&lt;=AU$2,VLOOKUP($D12,Fixtures!$B:AE,Fixtures!AE$1,0),""),"")</f>
        <v>MCI</v>
      </c>
      <c r="AV12" s="22" t="str">
        <f>IFERROR(IF($R12&lt;=AV$2,VLOOKUP($D12,Fixtures!$B:AF,Fixtures!AF$1,0),""),"")</f>
        <v>EVE</v>
      </c>
      <c r="AW12" s="22" t="str">
        <f>IFERROR(IF($R12&lt;=AW$2,VLOOKUP($D12,Fixtures!$B:AG,Fixtures!AG$1,0),""),"")</f>
        <v>BRI</v>
      </c>
      <c r="AX12" s="22" t="str">
        <f>IFERROR(IF($R12&lt;=AX$2,VLOOKUP($D12,Fixtures!$B:AH,Fixtures!AH$1,0),""),"")</f>
        <v>SHU</v>
      </c>
      <c r="AY12" s="22" t="str">
        <f>IFERROR(IF($R12&lt;=AY$2,VLOOKUP($D12,Fixtures!$B:AI,Fixtures!AI$1,0),""),"")</f>
        <v>MUN</v>
      </c>
      <c r="AZ12" s="22" t="str">
        <f>IFERROR(IF($R12&lt;=AZ$2,VLOOKUP($D12,Fixtures!$B:AJ,Fixtures!AJ$1,0),""),"")</f>
        <v>CRY</v>
      </c>
      <c r="BA12" s="22" t="str">
        <f>IFERROR(IF($R12&lt;=BA$2,VLOOKUP($D12,Fixtures!$B:AK,Fixtures!AK$1,0),""),"")</f>
        <v>FUL</v>
      </c>
      <c r="BB12" s="22" t="str">
        <f>IFERROR(IF($R12&lt;=BB$2,VLOOKUP($D12,Fixtures!$B:AL,Fixtures!AL$1,0),""),"")</f>
        <v>WHU</v>
      </c>
      <c r="BC12" s="22" t="str">
        <f>IFERROR(IF($R12&lt;=BC$2,VLOOKUP($D12,Fixtures!$B:AM,Fixtures!AM$1,0),""),"")</f>
        <v>TOT</v>
      </c>
      <c r="BD12" s="22" t="str">
        <f>IFERROR(IF($R12&lt;=BD$2,VLOOKUP($D12,Fixtures!$B:AN,Fixtures!AN$1,0),""),"")</f>
        <v>AVL</v>
      </c>
      <c r="BE12" s="22" t="str">
        <f>IFERROR(IF($R12&lt;=BE$2,VLOOKUP($D12,Fixtures!$B:AO,Fixtures!AO$1,0),""),"")</f>
        <v>WOL</v>
      </c>
    </row>
    <row r="13" spans="2:57" x14ac:dyDescent="0.35">
      <c r="B13" s="22"/>
      <c r="C13" s="24" t="str">
        <f t="shared" si="1"/>
        <v/>
      </c>
      <c r="D13" s="22" t="str">
        <f>IFERROR(VLOOKUP($B13,DEF!$A:$Q,3,0),"")</f>
        <v/>
      </c>
      <c r="E13" s="22" t="str">
        <f>IFERROR(VLOOKUP($B13,DEF!$A:$Q,6,0),"")</f>
        <v/>
      </c>
      <c r="F13" s="28" t="str">
        <f>IFERROR(VLOOKUP($B13,DEF!$A:$Q,7,0),"")</f>
        <v/>
      </c>
      <c r="G13" s="22" t="str">
        <f>IFERROR(VLOOKUP($B13,DEF!$A:$Q,9,0),"")</f>
        <v/>
      </c>
      <c r="H13" s="22" t="str">
        <f>IFERROR(VLOOKUP($B13,DEF!$A:$N,8,0),"")</f>
        <v/>
      </c>
      <c r="I13" s="22" t="str">
        <f>IFERROR(VLOOKUP($B13,DEF!$A:$Q,12,FALSE),"")</f>
        <v/>
      </c>
      <c r="J13" s="22" t="str">
        <f>IFERROR(VLOOKUP($B13,DEF!$A:$Q,15,0),"")</f>
        <v/>
      </c>
      <c r="K13" s="22" t="str">
        <f>IFERROR(VLOOKUP($B13,DEF!$A:$Q,16,0),"")</f>
        <v/>
      </c>
      <c r="L13" s="22" t="str">
        <f>IFERROR(VLOOKUP($B13,DEF!$A:$Q,17,0),"")</f>
        <v/>
      </c>
      <c r="M13" s="22" t="str">
        <f>IFERROR(VLOOKUP($B13,DEF!$A:$Q,10,0),"")</f>
        <v/>
      </c>
      <c r="N13" s="22" t="str">
        <f>IFERROR(VLOOKUP($B13,DEF!$A:$Q,11,0),"")</f>
        <v/>
      </c>
      <c r="O13" s="25" t="str">
        <f t="shared" si="0"/>
        <v/>
      </c>
      <c r="P13" s="30" t="str">
        <f>IFERROR(VLOOKUP($B13,DEF!$A:$Q,13,0),"")</f>
        <v/>
      </c>
      <c r="Q13" s="30" t="str">
        <f>IFERROR(VLOOKUP($B13,DEF!$A:$Q,14,0),"")</f>
        <v/>
      </c>
      <c r="R13" s="22"/>
      <c r="S13" s="22"/>
      <c r="T13" s="22" t="str">
        <f>IFERROR(IF($R13&lt;=T$2,VLOOKUP($D13,Fixtures!$B:D,Fixtures!D$1,0),""),"")</f>
        <v/>
      </c>
      <c r="U13" s="22" t="str">
        <f>IFERROR(IF($R13&lt;=U$2,VLOOKUP($D13,Fixtures!$B:E,Fixtures!E$1,0),""),"")</f>
        <v/>
      </c>
      <c r="V13" s="22" t="str">
        <f>IFERROR(IF($R13&lt;=V$2,VLOOKUP($D13,Fixtures!$B:F,Fixtures!F$1,0),""),"")</f>
        <v/>
      </c>
      <c r="W13" s="22" t="str">
        <f>IFERROR(IF($R13&lt;=W$2,VLOOKUP($D13,Fixtures!$B:G,Fixtures!G$1,0),""),"")</f>
        <v/>
      </c>
      <c r="X13" s="22" t="str">
        <f>IFERROR(IF($R13&lt;=X$2,VLOOKUP($D13,Fixtures!$B:H,Fixtures!H$1,0),""),"")</f>
        <v/>
      </c>
      <c r="Y13" s="22" t="str">
        <f>IFERROR(IF($R13&lt;=Y$2,VLOOKUP($D13,Fixtures!$B:I,Fixtures!I$1,0),""),"")</f>
        <v/>
      </c>
      <c r="Z13" s="22" t="str">
        <f>IFERROR(IF($R13&lt;=Z$2,VLOOKUP($D13,Fixtures!$B:J,Fixtures!J$1,0),""),"")</f>
        <v/>
      </c>
      <c r="AA13" s="22" t="str">
        <f>IFERROR(IF($R13&lt;=AA$2,VLOOKUP($D13,Fixtures!$B:K,Fixtures!K$1,0),""),"")</f>
        <v/>
      </c>
      <c r="AB13" s="22" t="str">
        <f>IFERROR(IF($R13&lt;=AB$2,VLOOKUP($D13,Fixtures!$B:L,Fixtures!L$1,0),""),"")</f>
        <v/>
      </c>
      <c r="AC13" s="22" t="str">
        <f>IFERROR(IF($R13&lt;=AC$2,VLOOKUP($D13,Fixtures!$B:M,Fixtures!M$1,0),""),"")</f>
        <v/>
      </c>
      <c r="AD13" s="22" t="str">
        <f>IFERROR(IF($R13&lt;=AD$2,VLOOKUP($D13,Fixtures!$B:N,Fixtures!N$1,0),""),"")</f>
        <v/>
      </c>
      <c r="AE13" s="22" t="str">
        <f>IFERROR(IF($R13&lt;=AE$2,VLOOKUP($D13,Fixtures!$B:O,Fixtures!O$1,0),""),"")</f>
        <v/>
      </c>
      <c r="AF13" s="22" t="str">
        <f>IFERROR(IF($R13&lt;=AF$2,VLOOKUP($D13,Fixtures!$B:P,Fixtures!P$1,0),""),"")</f>
        <v/>
      </c>
      <c r="AG13" s="22" t="str">
        <f>IFERROR(IF($R13&lt;=AG$2,VLOOKUP($D13,Fixtures!$B:Q,Fixtures!Q$1,0),""),"")</f>
        <v/>
      </c>
      <c r="AH13" s="22" t="str">
        <f>IFERROR(IF($R13&lt;=AH$2,VLOOKUP($D13,Fixtures!$B:R,Fixtures!R$1,0),""),"")</f>
        <v/>
      </c>
      <c r="AI13" s="22" t="str">
        <f>IFERROR(IF($R13&lt;=AI$2,VLOOKUP($D13,Fixtures!$B:S,Fixtures!S$1,0),""),"")</f>
        <v/>
      </c>
      <c r="AJ13" s="22" t="str">
        <f>IFERROR(IF($R13&lt;=AJ$2,VLOOKUP($D13,Fixtures!$B:T,Fixtures!T$1,0),""),"")</f>
        <v/>
      </c>
      <c r="AK13" s="22" t="str">
        <f>IFERROR(IF($R13&lt;=AK$2,VLOOKUP($D13,Fixtures!$B:U,Fixtures!U$1,0),""),"")</f>
        <v/>
      </c>
      <c r="AL13" s="22" t="str">
        <f>IFERROR(IF($R13&lt;=AL$2,VLOOKUP($D13,Fixtures!$B:V,Fixtures!V$1,0),""),"")</f>
        <v/>
      </c>
      <c r="AM13" s="22" t="str">
        <f>IFERROR(IF($R13&lt;=AM$2,VLOOKUP($D13,Fixtures!$B:W,Fixtures!W$1,0),""),"")</f>
        <v/>
      </c>
      <c r="AN13" s="22" t="str">
        <f>IFERROR(IF($R13&lt;=AN$2,VLOOKUP($D13,Fixtures!$B:X,Fixtures!X$1,0),""),"")</f>
        <v/>
      </c>
      <c r="AO13" s="22" t="str">
        <f>IFERROR(IF($R13&lt;=AO$2,VLOOKUP($D13,Fixtures!$B:Y,Fixtures!Y$1,0),""),"")</f>
        <v/>
      </c>
      <c r="AP13" s="22" t="str">
        <f>IFERROR(IF($R13&lt;=AP$2,VLOOKUP($D13,Fixtures!$B:Z,Fixtures!Z$1,0),""),"")</f>
        <v/>
      </c>
      <c r="AQ13" s="22" t="str">
        <f>IFERROR(IF($R13&lt;=AQ$2,VLOOKUP($D13,Fixtures!$B:AA,Fixtures!AA$1,0),""),"")</f>
        <v/>
      </c>
      <c r="AR13" s="22" t="str">
        <f>IFERROR(IF($R13&lt;=AR$2,VLOOKUP($D13,Fixtures!$B:AB,Fixtures!AB$1,0),""),"")</f>
        <v/>
      </c>
      <c r="AS13" s="22" t="str">
        <f>IFERROR(IF($R13&lt;=AS$2,VLOOKUP($D13,Fixtures!$B:AC,Fixtures!AC$1,0),""),"")</f>
        <v/>
      </c>
      <c r="AT13" s="22" t="str">
        <f>IFERROR(IF($R13&lt;=AT$2,VLOOKUP($D13,Fixtures!$B:AD,Fixtures!AD$1,0),""),"")</f>
        <v/>
      </c>
      <c r="AU13" s="22" t="str">
        <f>IFERROR(IF($R13&lt;=AU$2,VLOOKUP($D13,Fixtures!$B:AE,Fixtures!AE$1,0),""),"")</f>
        <v/>
      </c>
      <c r="AV13" s="22" t="str">
        <f>IFERROR(IF($R13&lt;=AV$2,VLOOKUP($D13,Fixtures!$B:AF,Fixtures!AF$1,0),""),"")</f>
        <v/>
      </c>
      <c r="AW13" s="22" t="str">
        <f>IFERROR(IF($R13&lt;=AW$2,VLOOKUP($D13,Fixtures!$B:AG,Fixtures!AG$1,0),""),"")</f>
        <v/>
      </c>
      <c r="AX13" s="22" t="str">
        <f>IFERROR(IF($R13&lt;=AX$2,VLOOKUP($D13,Fixtures!$B:AH,Fixtures!AH$1,0),""),"")</f>
        <v/>
      </c>
      <c r="AY13" s="22" t="str">
        <f>IFERROR(IF($R13&lt;=AY$2,VLOOKUP($D13,Fixtures!$B:AI,Fixtures!AI$1,0),""),"")</f>
        <v/>
      </c>
      <c r="AZ13" s="22" t="str">
        <f>IFERROR(IF($R13&lt;=AZ$2,VLOOKUP($D13,Fixtures!$B:AJ,Fixtures!AJ$1,0),""),"")</f>
        <v/>
      </c>
      <c r="BA13" s="22" t="str">
        <f>IFERROR(IF($R13&lt;=BA$2,VLOOKUP($D13,Fixtures!$B:AK,Fixtures!AK$1,0),""),"")</f>
        <v/>
      </c>
      <c r="BB13" s="22" t="str">
        <f>IFERROR(IF($R13&lt;=BB$2,VLOOKUP($D13,Fixtures!$B:AL,Fixtures!AL$1,0),""),"")</f>
        <v/>
      </c>
      <c r="BC13" s="22" t="str">
        <f>IFERROR(IF($R13&lt;=BC$2,VLOOKUP($D13,Fixtures!$B:AM,Fixtures!AM$1,0),""),"")</f>
        <v/>
      </c>
      <c r="BD13" s="22" t="str">
        <f>IFERROR(IF($R13&lt;=BD$2,VLOOKUP($D13,Fixtures!$B:AN,Fixtures!AN$1,0),""),"")</f>
        <v/>
      </c>
      <c r="BE13" s="22" t="str">
        <f>IFERROR(IF($R13&lt;=BE$2,VLOOKUP($D13,Fixtures!$B:AO,Fixtures!AO$1,0),""),"")</f>
        <v/>
      </c>
    </row>
    <row r="14" spans="2:57" x14ac:dyDescent="0.35">
      <c r="B14" s="12" t="s">
        <v>2060</v>
      </c>
      <c r="C14" s="23" t="str">
        <f>IF(LEN(B14)&gt;=1,"MID","")</f>
        <v>MID</v>
      </c>
      <c r="D14" s="12" t="str">
        <f>IFERROR(VLOOKUP($B14,MID!$A:$Q,3,0),"")</f>
        <v>Aston Villa</v>
      </c>
      <c r="E14" s="12">
        <f>IFERROR(VLOOKUP($B14,MID!$A:$Q,6,0),"")</f>
        <v>6</v>
      </c>
      <c r="F14" s="27">
        <f>IFERROR(VLOOKUP($B14,MID!$A:$Q,7,0),"")</f>
        <v>0</v>
      </c>
      <c r="G14" s="12">
        <f>IFERROR(VLOOKUP($B14,MID!$A:$Q,9,0),"")</f>
        <v>0.5</v>
      </c>
      <c r="H14" s="12">
        <f>IFERROR(VLOOKUP($B14,MID!$A:$N,8,0),"")</f>
        <v>32</v>
      </c>
      <c r="I14" s="12">
        <f>IFERROR(VLOOKUP($B14,MID!$A:$Q,12,FALSE),"")</f>
        <v>1</v>
      </c>
      <c r="J14" s="12">
        <f>IFERROR(VLOOKUP($B14,MID!$A:$Q,15,0),"")</f>
        <v>1</v>
      </c>
      <c r="K14" s="12">
        <f>IFERROR(VLOOKUP($B14,MID!$A:$Q,16,0),"")</f>
        <v>2</v>
      </c>
      <c r="L14" s="12">
        <f>IFERROR(VLOOKUP($B14,MID!$A:$Q,17,0),"")</f>
        <v>3</v>
      </c>
      <c r="M14" s="12">
        <f>IFERROR(VLOOKUP($B14,MID!$A:$Q,10,0),"")</f>
        <v>777</v>
      </c>
      <c r="N14" s="12">
        <f>IFERROR(VLOOKUP($B14,MID!$A:$Q,11,0),"")</f>
        <v>1.6</v>
      </c>
      <c r="O14" s="26">
        <f t="shared" si="0"/>
        <v>5.333333333333333</v>
      </c>
      <c r="P14" s="29">
        <f>IFERROR(VLOOKUP($B14,MID!$A:$Q,13,0),"")</f>
        <v>0</v>
      </c>
      <c r="Q14" s="29">
        <f>IFERROR(VLOOKUP($B14,MID!$A:$Q,14,0),"")</f>
        <v>0</v>
      </c>
      <c r="R14" s="12"/>
      <c r="S14" s="12">
        <v>8</v>
      </c>
      <c r="T14" s="12" t="str">
        <f>IFERROR(IF(AND($R14="",$S14=""),VLOOKUP($D14,Fixtures!$B:D,Fixtures!D$1,0),IF($S14&gt;T$2,VLOOKUP($D14,Fixtures!$B:D,Fixtures!D$1,0),IF($S14&lt;=T$2,"","ERROR"))),"")</f>
        <v>NEW</v>
      </c>
      <c r="U14" s="12" t="str">
        <f>IFERROR(IF(AND($R14="",$S14=""),VLOOKUP($D14,Fixtures!$B:E,Fixtures!E$1,0),IF($S14&gt;U$2,VLOOKUP($D14,Fixtures!$B:E,Fixtures!E$1,0),IF($S14&lt;=U$2,"","ERROR"))),"")</f>
        <v>EVE</v>
      </c>
      <c r="V14" s="12" t="str">
        <f>IFERROR(IF(AND($R14="",$S14=""),VLOOKUP($D14,Fixtures!$B:F,Fixtures!F$1,0),IF($S14&gt;V$2,VLOOKUP($D14,Fixtures!$B:F,Fixtures!F$1,0),IF($S14&lt;=V$2,"","ERROR"))),"")</f>
        <v>BUR</v>
      </c>
      <c r="W14" s="12" t="str">
        <f>IFERROR(IF(AND($R14="",$S14=""),VLOOKUP($D14,Fixtures!$B:G,Fixtures!G$1,0),IF($S14&gt;W$2,VLOOKUP($D14,Fixtures!$B:G,Fixtures!G$1,0),IF($S14&lt;=W$2,"","ERROR"))),"")</f>
        <v>LIV</v>
      </c>
      <c r="X14" s="12" t="str">
        <f>IFERROR(IF(AND($R14="",$S14=""),VLOOKUP($D14,Fixtures!$B:H,Fixtures!H$1,0),IF($S14&gt;X$2,VLOOKUP($D14,Fixtures!$B:H,Fixtures!H$1,0),IF($S14&lt;=X$2,"","ERROR"))),"")</f>
        <v>CRY</v>
      </c>
      <c r="Y14" s="12" t="str">
        <f>IFERROR(IF(AND($R14="",$S14=""),VLOOKUP($D14,Fixtures!$B:I,Fixtures!I$1,0),IF($S14&gt;Y$2,VLOOKUP($D14,Fixtures!$B:I,Fixtures!I$1,0),IF($S14&lt;=Y$2,"","ERROR"))),"")</f>
        <v>CHE</v>
      </c>
      <c r="Z14" s="12" t="str">
        <f>IFERROR(IF(AND($R14="",$S14=""),VLOOKUP($D14,Fixtures!$B:J,Fixtures!J$1,0),IF($S14&gt;Z$2,VLOOKUP($D14,Fixtures!$B:J,Fixtures!J$1,0),IF($S14&lt;=Z$2,"","ERROR"))),"")</f>
        <v>BRI</v>
      </c>
      <c r="AA14" s="12" t="str">
        <f>IFERROR(IF(AND($R14="",$S14=""),VLOOKUP($D14,Fixtures!$B:K,Fixtures!K$1,0),IF($S14&gt;AA$2,VLOOKUP($D14,Fixtures!$B:K,Fixtures!K$1,0),IF($S14&lt;=AA$2,"","ERROR"))),"")</f>
        <v/>
      </c>
      <c r="AB14" s="12" t="str">
        <f>IFERROR(IF(AND($R14="",$S14=""),VLOOKUP($D14,Fixtures!$B:L,Fixtures!L$1,0),IF($S14&gt;AB$2,VLOOKUP($D14,Fixtures!$B:L,Fixtures!L$1,0),IF($S14&lt;=AB$2,"","ERROR"))),"")</f>
        <v/>
      </c>
      <c r="AC14" s="12" t="str">
        <f>IFERROR(IF(AND($R14="",$S14=""),VLOOKUP($D14,Fixtures!$B:M,Fixtures!M$1,0),IF($S14&gt;AC$2,VLOOKUP($D14,Fixtures!$B:M,Fixtures!M$1,0),IF($S14&lt;=AC$2,"","ERROR"))),"")</f>
        <v/>
      </c>
      <c r="AD14" s="12" t="str">
        <f>IFERROR(IF(AND($R14="",$S14=""),VLOOKUP($D14,Fixtures!$B:N,Fixtures!N$1,0),IF($S14&gt;AD$2,VLOOKUP($D14,Fixtures!$B:N,Fixtures!N$1,0),IF($S14&lt;=AD$2,"","ERROR"))),"")</f>
        <v/>
      </c>
      <c r="AE14" s="12" t="str">
        <f>IFERROR(IF(AND($R14="",$S14=""),VLOOKUP($D14,Fixtures!$B:O,Fixtures!O$1,0),IF($S14&gt;AE$2,VLOOKUP($D14,Fixtures!$B:O,Fixtures!O$1,0),IF($S14&lt;=AE$2,"","ERROR"))),"")</f>
        <v/>
      </c>
      <c r="AF14" s="12" t="str">
        <f>IFERROR(IF(AND($R14="",$S14=""),VLOOKUP($D14,Fixtures!$B:P,Fixtures!P$1,0),IF($S14&gt;AF$2,VLOOKUP($D14,Fixtures!$B:P,Fixtures!P$1,0),IF($S14&lt;=AF$2,"","ERROR"))),"")</f>
        <v/>
      </c>
      <c r="AG14" s="12" t="str">
        <f>IFERROR(IF(AND($R14="",$S14=""),VLOOKUP($D14,Fixtures!$B:Q,Fixtures!Q$1,0),IF($S14&gt;AG$2,VLOOKUP($D14,Fixtures!$B:Q,Fixtures!Q$1,0),IF($S14&lt;=AG$2,"","ERROR"))),"")</f>
        <v/>
      </c>
      <c r="AH14" s="12" t="str">
        <f>IFERROR(IF(AND($R14="",$S14=""),VLOOKUP($D14,Fixtures!$B:R,Fixtures!R$1,0),IF($S14&gt;AH$2,VLOOKUP($D14,Fixtures!$B:R,Fixtures!R$1,0),IF($S14&lt;=AH$2,"","ERROR"))),"")</f>
        <v/>
      </c>
      <c r="AI14" s="12" t="str">
        <f>IFERROR(IF(AND($R14="",$S14=""),VLOOKUP($D14,Fixtures!$B:S,Fixtures!S$1,0),IF($S14&gt;AI$2,VLOOKUP($D14,Fixtures!$B:S,Fixtures!S$1,0),IF($S14&lt;=AI$2,"","ERROR"))),"")</f>
        <v/>
      </c>
      <c r="AJ14" s="12" t="str">
        <f>IFERROR(IF(AND($R14="",$S14=""),VLOOKUP($D14,Fixtures!$B:T,Fixtures!T$1,0),IF($S14&gt;AJ$2,VLOOKUP($D14,Fixtures!$B:T,Fixtures!T$1,0),IF($S14&lt;=AJ$2,"","ERROR"))),"")</f>
        <v/>
      </c>
      <c r="AK14" s="12" t="str">
        <f>IFERROR(IF(AND($R14="",$S14=""),VLOOKUP($D14,Fixtures!$B:U,Fixtures!U$1,0),IF($S14&gt;AK$2,VLOOKUP($D14,Fixtures!$B:U,Fixtures!U$1,0),IF($S14&lt;=AK$2,"","ERROR"))),"")</f>
        <v/>
      </c>
      <c r="AL14" s="12" t="str">
        <f>IFERROR(IF(AND($R14="",$S14=""),VLOOKUP($D14,Fixtures!$B:V,Fixtures!V$1,0),IF($S14&gt;AL$2,VLOOKUP($D14,Fixtures!$B:V,Fixtures!V$1,0),IF($S14&lt;=AL$2,"","ERROR"))),"")</f>
        <v/>
      </c>
      <c r="AM14" s="12" t="str">
        <f>IFERROR(IF(AND($R14="",$S14=""),VLOOKUP($D14,Fixtures!$B:W,Fixtures!W$1,0),IF($S14&gt;AM$2,VLOOKUP($D14,Fixtures!$B:W,Fixtures!W$1,0),IF($S14&lt;=AM$2,"","ERROR"))),"")</f>
        <v/>
      </c>
      <c r="AN14" s="12" t="str">
        <f>IFERROR(IF(AND($R14="",$S14=""),VLOOKUP($D14,Fixtures!$B:X,Fixtures!X$1,0),IF($S14&gt;AN$2,VLOOKUP($D14,Fixtures!$B:X,Fixtures!X$1,0),IF($S14&lt;=AN$2,"","ERROR"))),"")</f>
        <v/>
      </c>
      <c r="AO14" s="12" t="str">
        <f>IFERROR(IF(AND($R14="",$S14=""),VLOOKUP($D14,Fixtures!$B:Y,Fixtures!Y$1,0),IF($S14&gt;AO$2,VLOOKUP($D14,Fixtures!$B:Y,Fixtures!Y$1,0),IF($S14&lt;=AO$2,"","ERROR"))),"")</f>
        <v/>
      </c>
      <c r="AP14" s="12" t="str">
        <f>IFERROR(IF(AND($R14="",$S14=""),VLOOKUP($D14,Fixtures!$B:Z,Fixtures!Z$1,0),IF($S14&gt;AP$2,VLOOKUP($D14,Fixtures!$B:Z,Fixtures!Z$1,0),IF($S14&lt;=AP$2,"","ERROR"))),"")</f>
        <v/>
      </c>
      <c r="AQ14" s="12" t="str">
        <f>IFERROR(IF(AND($R14="",$S14=""),VLOOKUP($D14,Fixtures!$B:AA,Fixtures!AA$1,0),IF($S14&gt;AQ$2,VLOOKUP($D14,Fixtures!$B:AA,Fixtures!AA$1,0),IF($S14&lt;=AQ$2,"","ERROR"))),"")</f>
        <v/>
      </c>
      <c r="AR14" s="12" t="str">
        <f>IFERROR(IF(AND($R14="",$S14=""),VLOOKUP($D14,Fixtures!$B:AB,Fixtures!AB$1,0),IF($S14&gt;AR$2,VLOOKUP($D14,Fixtures!$B:AB,Fixtures!AB$1,0),IF($S14&lt;=AR$2,"","ERROR"))),"")</f>
        <v/>
      </c>
      <c r="AS14" s="12" t="str">
        <f>IFERROR(IF(AND($R14="",$S14=""),VLOOKUP($D14,Fixtures!$B:AC,Fixtures!AC$1,0),IF($S14&gt;AS$2,VLOOKUP($D14,Fixtures!$B:AC,Fixtures!AC$1,0),IF($S14&lt;=AS$2,"","ERROR"))),"")</f>
        <v/>
      </c>
      <c r="AT14" s="12" t="str">
        <f>IFERROR(IF(AND($R14="",$S14=""),VLOOKUP($D14,Fixtures!$B:AD,Fixtures!AD$1,0),IF($S14&gt;AT$2,VLOOKUP($D14,Fixtures!$B:AD,Fixtures!AD$1,0),IF($S14&lt;=AT$2,"","ERROR"))),"")</f>
        <v/>
      </c>
      <c r="AU14" s="12" t="str">
        <f>IFERROR(IF(AND($R14="",$S14=""),VLOOKUP($D14,Fixtures!$B:AE,Fixtures!AE$1,0),IF($S14&gt;AU$2,VLOOKUP($D14,Fixtures!$B:AE,Fixtures!AE$1,0),IF($S14&lt;=AU$2,"","ERROR"))),"")</f>
        <v/>
      </c>
      <c r="AV14" s="12" t="str">
        <f>IFERROR(IF(AND($R14="",$S14=""),VLOOKUP($D14,Fixtures!$B:AF,Fixtures!AF$1,0),IF($S14&gt;AV$2,VLOOKUP($D14,Fixtures!$B:AF,Fixtures!AF$1,0),IF($S14&lt;=AV$2,"","ERROR"))),"")</f>
        <v/>
      </c>
      <c r="AW14" s="12" t="str">
        <f>IFERROR(IF(AND($R14="",$S14=""),VLOOKUP($D14,Fixtures!$B:AG,Fixtures!AG$1,0),IF($S14&gt;AW$2,VLOOKUP($D14,Fixtures!$B:AG,Fixtures!AG$1,0),IF($S14&lt;=AW$2,"","ERROR"))),"")</f>
        <v/>
      </c>
      <c r="AX14" s="12" t="str">
        <f>IFERROR(IF(AND($R14="",$S14=""),VLOOKUP($D14,Fixtures!$B:AH,Fixtures!AH$1,0),IF($S14&gt;AX$2,VLOOKUP($D14,Fixtures!$B:AH,Fixtures!AH$1,0),IF($S14&lt;=AX$2,"","ERROR"))),"")</f>
        <v/>
      </c>
      <c r="AY14" s="12" t="str">
        <f>IFERROR(IF(AND($R14="",$S14=""),VLOOKUP($D14,Fixtures!$B:AI,Fixtures!AI$1,0),IF($S14&gt;AY$2,VLOOKUP($D14,Fixtures!$B:AI,Fixtures!AI$1,0),IF($S14&lt;=AY$2,"","ERROR"))),"")</f>
        <v/>
      </c>
      <c r="AZ14" s="12" t="str">
        <f>IFERROR(IF(AND($R14="",$S14=""),VLOOKUP($D14,Fixtures!$B:AJ,Fixtures!AJ$1,0),IF($S14&gt;AZ$2,VLOOKUP($D14,Fixtures!$B:AJ,Fixtures!AJ$1,0),IF($S14&lt;=AZ$2,"","ERROR"))),"")</f>
        <v/>
      </c>
      <c r="BA14" s="12" t="str">
        <f>IFERROR(IF(AND($R14="",$S14=""),VLOOKUP($D14,Fixtures!$B:AK,Fixtures!AK$1,0),IF($S14&gt;BA$2,VLOOKUP($D14,Fixtures!$B:AK,Fixtures!AK$1,0),IF($S14&lt;=BA$2,"","ERROR"))),"")</f>
        <v/>
      </c>
      <c r="BB14" s="12" t="str">
        <f>IFERROR(IF(AND($R14="",$S14=""),VLOOKUP($D14,Fixtures!$B:AL,Fixtures!AL$1,0),IF($S14&gt;BB$2,VLOOKUP($D14,Fixtures!$B:AL,Fixtures!AL$1,0),IF($S14&lt;=BB$2,"","ERROR"))),"")</f>
        <v/>
      </c>
      <c r="BC14" s="12" t="str">
        <f>IFERROR(IF(AND($R14="",$S14=""),VLOOKUP($D14,Fixtures!$B:AM,Fixtures!AM$1,0),IF($S14&gt;BC$2,VLOOKUP($D14,Fixtures!$B:AM,Fixtures!AM$1,0),IF($S14&lt;=BC$2,"","ERROR"))),"")</f>
        <v/>
      </c>
      <c r="BD14" s="12" t="str">
        <f>IFERROR(IF(AND($R14="",$S14=""),VLOOKUP($D14,Fixtures!$B:AN,Fixtures!AN$1,0),IF($S14&gt;BD$2,VLOOKUP($D14,Fixtures!$B:AN,Fixtures!AN$1,0),IF($S14&lt;=BD$2,"","ERROR"))),"")</f>
        <v/>
      </c>
      <c r="BE14" s="12" t="str">
        <f>IFERROR(IF(AND($R14="",$S14=""),VLOOKUP($D14,Fixtures!$B:AO,Fixtures!AO$1,0),IF($S14&gt;BE$2,VLOOKUP($D14,Fixtures!$B:AO,Fixtures!AO$1,0),IF($S14&lt;=BE$2,"","ERROR"))),"")</f>
        <v/>
      </c>
    </row>
    <row r="15" spans="2:57" x14ac:dyDescent="0.35">
      <c r="B15" s="12" t="s">
        <v>2066</v>
      </c>
      <c r="C15" s="23" t="str">
        <f t="shared" ref="C15:C25" si="2">IF(LEN(B15)&gt;=1,"MID","")</f>
        <v>MID</v>
      </c>
      <c r="D15" s="12" t="str">
        <f>IFERROR(VLOOKUP($B15,MID!$A:$Q,3,0),"")</f>
        <v>Spurs</v>
      </c>
      <c r="E15" s="12">
        <f>IFERROR(VLOOKUP($B15,MID!$A:$Q,6,0),"")</f>
        <v>5.5</v>
      </c>
      <c r="F15" s="27">
        <f>IFERROR(VLOOKUP($B15,MID!$A:$Q,7,0),"")</f>
        <v>0</v>
      </c>
      <c r="G15" s="12">
        <f>IFERROR(VLOOKUP($B15,MID!$A:$Q,9,0),"")</f>
        <v>0.6</v>
      </c>
      <c r="H15" s="12">
        <f>IFERROR(VLOOKUP($B15,MID!$A:$N,8,0),"")</f>
        <v>120</v>
      </c>
      <c r="I15" s="12">
        <f>IFERROR(VLOOKUP($B15,MID!$A:$Q,12,FALSE),"")</f>
        <v>10</v>
      </c>
      <c r="J15" s="12">
        <f>IFERROR(VLOOKUP($B15,MID!$A:$Q,15,0),"")</f>
        <v>4</v>
      </c>
      <c r="K15" s="12">
        <f>IFERROR(VLOOKUP($B15,MID!$A:$Q,16,0),"")</f>
        <v>5</v>
      </c>
      <c r="L15" s="12">
        <f>IFERROR(VLOOKUP($B15,MID!$A:$Q,17,0),"")</f>
        <v>10</v>
      </c>
      <c r="M15" s="12">
        <f>IFERROR(VLOOKUP($B15,MID!$A:$Q,10,0),"")</f>
        <v>3131</v>
      </c>
      <c r="N15" s="12">
        <f>IFERROR(VLOOKUP($B15,MID!$A:$Q,11,0),"")</f>
        <v>3.4</v>
      </c>
      <c r="O15" s="26">
        <f t="shared" si="0"/>
        <v>21.818181818181817</v>
      </c>
      <c r="P15" s="29">
        <f>IFERROR(VLOOKUP($B15,MID!$A:$Q,13,0),"")</f>
        <v>0</v>
      </c>
      <c r="Q15" s="29">
        <f>IFERROR(VLOOKUP($B15,MID!$A:$Q,14,0),"")</f>
        <v>0</v>
      </c>
      <c r="R15" s="12"/>
      <c r="S15" s="12"/>
      <c r="T15" s="12" t="str">
        <f>IFERROR(IF(AND($R15="",$S15=""),VLOOKUP($D15,Fixtures!$B:D,Fixtures!D$1,0),IF($S15&gt;T$2,VLOOKUP($D15,Fixtures!$B:D,Fixtures!D$1,0),IF($S15&lt;=T$2,"","ERROR"))),"")</f>
        <v>BRE</v>
      </c>
      <c r="U15" s="12" t="str">
        <f>IFERROR(IF(AND($R15="",$S15=""),VLOOKUP($D15,Fixtures!$B:E,Fixtures!E$1,0),IF($S15&gt;U$2,VLOOKUP($D15,Fixtures!$B:E,Fixtures!E$1,0),IF($S15&lt;=U$2,"","ERROR"))),"")</f>
        <v>MUN</v>
      </c>
      <c r="V15" s="12" t="str">
        <f>IFERROR(IF(AND($R15="",$S15=""),VLOOKUP($D15,Fixtures!$B:F,Fixtures!F$1,0),IF($S15&gt;V$2,VLOOKUP($D15,Fixtures!$B:F,Fixtures!F$1,0),IF($S15&lt;=V$2,"","ERROR"))),"")</f>
        <v>BOU</v>
      </c>
      <c r="W15" s="12" t="str">
        <f>IFERROR(IF(AND($R15="",$S15=""),VLOOKUP($D15,Fixtures!$B:G,Fixtures!G$1,0),IF($S15&gt;W$2,VLOOKUP($D15,Fixtures!$B:G,Fixtures!G$1,0),IF($S15&lt;=W$2,"","ERROR"))),"")</f>
        <v>BUR</v>
      </c>
      <c r="X15" s="12" t="str">
        <f>IFERROR(IF(AND($R15="",$S15=""),VLOOKUP($D15,Fixtures!$B:H,Fixtures!H$1,0),IF($S15&gt;X$2,VLOOKUP($D15,Fixtures!$B:H,Fixtures!H$1,0),IF($S15&lt;=X$2,"","ERROR"))),"")</f>
        <v>SHU</v>
      </c>
      <c r="Y15" s="12" t="str">
        <f>IFERROR(IF(AND($R15="",$S15=""),VLOOKUP($D15,Fixtures!$B:I,Fixtures!I$1,0),IF($S15&gt;Y$2,VLOOKUP($D15,Fixtures!$B:I,Fixtures!I$1,0),IF($S15&lt;=Y$2,"","ERROR"))),"")</f>
        <v>ARS</v>
      </c>
      <c r="Z15" s="12" t="str">
        <f>IFERROR(IF(AND($R15="",$S15=""),VLOOKUP($D15,Fixtures!$B:J,Fixtures!J$1,0),IF($S15&gt;Z$2,VLOOKUP($D15,Fixtures!$B:J,Fixtures!J$1,0),IF($S15&lt;=Z$2,"","ERROR"))),"")</f>
        <v>LIV</v>
      </c>
      <c r="AA15" s="12" t="str">
        <f>IFERROR(IF(AND($R15="",$S15=""),VLOOKUP($D15,Fixtures!$B:K,Fixtures!K$1,0),IF($S15&gt;AA$2,VLOOKUP($D15,Fixtures!$B:K,Fixtures!K$1,0),IF($S15&lt;=AA$2,"","ERROR"))),"")</f>
        <v>LUT</v>
      </c>
      <c r="AB15" s="12" t="str">
        <f>IFERROR(IF(AND($R15="",$S15=""),VLOOKUP($D15,Fixtures!$B:L,Fixtures!L$1,0),IF($S15&gt;AB$2,VLOOKUP($D15,Fixtures!$B:L,Fixtures!L$1,0),IF($S15&lt;=AB$2,"","ERROR"))),"")</f>
        <v>FUL</v>
      </c>
      <c r="AC15" s="12" t="str">
        <f>IFERROR(IF(AND($R15="",$S15=""),VLOOKUP($D15,Fixtures!$B:M,Fixtures!M$1,0),IF($S15&gt;AC$2,VLOOKUP($D15,Fixtures!$B:M,Fixtures!M$1,0),IF($S15&lt;=AC$2,"","ERROR"))),"")</f>
        <v>CRY</v>
      </c>
      <c r="AD15" s="12" t="str">
        <f>IFERROR(IF(AND($R15="",$S15=""),VLOOKUP($D15,Fixtures!$B:N,Fixtures!N$1,0),IF($S15&gt;AD$2,VLOOKUP($D15,Fixtures!$B:N,Fixtures!N$1,0),IF($S15&lt;=AD$2,"","ERROR"))),"")</f>
        <v>CHE</v>
      </c>
      <c r="AE15" s="12" t="str">
        <f>IFERROR(IF(AND($R15="",$S15=""),VLOOKUP($D15,Fixtures!$B:O,Fixtures!O$1,0),IF($S15&gt;AE$2,VLOOKUP($D15,Fixtures!$B:O,Fixtures!O$1,0),IF($S15&lt;=AE$2,"","ERROR"))),"")</f>
        <v>WOL</v>
      </c>
      <c r="AF15" s="12" t="str">
        <f>IFERROR(IF(AND($R15="",$S15=""),VLOOKUP($D15,Fixtures!$B:P,Fixtures!P$1,0),IF($S15&gt;AF$2,VLOOKUP($D15,Fixtures!$B:P,Fixtures!P$1,0),IF($S15&lt;=AF$2,"","ERROR"))),"")</f>
        <v>AVL</v>
      </c>
      <c r="AG15" s="12" t="str">
        <f>IFERROR(IF(AND($R15="",$S15=""),VLOOKUP($D15,Fixtures!$B:Q,Fixtures!Q$1,0),IF($S15&gt;AG$2,VLOOKUP($D15,Fixtures!$B:Q,Fixtures!Q$1,0),IF($S15&lt;=AG$2,"","ERROR"))),"")</f>
        <v>MCI</v>
      </c>
      <c r="AH15" s="12" t="str">
        <f>IFERROR(IF(AND($R15="",$S15=""),VLOOKUP($D15,Fixtures!$B:R,Fixtures!R$1,0),IF($S15&gt;AH$2,VLOOKUP($D15,Fixtures!$B:R,Fixtures!R$1,0),IF($S15&lt;=AH$2,"","ERROR"))),"")</f>
        <v>WHU</v>
      </c>
      <c r="AI15" s="12" t="str">
        <f>IFERROR(IF(AND($R15="",$S15=""),VLOOKUP($D15,Fixtures!$B:S,Fixtures!S$1,0),IF($S15&gt;AI$2,VLOOKUP($D15,Fixtures!$B:S,Fixtures!S$1,0),IF($S15&lt;=AI$2,"","ERROR"))),"")</f>
        <v>NEW</v>
      </c>
      <c r="AJ15" s="12" t="str">
        <f>IFERROR(IF(AND($R15="",$S15=""),VLOOKUP($D15,Fixtures!$B:T,Fixtures!T$1,0),IF($S15&gt;AJ$2,VLOOKUP($D15,Fixtures!$B:T,Fixtures!T$1,0),IF($S15&lt;=AJ$2,"","ERROR"))),"")</f>
        <v>NFO</v>
      </c>
      <c r="AK15" s="12" t="str">
        <f>IFERROR(IF(AND($R15="",$S15=""),VLOOKUP($D15,Fixtures!$B:U,Fixtures!U$1,0),IF($S15&gt;AK$2,VLOOKUP($D15,Fixtures!$B:U,Fixtures!U$1,0),IF($S15&lt;=AK$2,"","ERROR"))),"")</f>
        <v>EVE</v>
      </c>
      <c r="AL15" s="12" t="str">
        <f>IFERROR(IF(AND($R15="",$S15=""),VLOOKUP($D15,Fixtures!$B:V,Fixtures!V$1,0),IF($S15&gt;AL$2,VLOOKUP($D15,Fixtures!$B:V,Fixtures!V$1,0),IF($S15&lt;=AL$2,"","ERROR"))),"")</f>
        <v>BRI</v>
      </c>
      <c r="AM15" s="12" t="str">
        <f>IFERROR(IF(AND($R15="",$S15=""),VLOOKUP($D15,Fixtures!$B:W,Fixtures!W$1,0),IF($S15&gt;AM$2,VLOOKUP($D15,Fixtures!$B:W,Fixtures!W$1,0),IF($S15&lt;=AM$2,"","ERROR"))),"")</f>
        <v>BOU</v>
      </c>
      <c r="AN15" s="12" t="str">
        <f>IFERROR(IF(AND($R15="",$S15=""),VLOOKUP($D15,Fixtures!$B:X,Fixtures!X$1,0),IF($S15&gt;AN$2,VLOOKUP($D15,Fixtures!$B:X,Fixtures!X$1,0),IF($S15&lt;=AN$2,"","ERROR"))),"")</f>
        <v>MUN</v>
      </c>
      <c r="AO15" s="12" t="str">
        <f>IFERROR(IF(AND($R15="",$S15=""),VLOOKUP($D15,Fixtures!$B:Y,Fixtures!Y$1,0),IF($S15&gt;AO$2,VLOOKUP($D15,Fixtures!$B:Y,Fixtures!Y$1,0),IF($S15&lt;=AO$2,"","ERROR"))),"")</f>
        <v>BRE</v>
      </c>
      <c r="AP15" s="12" t="str">
        <f>IFERROR(IF(AND($R15="",$S15=""),VLOOKUP($D15,Fixtures!$B:Z,Fixtures!Z$1,0),IF($S15&gt;AP$2,VLOOKUP($D15,Fixtures!$B:Z,Fixtures!Z$1,0),IF($S15&lt;=AP$2,"","ERROR"))),"")</f>
        <v>EVE</v>
      </c>
      <c r="AQ15" s="12" t="str">
        <f>IFERROR(IF(AND($R15="",$S15=""),VLOOKUP($D15,Fixtures!$B:AA,Fixtures!AA$1,0),IF($S15&gt;AQ$2,VLOOKUP($D15,Fixtures!$B:AA,Fixtures!AA$1,0),IF($S15&lt;=AQ$2,"","ERROR"))),"")</f>
        <v>BRI</v>
      </c>
      <c r="AR15" s="12" t="str">
        <f>IFERROR(IF(AND($R15="",$S15=""),VLOOKUP($D15,Fixtures!$B:AB,Fixtures!AB$1,0),IF($S15&gt;AR$2,VLOOKUP($D15,Fixtures!$B:AB,Fixtures!AB$1,0),IF($S15&lt;=AR$2,"","ERROR"))),"")</f>
        <v>WOL</v>
      </c>
      <c r="AS15" s="12" t="str">
        <f>IFERROR(IF(AND($R15="",$S15=""),VLOOKUP($D15,Fixtures!$B:AC,Fixtures!AC$1,0),IF($S15&gt;AS$2,VLOOKUP($D15,Fixtures!$B:AC,Fixtures!AC$1,0),IF($S15&lt;=AS$2,"","ERROR"))),"")</f>
        <v>CHE</v>
      </c>
      <c r="AT15" s="12" t="str">
        <f>IFERROR(IF(AND($R15="",$S15=""),VLOOKUP($D15,Fixtures!$B:AD,Fixtures!AD$1,0),IF($S15&gt;AT$2,VLOOKUP($D15,Fixtures!$B:AD,Fixtures!AD$1,0),IF($S15&lt;=AT$2,"","ERROR"))),"")</f>
        <v>CRY</v>
      </c>
      <c r="AU15" s="12" t="str">
        <f>IFERROR(IF(AND($R15="",$S15=""),VLOOKUP($D15,Fixtures!$B:AE,Fixtures!AE$1,0),IF($S15&gt;AU$2,VLOOKUP($D15,Fixtures!$B:AE,Fixtures!AE$1,0),IF($S15&lt;=AU$2,"","ERROR"))),"")</f>
        <v>AVL</v>
      </c>
      <c r="AV15" s="12" t="str">
        <f>IFERROR(IF(AND($R15="",$S15=""),VLOOKUP($D15,Fixtures!$B:AF,Fixtures!AF$1,0),IF($S15&gt;AV$2,VLOOKUP($D15,Fixtures!$B:AF,Fixtures!AF$1,0),IF($S15&lt;=AV$2,"","ERROR"))),"")</f>
        <v>FUL</v>
      </c>
      <c r="AW15" s="12" t="str">
        <f>IFERROR(IF(AND($R15="",$S15=""),VLOOKUP($D15,Fixtures!$B:AG,Fixtures!AG$1,0),IF($S15&gt;AW$2,VLOOKUP($D15,Fixtures!$B:AG,Fixtures!AG$1,0),IF($S15&lt;=AW$2,"","ERROR"))),"")</f>
        <v>LUT</v>
      </c>
      <c r="AX15" s="12" t="str">
        <f>IFERROR(IF(AND($R15="",$S15=""),VLOOKUP($D15,Fixtures!$B:AH,Fixtures!AH$1,0),IF($S15&gt;AX$2,VLOOKUP($D15,Fixtures!$B:AH,Fixtures!AH$1,0),IF($S15&lt;=AX$2,"","ERROR"))),"")</f>
        <v>WHU</v>
      </c>
      <c r="AY15" s="12" t="str">
        <f>IFERROR(IF(AND($R15="",$S15=""),VLOOKUP($D15,Fixtures!$B:AI,Fixtures!AI$1,0),IF($S15&gt;AY$2,VLOOKUP($D15,Fixtures!$B:AI,Fixtures!AI$1,0),IF($S15&lt;=AY$2,"","ERROR"))),"")</f>
        <v>NFO</v>
      </c>
      <c r="AZ15" s="12" t="str">
        <f>IFERROR(IF(AND($R15="",$S15=""),VLOOKUP($D15,Fixtures!$B:AJ,Fixtures!AJ$1,0),IF($S15&gt;AZ$2,VLOOKUP($D15,Fixtures!$B:AJ,Fixtures!AJ$1,0),IF($S15&lt;=AZ$2,"","ERROR"))),"")</f>
        <v>NEW</v>
      </c>
      <c r="BA15" s="12" t="str">
        <f>IFERROR(IF(AND($R15="",$S15=""),VLOOKUP($D15,Fixtures!$B:AK,Fixtures!AK$1,0),IF($S15&gt;BA$2,VLOOKUP($D15,Fixtures!$B:AK,Fixtures!AK$1,0),IF($S15&lt;=BA$2,"","ERROR"))),"")</f>
        <v>MCI</v>
      </c>
      <c r="BB15" s="12" t="str">
        <f>IFERROR(IF(AND($R15="",$S15=""),VLOOKUP($D15,Fixtures!$B:AL,Fixtures!AL$1,0),IF($S15&gt;BB$2,VLOOKUP($D15,Fixtures!$B:AL,Fixtures!AL$1,0),IF($S15&lt;=BB$2,"","ERROR"))),"")</f>
        <v>ARS</v>
      </c>
      <c r="BC15" s="12" t="str">
        <f>IFERROR(IF(AND($R15="",$S15=""),VLOOKUP($D15,Fixtures!$B:AM,Fixtures!AM$1,0),IF($S15&gt;BC$2,VLOOKUP($D15,Fixtures!$B:AM,Fixtures!AM$1,0),IF($S15&lt;=BC$2,"","ERROR"))),"")</f>
        <v>LIV</v>
      </c>
      <c r="BD15" s="12" t="str">
        <f>IFERROR(IF(AND($R15="",$S15=""),VLOOKUP($D15,Fixtures!$B:AN,Fixtures!AN$1,0),IF($S15&gt;BD$2,VLOOKUP($D15,Fixtures!$B:AN,Fixtures!AN$1,0),IF($S15&lt;=BD$2,"","ERROR"))),"")</f>
        <v>BUR</v>
      </c>
      <c r="BE15" s="12" t="str">
        <f>IFERROR(IF(AND($R15="",$S15=""),VLOOKUP($D15,Fixtures!$B:AO,Fixtures!AO$1,0),IF($S15&gt;BE$2,VLOOKUP($D15,Fixtures!$B:AO,Fixtures!AO$1,0),IF($S15&lt;=BE$2,"","ERROR"))),"")</f>
        <v>SHU</v>
      </c>
    </row>
    <row r="16" spans="2:57" x14ac:dyDescent="0.35">
      <c r="B16" s="12" t="s">
        <v>2040</v>
      </c>
      <c r="C16" s="23" t="str">
        <f t="shared" si="2"/>
        <v>MID</v>
      </c>
      <c r="D16" s="12" t="str">
        <f>IFERROR(VLOOKUP($B16,MID!$A:$Q,3,0),"")</f>
        <v>Man Utd</v>
      </c>
      <c r="E16" s="12">
        <f>IFERROR(VLOOKUP($B16,MID!$A:$Q,6,0),"")</f>
        <v>8.5</v>
      </c>
      <c r="F16" s="27">
        <f>IFERROR(VLOOKUP($B16,MID!$A:$Q,7,0),"")</f>
        <v>0</v>
      </c>
      <c r="G16" s="12">
        <f>IFERROR(VLOOKUP($B16,MID!$A:$Q,9,0),"")</f>
        <v>26.7</v>
      </c>
      <c r="H16" s="12">
        <f>IFERROR(VLOOKUP($B16,MID!$A:$N,8,0),"")</f>
        <v>176</v>
      </c>
      <c r="I16" s="12">
        <f>IFERROR(VLOOKUP($B16,MID!$A:$Q,12,FALSE),"")</f>
        <v>23</v>
      </c>
      <c r="J16" s="12">
        <f>IFERROR(VLOOKUP($B16,MID!$A:$Q,15,0),"")</f>
        <v>8</v>
      </c>
      <c r="K16" s="12">
        <f>IFERROR(VLOOKUP($B16,MID!$A:$Q,16,0),"")</f>
        <v>9</v>
      </c>
      <c r="L16" s="12">
        <f>IFERROR(VLOOKUP($B16,MID!$A:$Q,17,0),"")</f>
        <v>18</v>
      </c>
      <c r="M16" s="12">
        <f>IFERROR(VLOOKUP($B16,MID!$A:$Q,10,0),"")</f>
        <v>3317</v>
      </c>
      <c r="N16" s="12">
        <f>IFERROR(VLOOKUP($B16,MID!$A:$Q,11,0),"")</f>
        <v>4.8</v>
      </c>
      <c r="O16" s="26">
        <f t="shared" si="0"/>
        <v>20.705882352941178</v>
      </c>
      <c r="P16" s="29">
        <f>IFERROR(VLOOKUP($B16,MID!$A:$Q,13,0),"")</f>
        <v>0</v>
      </c>
      <c r="Q16" s="29">
        <f>IFERROR(VLOOKUP($B16,MID!$A:$Q,14,0),"")</f>
        <v>0</v>
      </c>
      <c r="R16" s="12"/>
      <c r="S16" s="12"/>
      <c r="T16" s="12" t="str">
        <f>IFERROR(IF(AND($R16="",$S16=""),VLOOKUP($D16,Fixtures!$B:D,Fixtures!D$1,0),IF($S16&gt;T$2,VLOOKUP($D16,Fixtures!$B:D,Fixtures!D$1,0),IF($S16&lt;=T$2,"","ERROR"))),"")</f>
        <v>WOL</v>
      </c>
      <c r="U16" s="12" t="str">
        <f>IFERROR(IF(AND($R16="",$S16=""),VLOOKUP($D16,Fixtures!$B:E,Fixtures!E$1,0),IF($S16&gt;U$2,VLOOKUP($D16,Fixtures!$B:E,Fixtures!E$1,0),IF($S16&lt;=U$2,"","ERROR"))),"")</f>
        <v>TOT</v>
      </c>
      <c r="V16" s="12" t="str">
        <f>IFERROR(IF(AND($R16="",$S16=""),VLOOKUP($D16,Fixtures!$B:F,Fixtures!F$1,0),IF($S16&gt;V$2,VLOOKUP($D16,Fixtures!$B:F,Fixtures!F$1,0),IF($S16&lt;=V$2,"","ERROR"))),"")</f>
        <v>NFO</v>
      </c>
      <c r="W16" s="12" t="str">
        <f>IFERROR(IF(AND($R16="",$S16=""),VLOOKUP($D16,Fixtures!$B:G,Fixtures!G$1,0),IF($S16&gt;W$2,VLOOKUP($D16,Fixtures!$B:G,Fixtures!G$1,0),IF($S16&lt;=W$2,"","ERROR"))),"")</f>
        <v>ARS</v>
      </c>
      <c r="X16" s="12" t="str">
        <f>IFERROR(IF(AND($R16="",$S16=""),VLOOKUP($D16,Fixtures!$B:H,Fixtures!H$1,0),IF($S16&gt;X$2,VLOOKUP($D16,Fixtures!$B:H,Fixtures!H$1,0),IF($S16&lt;=X$2,"","ERROR"))),"")</f>
        <v>BRI</v>
      </c>
      <c r="Y16" s="12" t="str">
        <f>IFERROR(IF(AND($R16="",$S16=""),VLOOKUP($D16,Fixtures!$B:I,Fixtures!I$1,0),IF($S16&gt;Y$2,VLOOKUP($D16,Fixtures!$B:I,Fixtures!I$1,0),IF($S16&lt;=Y$2,"","ERROR"))),"")</f>
        <v>BUR</v>
      </c>
      <c r="Z16" s="12" t="str">
        <f>IFERROR(IF(AND($R16="",$S16=""),VLOOKUP($D16,Fixtures!$B:J,Fixtures!J$1,0),IF($S16&gt;Z$2,VLOOKUP($D16,Fixtures!$B:J,Fixtures!J$1,0),IF($S16&lt;=Z$2,"","ERROR"))),"")</f>
        <v>CRY</v>
      </c>
      <c r="AA16" s="12" t="str">
        <f>IFERROR(IF(AND($R16="",$S16=""),VLOOKUP($D16,Fixtures!$B:K,Fixtures!K$1,0),IF($S16&gt;AA$2,VLOOKUP($D16,Fixtures!$B:K,Fixtures!K$1,0),IF($S16&lt;=AA$2,"","ERROR"))),"")</f>
        <v>BRE</v>
      </c>
      <c r="AB16" s="12" t="str">
        <f>IFERROR(IF(AND($R16="",$S16=""),VLOOKUP($D16,Fixtures!$B:L,Fixtures!L$1,0),IF($S16&gt;AB$2,VLOOKUP($D16,Fixtures!$B:L,Fixtures!L$1,0),IF($S16&lt;=AB$2,"","ERROR"))),"")</f>
        <v>SHU</v>
      </c>
      <c r="AC16" s="12" t="str">
        <f>IFERROR(IF(AND($R16="",$S16=""),VLOOKUP($D16,Fixtures!$B:M,Fixtures!M$1,0),IF($S16&gt;AC$2,VLOOKUP($D16,Fixtures!$B:M,Fixtures!M$1,0),IF($S16&lt;=AC$2,"","ERROR"))),"")</f>
        <v>MCI</v>
      </c>
      <c r="AD16" s="12" t="str">
        <f>IFERROR(IF(AND($R16="",$S16=""),VLOOKUP($D16,Fixtures!$B:N,Fixtures!N$1,0),IF($S16&gt;AD$2,VLOOKUP($D16,Fixtures!$B:N,Fixtures!N$1,0),IF($S16&lt;=AD$2,"","ERROR"))),"")</f>
        <v>FUL</v>
      </c>
      <c r="AE16" s="12" t="str">
        <f>IFERROR(IF(AND($R16="",$S16=""),VLOOKUP($D16,Fixtures!$B:O,Fixtures!O$1,0),IF($S16&gt;AE$2,VLOOKUP($D16,Fixtures!$B:O,Fixtures!O$1,0),IF($S16&lt;=AE$2,"","ERROR"))),"")</f>
        <v>LUT</v>
      </c>
      <c r="AF16" s="12" t="str">
        <f>IFERROR(IF(AND($R16="",$S16=""),VLOOKUP($D16,Fixtures!$B:P,Fixtures!P$1,0),IF($S16&gt;AF$2,VLOOKUP($D16,Fixtures!$B:P,Fixtures!P$1,0),IF($S16&lt;=AF$2,"","ERROR"))),"")</f>
        <v>EVE</v>
      </c>
      <c r="AG16" s="12" t="str">
        <f>IFERROR(IF(AND($R16="",$S16=""),VLOOKUP($D16,Fixtures!$B:Q,Fixtures!Q$1,0),IF($S16&gt;AG$2,VLOOKUP($D16,Fixtures!$B:Q,Fixtures!Q$1,0),IF($S16&lt;=AG$2,"","ERROR"))),"")</f>
        <v>NEW</v>
      </c>
      <c r="AH16" s="12" t="str">
        <f>IFERROR(IF(AND($R16="",$S16=""),VLOOKUP($D16,Fixtures!$B:R,Fixtures!R$1,0),IF($S16&gt;AH$2,VLOOKUP($D16,Fixtures!$B:R,Fixtures!R$1,0),IF($S16&lt;=AH$2,"","ERROR"))),"")</f>
        <v>CHE</v>
      </c>
      <c r="AI16" s="12" t="str">
        <f>IFERROR(IF(AND($R16="",$S16=""),VLOOKUP($D16,Fixtures!$B:S,Fixtures!S$1,0),IF($S16&gt;AI$2,VLOOKUP($D16,Fixtures!$B:S,Fixtures!S$1,0),IF($S16&lt;=AI$2,"","ERROR"))),"")</f>
        <v>BOU</v>
      </c>
      <c r="AJ16" s="12" t="str">
        <f>IFERROR(IF(AND($R16="",$S16=""),VLOOKUP($D16,Fixtures!$B:T,Fixtures!T$1,0),IF($S16&gt;AJ$2,VLOOKUP($D16,Fixtures!$B:T,Fixtures!T$1,0),IF($S16&lt;=AJ$2,"","ERROR"))),"")</f>
        <v>LIV</v>
      </c>
      <c r="AK16" s="12" t="str">
        <f>IFERROR(IF(AND($R16="",$S16=""),VLOOKUP($D16,Fixtures!$B:U,Fixtures!U$1,0),IF($S16&gt;AK$2,VLOOKUP($D16,Fixtures!$B:U,Fixtures!U$1,0),IF($S16&lt;=AK$2,"","ERROR"))),"")</f>
        <v>WHU</v>
      </c>
      <c r="AL16" s="12" t="str">
        <f>IFERROR(IF(AND($R16="",$S16=""),VLOOKUP($D16,Fixtures!$B:V,Fixtures!V$1,0),IF($S16&gt;AL$2,VLOOKUP($D16,Fixtures!$B:V,Fixtures!V$1,0),IF($S16&lt;=AL$2,"","ERROR"))),"")</f>
        <v>AVL</v>
      </c>
      <c r="AM16" s="12" t="str">
        <f>IFERROR(IF(AND($R16="",$S16=""),VLOOKUP($D16,Fixtures!$B:W,Fixtures!W$1,0),IF($S16&gt;AM$2,VLOOKUP($D16,Fixtures!$B:W,Fixtures!W$1,0),IF($S16&lt;=AM$2,"","ERROR"))),"")</f>
        <v>NFO</v>
      </c>
      <c r="AN16" s="12" t="str">
        <f>IFERROR(IF(AND($R16="",$S16=""),VLOOKUP($D16,Fixtures!$B:X,Fixtures!X$1,0),IF($S16&gt;AN$2,VLOOKUP($D16,Fixtures!$B:X,Fixtures!X$1,0),IF($S16&lt;=AN$2,"","ERROR"))),"")</f>
        <v>TOT</v>
      </c>
      <c r="AO16" s="12" t="str">
        <f>IFERROR(IF(AND($R16="",$S16=""),VLOOKUP($D16,Fixtures!$B:Y,Fixtures!Y$1,0),IF($S16&gt;AO$2,VLOOKUP($D16,Fixtures!$B:Y,Fixtures!Y$1,0),IF($S16&lt;=AO$2,"","ERROR"))),"")</f>
        <v>WOL</v>
      </c>
      <c r="AP16" s="12" t="str">
        <f>IFERROR(IF(AND($R16="",$S16=""),VLOOKUP($D16,Fixtures!$B:Z,Fixtures!Z$1,0),IF($S16&gt;AP$2,VLOOKUP($D16,Fixtures!$B:Z,Fixtures!Z$1,0),IF($S16&lt;=AP$2,"","ERROR"))),"")</f>
        <v>WHU</v>
      </c>
      <c r="AQ16" s="12" t="str">
        <f>IFERROR(IF(AND($R16="",$S16=""),VLOOKUP($D16,Fixtures!$B:AA,Fixtures!AA$1,0),IF($S16&gt;AQ$2,VLOOKUP($D16,Fixtures!$B:AA,Fixtures!AA$1,0),IF($S16&lt;=AQ$2,"","ERROR"))),"")</f>
        <v>AVL</v>
      </c>
      <c r="AR16" s="12" t="str">
        <f>IFERROR(IF(AND($R16="",$S16=""),VLOOKUP($D16,Fixtures!$B:AB,Fixtures!AB$1,0),IF($S16&gt;AR$2,VLOOKUP($D16,Fixtures!$B:AB,Fixtures!AB$1,0),IF($S16&lt;=AR$2,"","ERROR"))),"")</f>
        <v>LUT</v>
      </c>
      <c r="AS16" s="12" t="str">
        <f>IFERROR(IF(AND($R16="",$S16=""),VLOOKUP($D16,Fixtures!$B:AC,Fixtures!AC$1,0),IF($S16&gt;AS$2,VLOOKUP($D16,Fixtures!$B:AC,Fixtures!AC$1,0),IF($S16&lt;=AS$2,"","ERROR"))),"")</f>
        <v>FUL</v>
      </c>
      <c r="AT16" s="12" t="str">
        <f>IFERROR(IF(AND($R16="",$S16=""),VLOOKUP($D16,Fixtures!$B:AD,Fixtures!AD$1,0),IF($S16&gt;AT$2,VLOOKUP($D16,Fixtures!$B:AD,Fixtures!AD$1,0),IF($S16&lt;=AT$2,"","ERROR"))),"")</f>
        <v>MCI</v>
      </c>
      <c r="AU16" s="12" t="str">
        <f>IFERROR(IF(AND($R16="",$S16=""),VLOOKUP($D16,Fixtures!$B:AE,Fixtures!AE$1,0),IF($S16&gt;AU$2,VLOOKUP($D16,Fixtures!$B:AE,Fixtures!AE$1,0),IF($S16&lt;=AU$2,"","ERROR"))),"")</f>
        <v>EVE</v>
      </c>
      <c r="AV16" s="12" t="str">
        <f>IFERROR(IF(AND($R16="",$S16=""),VLOOKUP($D16,Fixtures!$B:AF,Fixtures!AF$1,0),IF($S16&gt;AV$2,VLOOKUP($D16,Fixtures!$B:AF,Fixtures!AF$1,0),IF($S16&lt;=AV$2,"","ERROR"))),"")</f>
        <v>SHU</v>
      </c>
      <c r="AW16" s="12" t="str">
        <f>IFERROR(IF(AND($R16="",$S16=""),VLOOKUP($D16,Fixtures!$B:AG,Fixtures!AG$1,0),IF($S16&gt;AW$2,VLOOKUP($D16,Fixtures!$B:AG,Fixtures!AG$1,0),IF($S16&lt;=AW$2,"","ERROR"))),"")</f>
        <v>BRE</v>
      </c>
      <c r="AX16" s="12" t="str">
        <f>IFERROR(IF(AND($R16="",$S16=""),VLOOKUP($D16,Fixtures!$B:AH,Fixtures!AH$1,0),IF($S16&gt;AX$2,VLOOKUP($D16,Fixtures!$B:AH,Fixtures!AH$1,0),IF($S16&lt;=AX$2,"","ERROR"))),"")</f>
        <v>CHE</v>
      </c>
      <c r="AY16" s="12" t="str">
        <f>IFERROR(IF(AND($R16="",$S16=""),VLOOKUP($D16,Fixtures!$B:AI,Fixtures!AI$1,0),IF($S16&gt;AY$2,VLOOKUP($D16,Fixtures!$B:AI,Fixtures!AI$1,0),IF($S16&lt;=AY$2,"","ERROR"))),"")</f>
        <v>LIV</v>
      </c>
      <c r="AZ16" s="12" t="str">
        <f>IFERROR(IF(AND($R16="",$S16=""),VLOOKUP($D16,Fixtures!$B:AJ,Fixtures!AJ$1,0),IF($S16&gt;AZ$2,VLOOKUP($D16,Fixtures!$B:AJ,Fixtures!AJ$1,0),IF($S16&lt;=AZ$2,"","ERROR"))),"")</f>
        <v>BOU</v>
      </c>
      <c r="BA16" s="12" t="str">
        <f>IFERROR(IF(AND($R16="",$S16=""),VLOOKUP($D16,Fixtures!$B:AK,Fixtures!AK$1,0),IF($S16&gt;BA$2,VLOOKUP($D16,Fixtures!$B:AK,Fixtures!AK$1,0),IF($S16&lt;=BA$2,"","ERROR"))),"")</f>
        <v>NEW</v>
      </c>
      <c r="BB16" s="12" t="str">
        <f>IFERROR(IF(AND($R16="",$S16=""),VLOOKUP($D16,Fixtures!$B:AL,Fixtures!AL$1,0),IF($S16&gt;BB$2,VLOOKUP($D16,Fixtures!$B:AL,Fixtures!AL$1,0),IF($S16&lt;=BB$2,"","ERROR"))),"")</f>
        <v>BUR</v>
      </c>
      <c r="BC16" s="12" t="str">
        <f>IFERROR(IF(AND($R16="",$S16=""),VLOOKUP($D16,Fixtures!$B:AM,Fixtures!AM$1,0),IF($S16&gt;BC$2,VLOOKUP($D16,Fixtures!$B:AM,Fixtures!AM$1,0),IF($S16&lt;=BC$2,"","ERROR"))),"")</f>
        <v>CRY</v>
      </c>
      <c r="BD16" s="12" t="str">
        <f>IFERROR(IF(AND($R16="",$S16=""),VLOOKUP($D16,Fixtures!$B:AN,Fixtures!AN$1,0),IF($S16&gt;BD$2,VLOOKUP($D16,Fixtures!$B:AN,Fixtures!AN$1,0),IF($S16&lt;=BD$2,"","ERROR"))),"")</f>
        <v>ARS</v>
      </c>
      <c r="BE16" s="12" t="str">
        <f>IFERROR(IF(AND($R16="",$S16=""),VLOOKUP($D16,Fixtures!$B:AO,Fixtures!AO$1,0),IF($S16&gt;BE$2,VLOOKUP($D16,Fixtures!$B:AO,Fixtures!AO$1,0),IF($S16&lt;=BE$2,"","ERROR"))),"")</f>
        <v>BRI</v>
      </c>
    </row>
    <row r="17" spans="2:57" x14ac:dyDescent="0.35">
      <c r="B17" s="12" t="s">
        <v>2063</v>
      </c>
      <c r="C17" s="23" t="str">
        <f t="shared" si="2"/>
        <v>MID</v>
      </c>
      <c r="D17" s="12" t="str">
        <f>IFERROR(VLOOKUP($B17,MID!$A:$Q,3,0),"")</f>
        <v>Newcastle</v>
      </c>
      <c r="E17" s="12">
        <f>IFERROR(VLOOKUP($B17,MID!$A:$Q,6,0),"")</f>
        <v>5</v>
      </c>
      <c r="F17" s="27">
        <f>IFERROR(VLOOKUP($B17,MID!$A:$Q,7,0),"")</f>
        <v>0</v>
      </c>
      <c r="G17" s="12">
        <f>IFERROR(VLOOKUP($B17,MID!$A:$Q,9,0),"")</f>
        <v>0.1</v>
      </c>
      <c r="H17" s="12">
        <f>IFERROR(VLOOKUP($B17,MID!$A:$N,8,0),"")</f>
        <v>11</v>
      </c>
      <c r="I17" s="12">
        <f>IFERROR(VLOOKUP($B17,MID!$A:$Q,12,FALSE),"")</f>
        <v>1</v>
      </c>
      <c r="J17" s="12">
        <f>IFERROR(VLOOKUP($B17,MID!$A:$Q,15,0),"")</f>
        <v>1</v>
      </c>
      <c r="K17" s="12">
        <f>IFERROR(VLOOKUP($B17,MID!$A:$Q,16,0),"")</f>
        <v>5</v>
      </c>
      <c r="L17" s="12">
        <f>IFERROR(VLOOKUP($B17,MID!$A:$Q,17,0),"")</f>
        <v>1</v>
      </c>
      <c r="M17" s="12">
        <f>IFERROR(VLOOKUP($B17,MID!$A:$Q,10,0),"")</f>
        <v>308</v>
      </c>
      <c r="N17" s="12">
        <f>IFERROR(VLOOKUP($B17,MID!$A:$Q,11,0),"")</f>
        <v>1.4</v>
      </c>
      <c r="O17" s="26">
        <f t="shared" si="0"/>
        <v>2.2000000000000002</v>
      </c>
      <c r="P17" s="29">
        <f>IFERROR(VLOOKUP($B17,MID!$A:$Q,13,0),"")</f>
        <v>0</v>
      </c>
      <c r="Q17" s="29">
        <f>IFERROR(VLOOKUP($B17,MID!$A:$Q,14,0),"")</f>
        <v>0</v>
      </c>
      <c r="R17" s="12"/>
      <c r="S17" s="12"/>
      <c r="T17" s="12" t="str">
        <f>IFERROR(IF(AND($R17="",$S17=""),VLOOKUP($D17,Fixtures!$B:D,Fixtures!D$1,0),IF($S17&gt;T$2,VLOOKUP($D17,Fixtures!$B:D,Fixtures!D$1,0),IF($S17&lt;=T$2,"","ERROR"))),"")</f>
        <v>AVL</v>
      </c>
      <c r="U17" s="12" t="str">
        <f>IFERROR(IF(AND($R17="",$S17=""),VLOOKUP($D17,Fixtures!$B:E,Fixtures!E$1,0),IF($S17&gt;U$2,VLOOKUP($D17,Fixtures!$B:E,Fixtures!E$1,0),IF($S17&lt;=U$2,"","ERROR"))),"")</f>
        <v>MCI</v>
      </c>
      <c r="V17" s="12" t="str">
        <f>IFERROR(IF(AND($R17="",$S17=""),VLOOKUP($D17,Fixtures!$B:F,Fixtures!F$1,0),IF($S17&gt;V$2,VLOOKUP($D17,Fixtures!$B:F,Fixtures!F$1,0),IF($S17&lt;=V$2,"","ERROR"))),"")</f>
        <v>LIV</v>
      </c>
      <c r="W17" s="12" t="str">
        <f>IFERROR(IF(AND($R17="",$S17=""),VLOOKUP($D17,Fixtures!$B:G,Fixtures!G$1,0),IF($S17&gt;W$2,VLOOKUP($D17,Fixtures!$B:G,Fixtures!G$1,0),IF($S17&lt;=W$2,"","ERROR"))),"")</f>
        <v>BRI</v>
      </c>
      <c r="X17" s="12" t="str">
        <f>IFERROR(IF(AND($R17="",$S17=""),VLOOKUP($D17,Fixtures!$B:H,Fixtures!H$1,0),IF($S17&gt;X$2,VLOOKUP($D17,Fixtures!$B:H,Fixtures!H$1,0),IF($S17&lt;=X$2,"","ERROR"))),"")</f>
        <v>BRE</v>
      </c>
      <c r="Y17" s="12" t="str">
        <f>IFERROR(IF(AND($R17="",$S17=""),VLOOKUP($D17,Fixtures!$B:I,Fixtures!I$1,0),IF($S17&gt;Y$2,VLOOKUP($D17,Fixtures!$B:I,Fixtures!I$1,0),IF($S17&lt;=Y$2,"","ERROR"))),"")</f>
        <v>SHU</v>
      </c>
      <c r="Z17" s="12" t="str">
        <f>IFERROR(IF(AND($R17="",$S17=""),VLOOKUP($D17,Fixtures!$B:J,Fixtures!J$1,0),IF($S17&gt;Z$2,VLOOKUP($D17,Fixtures!$B:J,Fixtures!J$1,0),IF($S17&lt;=Z$2,"","ERROR"))),"")</f>
        <v>BUR</v>
      </c>
      <c r="AA17" s="12" t="str">
        <f>IFERROR(IF(AND($R17="",$S17=""),VLOOKUP($D17,Fixtures!$B:K,Fixtures!K$1,0),IF($S17&gt;AA$2,VLOOKUP($D17,Fixtures!$B:K,Fixtures!K$1,0),IF($S17&lt;=AA$2,"","ERROR"))),"")</f>
        <v>WHU</v>
      </c>
      <c r="AB17" s="12" t="str">
        <f>IFERROR(IF(AND($R17="",$S17=""),VLOOKUP($D17,Fixtures!$B:L,Fixtures!L$1,0),IF($S17&gt;AB$2,VLOOKUP($D17,Fixtures!$B:L,Fixtures!L$1,0),IF($S17&lt;=AB$2,"","ERROR"))),"")</f>
        <v>CRY</v>
      </c>
      <c r="AC17" s="12" t="str">
        <f>IFERROR(IF(AND($R17="",$S17=""),VLOOKUP($D17,Fixtures!$B:M,Fixtures!M$1,0),IF($S17&gt;AC$2,VLOOKUP($D17,Fixtures!$B:M,Fixtures!M$1,0),IF($S17&lt;=AC$2,"","ERROR"))),"")</f>
        <v>WOL</v>
      </c>
      <c r="AD17" s="12" t="str">
        <f>IFERROR(IF(AND($R17="",$S17=""),VLOOKUP($D17,Fixtures!$B:N,Fixtures!N$1,0),IF($S17&gt;AD$2,VLOOKUP($D17,Fixtures!$B:N,Fixtures!N$1,0),IF($S17&lt;=AD$2,"","ERROR"))),"")</f>
        <v>ARS</v>
      </c>
      <c r="AE17" s="12" t="str">
        <f>IFERROR(IF(AND($R17="",$S17=""),VLOOKUP($D17,Fixtures!$B:O,Fixtures!O$1,0),IF($S17&gt;AE$2,VLOOKUP($D17,Fixtures!$B:O,Fixtures!O$1,0),IF($S17&lt;=AE$2,"","ERROR"))),"")</f>
        <v>BOU</v>
      </c>
      <c r="AF17" s="12" t="str">
        <f>IFERROR(IF(AND($R17="",$S17=""),VLOOKUP($D17,Fixtures!$B:P,Fixtures!P$1,0),IF($S17&gt;AF$2,VLOOKUP($D17,Fixtures!$B:P,Fixtures!P$1,0),IF($S17&lt;=AF$2,"","ERROR"))),"")</f>
        <v>CHE</v>
      </c>
      <c r="AG17" s="12" t="str">
        <f>IFERROR(IF(AND($R17="",$S17=""),VLOOKUP($D17,Fixtures!$B:Q,Fixtures!Q$1,0),IF($S17&gt;AG$2,VLOOKUP($D17,Fixtures!$B:Q,Fixtures!Q$1,0),IF($S17&lt;=AG$2,"","ERROR"))),"")</f>
        <v>MUN</v>
      </c>
      <c r="AH17" s="12" t="str">
        <f>IFERROR(IF(AND($R17="",$S17=""),VLOOKUP($D17,Fixtures!$B:R,Fixtures!R$1,0),IF($S17&gt;AH$2,VLOOKUP($D17,Fixtures!$B:R,Fixtures!R$1,0),IF($S17&lt;=AH$2,"","ERROR"))),"")</f>
        <v>EVE</v>
      </c>
      <c r="AI17" s="12" t="str">
        <f>IFERROR(IF(AND($R17="",$S17=""),VLOOKUP($D17,Fixtures!$B:S,Fixtures!S$1,0),IF($S17&gt;AI$2,VLOOKUP($D17,Fixtures!$B:S,Fixtures!S$1,0),IF($S17&lt;=AI$2,"","ERROR"))),"")</f>
        <v>TOT</v>
      </c>
      <c r="AJ17" s="12" t="str">
        <f>IFERROR(IF(AND($R17="",$S17=""),VLOOKUP($D17,Fixtures!$B:T,Fixtures!T$1,0),IF($S17&gt;AJ$2,VLOOKUP($D17,Fixtures!$B:T,Fixtures!T$1,0),IF($S17&lt;=AJ$2,"","ERROR"))),"")</f>
        <v>FUL</v>
      </c>
      <c r="AK17" s="12" t="str">
        <f>IFERROR(IF(AND($R17="",$S17=""),VLOOKUP($D17,Fixtures!$B:U,Fixtures!U$1,0),IF($S17&gt;AK$2,VLOOKUP($D17,Fixtures!$B:U,Fixtures!U$1,0),IF($S17&lt;=AK$2,"","ERROR"))),"")</f>
        <v>LUT</v>
      </c>
      <c r="AL17" s="12" t="str">
        <f>IFERROR(IF(AND($R17="",$S17=""),VLOOKUP($D17,Fixtures!$B:V,Fixtures!V$1,0),IF($S17&gt;AL$2,VLOOKUP($D17,Fixtures!$B:V,Fixtures!V$1,0),IF($S17&lt;=AL$2,"","ERROR"))),"")</f>
        <v>NFO</v>
      </c>
      <c r="AM17" s="12" t="str">
        <f>IFERROR(IF(AND($R17="",$S17=""),VLOOKUP($D17,Fixtures!$B:W,Fixtures!W$1,0),IF($S17&gt;AM$2,VLOOKUP($D17,Fixtures!$B:W,Fixtures!W$1,0),IF($S17&lt;=AM$2,"","ERROR"))),"")</f>
        <v>LIV</v>
      </c>
      <c r="AN17" s="12" t="str">
        <f>IFERROR(IF(AND($R17="",$S17=""),VLOOKUP($D17,Fixtures!$B:X,Fixtures!X$1,0),IF($S17&gt;AN$2,VLOOKUP($D17,Fixtures!$B:X,Fixtures!X$1,0),IF($S17&lt;=AN$2,"","ERROR"))),"")</f>
        <v>MCI</v>
      </c>
      <c r="AO17" s="12" t="str">
        <f>IFERROR(IF(AND($R17="",$S17=""),VLOOKUP($D17,Fixtures!$B:Y,Fixtures!Y$1,0),IF($S17&gt;AO$2,VLOOKUP($D17,Fixtures!$B:Y,Fixtures!Y$1,0),IF($S17&lt;=AO$2,"","ERROR"))),"")</f>
        <v>AVL</v>
      </c>
      <c r="AP17" s="12" t="str">
        <f>IFERROR(IF(AND($R17="",$S17=""),VLOOKUP($D17,Fixtures!$B:Z,Fixtures!Z$1,0),IF($S17&gt;AP$2,VLOOKUP($D17,Fixtures!$B:Z,Fixtures!Z$1,0),IF($S17&lt;=AP$2,"","ERROR"))),"")</f>
        <v>LUT</v>
      </c>
      <c r="AQ17" s="12" t="str">
        <f>IFERROR(IF(AND($R17="",$S17=""),VLOOKUP($D17,Fixtures!$B:AA,Fixtures!AA$1,0),IF($S17&gt;AQ$2,VLOOKUP($D17,Fixtures!$B:AA,Fixtures!AA$1,0),IF($S17&lt;=AQ$2,"","ERROR"))),"")</f>
        <v>NFO</v>
      </c>
      <c r="AR17" s="12" t="str">
        <f>IFERROR(IF(AND($R17="",$S17=""),VLOOKUP($D17,Fixtures!$B:AB,Fixtures!AB$1,0),IF($S17&gt;AR$2,VLOOKUP($D17,Fixtures!$B:AB,Fixtures!AB$1,0),IF($S17&lt;=AR$2,"","ERROR"))),"")</f>
        <v>BOU</v>
      </c>
      <c r="AS17" s="12" t="str">
        <f>IFERROR(IF(AND($R17="",$S17=""),VLOOKUP($D17,Fixtures!$B:AC,Fixtures!AC$1,0),IF($S17&gt;AS$2,VLOOKUP($D17,Fixtures!$B:AC,Fixtures!AC$1,0),IF($S17&lt;=AS$2,"","ERROR"))),"")</f>
        <v>ARS</v>
      </c>
      <c r="AT17" s="12" t="str">
        <f>IFERROR(IF(AND($R17="",$S17=""),VLOOKUP($D17,Fixtures!$B:AD,Fixtures!AD$1,0),IF($S17&gt;AT$2,VLOOKUP($D17,Fixtures!$B:AD,Fixtures!AD$1,0),IF($S17&lt;=AT$2,"","ERROR"))),"")</f>
        <v>WOL</v>
      </c>
      <c r="AU17" s="12" t="str">
        <f>IFERROR(IF(AND($R17="",$S17=""),VLOOKUP($D17,Fixtures!$B:AE,Fixtures!AE$1,0),IF($S17&gt;AU$2,VLOOKUP($D17,Fixtures!$B:AE,Fixtures!AE$1,0),IF($S17&lt;=AU$2,"","ERROR"))),"")</f>
        <v>CHE</v>
      </c>
      <c r="AV17" s="12" t="str">
        <f>IFERROR(IF(AND($R17="",$S17=""),VLOOKUP($D17,Fixtures!$B:AF,Fixtures!AF$1,0),IF($S17&gt;AV$2,VLOOKUP($D17,Fixtures!$B:AF,Fixtures!AF$1,0),IF($S17&lt;=AV$2,"","ERROR"))),"")</f>
        <v>CRY</v>
      </c>
      <c r="AW17" s="12" t="str">
        <f>IFERROR(IF(AND($R17="",$S17=""),VLOOKUP($D17,Fixtures!$B:AG,Fixtures!AG$1,0),IF($S17&gt;AW$2,VLOOKUP($D17,Fixtures!$B:AG,Fixtures!AG$1,0),IF($S17&lt;=AW$2,"","ERROR"))),"")</f>
        <v>WHU</v>
      </c>
      <c r="AX17" s="12" t="str">
        <f>IFERROR(IF(AND($R17="",$S17=""),VLOOKUP($D17,Fixtures!$B:AH,Fixtures!AH$1,0),IF($S17&gt;AX$2,VLOOKUP($D17,Fixtures!$B:AH,Fixtures!AH$1,0),IF($S17&lt;=AX$2,"","ERROR"))),"")</f>
        <v>EVE</v>
      </c>
      <c r="AY17" s="12" t="str">
        <f>IFERROR(IF(AND($R17="",$S17=""),VLOOKUP($D17,Fixtures!$B:AI,Fixtures!AI$1,0),IF($S17&gt;AY$2,VLOOKUP($D17,Fixtures!$B:AI,Fixtures!AI$1,0),IF($S17&lt;=AY$2,"","ERROR"))),"")</f>
        <v>FUL</v>
      </c>
      <c r="AZ17" s="12" t="str">
        <f>IFERROR(IF(AND($R17="",$S17=""),VLOOKUP($D17,Fixtures!$B:AJ,Fixtures!AJ$1,0),IF($S17&gt;AZ$2,VLOOKUP($D17,Fixtures!$B:AJ,Fixtures!AJ$1,0),IF($S17&lt;=AZ$2,"","ERROR"))),"")</f>
        <v>TOT</v>
      </c>
      <c r="BA17" s="12" t="str">
        <f>IFERROR(IF(AND($R17="",$S17=""),VLOOKUP($D17,Fixtures!$B:AK,Fixtures!AK$1,0),IF($S17&gt;BA$2,VLOOKUP($D17,Fixtures!$B:AK,Fixtures!AK$1,0),IF($S17&lt;=BA$2,"","ERROR"))),"")</f>
        <v>MUN</v>
      </c>
      <c r="BB17" s="12" t="str">
        <f>IFERROR(IF(AND($R17="",$S17=""),VLOOKUP($D17,Fixtures!$B:AL,Fixtures!AL$1,0),IF($S17&gt;BB$2,VLOOKUP($D17,Fixtures!$B:AL,Fixtures!AL$1,0),IF($S17&lt;=BB$2,"","ERROR"))),"")</f>
        <v>SHU</v>
      </c>
      <c r="BC17" s="12" t="str">
        <f>IFERROR(IF(AND($R17="",$S17=""),VLOOKUP($D17,Fixtures!$B:AM,Fixtures!AM$1,0),IF($S17&gt;BC$2,VLOOKUP($D17,Fixtures!$B:AM,Fixtures!AM$1,0),IF($S17&lt;=BC$2,"","ERROR"))),"")</f>
        <v>BUR</v>
      </c>
      <c r="BD17" s="12" t="str">
        <f>IFERROR(IF(AND($R17="",$S17=""),VLOOKUP($D17,Fixtures!$B:AN,Fixtures!AN$1,0),IF($S17&gt;BD$2,VLOOKUP($D17,Fixtures!$B:AN,Fixtures!AN$1,0),IF($S17&lt;=BD$2,"","ERROR"))),"")</f>
        <v>BRI</v>
      </c>
      <c r="BE17" s="12" t="str">
        <f>IFERROR(IF(AND($R17="",$S17=""),VLOOKUP($D17,Fixtures!$B:AO,Fixtures!AO$1,0),IF($S17&gt;BE$2,VLOOKUP($D17,Fixtures!$B:AO,Fixtures!AO$1,0),IF($S17&lt;=BE$2,"","ERROR"))),"")</f>
        <v>BRE</v>
      </c>
    </row>
    <row r="18" spans="2:57" x14ac:dyDescent="0.35">
      <c r="B18" s="12" t="s">
        <v>2041</v>
      </c>
      <c r="C18" s="23" t="str">
        <f t="shared" si="2"/>
        <v>MID</v>
      </c>
      <c r="D18" s="12" t="str">
        <f>IFERROR(VLOOKUP($B18,MID!$A:$Q,3,0),"")</f>
        <v>Brighton</v>
      </c>
      <c r="E18" s="12">
        <f>IFERROR(VLOOKUP($B18,MID!$A:$Q,6,0),"")</f>
        <v>6.5</v>
      </c>
      <c r="F18" s="27">
        <f>IFERROR(VLOOKUP($B18,MID!$A:$Q,7,0),"")</f>
        <v>0</v>
      </c>
      <c r="G18" s="12">
        <f>IFERROR(VLOOKUP($B18,MID!$A:$Q,9,0),"")</f>
        <v>38.200000000000003</v>
      </c>
      <c r="H18" s="12">
        <f>IFERROR(VLOOKUP($B18,MID!$A:$N,8,0),"")</f>
        <v>138</v>
      </c>
      <c r="I18" s="12">
        <f>IFERROR(VLOOKUP($B18,MID!$A:$Q,12,FALSE),"")</f>
        <v>11</v>
      </c>
      <c r="J18" s="12">
        <f>IFERROR(VLOOKUP($B18,MID!$A:$Q,15,0),"")</f>
        <v>7</v>
      </c>
      <c r="K18" s="12">
        <f>IFERROR(VLOOKUP($B18,MID!$A:$Q,16,0),"")</f>
        <v>9</v>
      </c>
      <c r="L18" s="12">
        <f>IFERROR(VLOOKUP($B18,MID!$A:$Q,17,0),"")</f>
        <v>8</v>
      </c>
      <c r="M18" s="12">
        <f>IFERROR(VLOOKUP($B18,MID!$A:$Q,10,0),"")</f>
        <v>2311</v>
      </c>
      <c r="N18" s="12">
        <f>IFERROR(VLOOKUP($B18,MID!$A:$Q,11,0),"")</f>
        <v>4.2</v>
      </c>
      <c r="O18" s="26">
        <f t="shared" si="0"/>
        <v>21.23076923076923</v>
      </c>
      <c r="P18" s="29">
        <f>IFERROR(VLOOKUP($B18,MID!$A:$Q,13,0),"")</f>
        <v>0</v>
      </c>
      <c r="Q18" s="29">
        <f>IFERROR(VLOOKUP($B18,MID!$A:$Q,14,0),"")</f>
        <v>0</v>
      </c>
      <c r="R18" s="12"/>
      <c r="S18" s="12"/>
      <c r="T18" s="12" t="str">
        <f>IFERROR(IF(AND($R18="",$S18=""),VLOOKUP($D18,Fixtures!$B:D,Fixtures!D$1,0),IF($S18&gt;T$2,VLOOKUP($D18,Fixtures!$B:D,Fixtures!D$1,0),IF($S18&lt;=T$2,"","ERROR"))),"")</f>
        <v>LUT</v>
      </c>
      <c r="U18" s="12" t="str">
        <f>IFERROR(IF(AND($R18="",$S18=""),VLOOKUP($D18,Fixtures!$B:E,Fixtures!E$1,0),IF($S18&gt;U$2,VLOOKUP($D18,Fixtures!$B:E,Fixtures!E$1,0),IF($S18&lt;=U$2,"","ERROR"))),"")</f>
        <v>WOL</v>
      </c>
      <c r="V18" s="12" t="str">
        <f>IFERROR(IF(AND($R18="",$S18=""),VLOOKUP($D18,Fixtures!$B:F,Fixtures!F$1,0),IF($S18&gt;V$2,VLOOKUP($D18,Fixtures!$B:F,Fixtures!F$1,0),IF($S18&lt;=V$2,"","ERROR"))),"")</f>
        <v>WHU</v>
      </c>
      <c r="W18" s="12" t="str">
        <f>IFERROR(IF(AND($R18="",$S18=""),VLOOKUP($D18,Fixtures!$B:G,Fixtures!G$1,0),IF($S18&gt;W$2,VLOOKUP($D18,Fixtures!$B:G,Fixtures!G$1,0),IF($S18&lt;=W$2,"","ERROR"))),"")</f>
        <v>NEW</v>
      </c>
      <c r="X18" s="12" t="str">
        <f>IFERROR(IF(AND($R18="",$S18=""),VLOOKUP($D18,Fixtures!$B:H,Fixtures!H$1,0),IF($S18&gt;X$2,VLOOKUP($D18,Fixtures!$B:H,Fixtures!H$1,0),IF($S18&lt;=X$2,"","ERROR"))),"")</f>
        <v>MUN</v>
      </c>
      <c r="Y18" s="12" t="str">
        <f>IFERROR(IF(AND($R18="",$S18=""),VLOOKUP($D18,Fixtures!$B:I,Fixtures!I$1,0),IF($S18&gt;Y$2,VLOOKUP($D18,Fixtures!$B:I,Fixtures!I$1,0),IF($S18&lt;=Y$2,"","ERROR"))),"")</f>
        <v>BOU</v>
      </c>
      <c r="Z18" s="12" t="str">
        <f>IFERROR(IF(AND($R18="",$S18=""),VLOOKUP($D18,Fixtures!$B:J,Fixtures!J$1,0),IF($S18&gt;Z$2,VLOOKUP($D18,Fixtures!$B:J,Fixtures!J$1,0),IF($S18&lt;=Z$2,"","ERROR"))),"")</f>
        <v>AVL</v>
      </c>
      <c r="AA18" s="12" t="str">
        <f>IFERROR(IF(AND($R18="",$S18=""),VLOOKUP($D18,Fixtures!$B:K,Fixtures!K$1,0),IF($S18&gt;AA$2,VLOOKUP($D18,Fixtures!$B:K,Fixtures!K$1,0),IF($S18&lt;=AA$2,"","ERROR"))),"")</f>
        <v>LIV</v>
      </c>
      <c r="AB18" s="12" t="str">
        <f>IFERROR(IF(AND($R18="",$S18=""),VLOOKUP($D18,Fixtures!$B:L,Fixtures!L$1,0),IF($S18&gt;AB$2,VLOOKUP($D18,Fixtures!$B:L,Fixtures!L$1,0),IF($S18&lt;=AB$2,"","ERROR"))),"")</f>
        <v>MCI</v>
      </c>
      <c r="AC18" s="12" t="str">
        <f>IFERROR(IF(AND($R18="",$S18=""),VLOOKUP($D18,Fixtures!$B:M,Fixtures!M$1,0),IF($S18&gt;AC$2,VLOOKUP($D18,Fixtures!$B:M,Fixtures!M$1,0),IF($S18&lt;=AC$2,"","ERROR"))),"")</f>
        <v>FUL</v>
      </c>
      <c r="AD18" s="12" t="str">
        <f>IFERROR(IF(AND($R18="",$S18=""),VLOOKUP($D18,Fixtures!$B:N,Fixtures!N$1,0),IF($S18&gt;AD$2,VLOOKUP($D18,Fixtures!$B:N,Fixtures!N$1,0),IF($S18&lt;=AD$2,"","ERROR"))),"")</f>
        <v>EVE</v>
      </c>
      <c r="AE18" s="12" t="str">
        <f>IFERROR(IF(AND($R18="",$S18=""),VLOOKUP($D18,Fixtures!$B:O,Fixtures!O$1,0),IF($S18&gt;AE$2,VLOOKUP($D18,Fixtures!$B:O,Fixtures!O$1,0),IF($S18&lt;=AE$2,"","ERROR"))),"")</f>
        <v>SHU</v>
      </c>
      <c r="AF18" s="12" t="str">
        <f>IFERROR(IF(AND($R18="",$S18=""),VLOOKUP($D18,Fixtures!$B:P,Fixtures!P$1,0),IF($S18&gt;AF$2,VLOOKUP($D18,Fixtures!$B:P,Fixtures!P$1,0),IF($S18&lt;=AF$2,"","ERROR"))),"")</f>
        <v>NFO</v>
      </c>
      <c r="AG18" s="12" t="str">
        <f>IFERROR(IF(AND($R18="",$S18=""),VLOOKUP($D18,Fixtures!$B:Q,Fixtures!Q$1,0),IF($S18&gt;AG$2,VLOOKUP($D18,Fixtures!$B:Q,Fixtures!Q$1,0),IF($S18&lt;=AG$2,"","ERROR"))),"")</f>
        <v>CHE</v>
      </c>
      <c r="AH18" s="12" t="str">
        <f>IFERROR(IF(AND($R18="",$S18=""),VLOOKUP($D18,Fixtures!$B:R,Fixtures!R$1,0),IF($S18&gt;AH$2,VLOOKUP($D18,Fixtures!$B:R,Fixtures!R$1,0),IF($S18&lt;=AH$2,"","ERROR"))),"")</f>
        <v>BRE</v>
      </c>
      <c r="AI18" s="12" t="str">
        <f>IFERROR(IF(AND($R18="",$S18=""),VLOOKUP($D18,Fixtures!$B:S,Fixtures!S$1,0),IF($S18&gt;AI$2,VLOOKUP($D18,Fixtures!$B:S,Fixtures!S$1,0),IF($S18&lt;=AI$2,"","ERROR"))),"")</f>
        <v>BUR</v>
      </c>
      <c r="AJ18" s="12" t="str">
        <f>IFERROR(IF(AND($R18="",$S18=""),VLOOKUP($D18,Fixtures!$B:T,Fixtures!T$1,0),IF($S18&gt;AJ$2,VLOOKUP($D18,Fixtures!$B:T,Fixtures!T$1,0),IF($S18&lt;=AJ$2,"","ERROR"))),"")</f>
        <v>ARS</v>
      </c>
      <c r="AK18" s="12" t="str">
        <f>IFERROR(IF(AND($R18="",$S18=""),VLOOKUP($D18,Fixtures!$B:U,Fixtures!U$1,0),IF($S18&gt;AK$2,VLOOKUP($D18,Fixtures!$B:U,Fixtures!U$1,0),IF($S18&lt;=AK$2,"","ERROR"))),"")</f>
        <v>CRY</v>
      </c>
      <c r="AL18" s="12" t="str">
        <f>IFERROR(IF(AND($R18="",$S18=""),VLOOKUP($D18,Fixtures!$B:V,Fixtures!V$1,0),IF($S18&gt;AL$2,VLOOKUP($D18,Fixtures!$B:V,Fixtures!V$1,0),IF($S18&lt;=AL$2,"","ERROR"))),"")</f>
        <v>TOT</v>
      </c>
      <c r="AM18" s="12" t="str">
        <f>IFERROR(IF(AND($R18="",$S18=""),VLOOKUP($D18,Fixtures!$B:W,Fixtures!W$1,0),IF($S18&gt;AM$2,VLOOKUP($D18,Fixtures!$B:W,Fixtures!W$1,0),IF($S18&lt;=AM$2,"","ERROR"))),"")</f>
        <v>WHU</v>
      </c>
      <c r="AN18" s="12" t="str">
        <f>IFERROR(IF(AND($R18="",$S18=""),VLOOKUP($D18,Fixtures!$B:X,Fixtures!X$1,0),IF($S18&gt;AN$2,VLOOKUP($D18,Fixtures!$B:X,Fixtures!X$1,0),IF($S18&lt;=AN$2,"","ERROR"))),"")</f>
        <v>WOL</v>
      </c>
      <c r="AO18" s="12" t="str">
        <f>IFERROR(IF(AND($R18="",$S18=""),VLOOKUP($D18,Fixtures!$B:Y,Fixtures!Y$1,0),IF($S18&gt;AO$2,VLOOKUP($D18,Fixtures!$B:Y,Fixtures!Y$1,0),IF($S18&lt;=AO$2,"","ERROR"))),"")</f>
        <v>LUT</v>
      </c>
      <c r="AP18" s="12" t="str">
        <f>IFERROR(IF(AND($R18="",$S18=""),VLOOKUP($D18,Fixtures!$B:Z,Fixtures!Z$1,0),IF($S18&gt;AP$2,VLOOKUP($D18,Fixtures!$B:Z,Fixtures!Z$1,0),IF($S18&lt;=AP$2,"","ERROR"))),"")</f>
        <v>CRY</v>
      </c>
      <c r="AQ18" s="12" t="str">
        <f>IFERROR(IF(AND($R18="",$S18=""),VLOOKUP($D18,Fixtures!$B:AA,Fixtures!AA$1,0),IF($S18&gt;AQ$2,VLOOKUP($D18,Fixtures!$B:AA,Fixtures!AA$1,0),IF($S18&lt;=AQ$2,"","ERROR"))),"")</f>
        <v>TOT</v>
      </c>
      <c r="AR18" s="12" t="str">
        <f>IFERROR(IF(AND($R18="",$S18=""),VLOOKUP($D18,Fixtures!$B:AB,Fixtures!AB$1,0),IF($S18&gt;AR$2,VLOOKUP($D18,Fixtures!$B:AB,Fixtures!AB$1,0),IF($S18&lt;=AR$2,"","ERROR"))),"")</f>
        <v>SHU</v>
      </c>
      <c r="AS18" s="12" t="str">
        <f>IFERROR(IF(AND($R18="",$S18=""),VLOOKUP($D18,Fixtures!$B:AC,Fixtures!AC$1,0),IF($S18&gt;AS$2,VLOOKUP($D18,Fixtures!$B:AC,Fixtures!AC$1,0),IF($S18&lt;=AS$2,"","ERROR"))),"")</f>
        <v>EVE</v>
      </c>
      <c r="AT18" s="12" t="str">
        <f>IFERROR(IF(AND($R18="",$S18=""),VLOOKUP($D18,Fixtures!$B:AD,Fixtures!AD$1,0),IF($S18&gt;AT$2,VLOOKUP($D18,Fixtures!$B:AD,Fixtures!AD$1,0),IF($S18&lt;=AT$2,"","ERROR"))),"")</f>
        <v>FUL</v>
      </c>
      <c r="AU18" s="12" t="str">
        <f>IFERROR(IF(AND($R18="",$S18=""),VLOOKUP($D18,Fixtures!$B:AE,Fixtures!AE$1,0),IF($S18&gt;AU$2,VLOOKUP($D18,Fixtures!$B:AE,Fixtures!AE$1,0),IF($S18&lt;=AU$2,"","ERROR"))),"")</f>
        <v>NFO</v>
      </c>
      <c r="AV18" s="12" t="str">
        <f>IFERROR(IF(AND($R18="",$S18=""),VLOOKUP($D18,Fixtures!$B:AF,Fixtures!AF$1,0),IF($S18&gt;AV$2,VLOOKUP($D18,Fixtures!$B:AF,Fixtures!AF$1,0),IF($S18&lt;=AV$2,"","ERROR"))),"")</f>
        <v>MCI</v>
      </c>
      <c r="AW18" s="12" t="str">
        <f>IFERROR(IF(AND($R18="",$S18=""),VLOOKUP($D18,Fixtures!$B:AG,Fixtures!AG$1,0),IF($S18&gt;AW$2,VLOOKUP($D18,Fixtures!$B:AG,Fixtures!AG$1,0),IF($S18&lt;=AW$2,"","ERROR"))),"")</f>
        <v>LIV</v>
      </c>
      <c r="AX18" s="12" t="str">
        <f>IFERROR(IF(AND($R18="",$S18=""),VLOOKUP($D18,Fixtures!$B:AH,Fixtures!AH$1,0),IF($S18&gt;AX$2,VLOOKUP($D18,Fixtures!$B:AH,Fixtures!AH$1,0),IF($S18&lt;=AX$2,"","ERROR"))),"")</f>
        <v>BRE</v>
      </c>
      <c r="AY18" s="12" t="str">
        <f>IFERROR(IF(AND($R18="",$S18=""),VLOOKUP($D18,Fixtures!$B:AI,Fixtures!AI$1,0),IF($S18&gt;AY$2,VLOOKUP($D18,Fixtures!$B:AI,Fixtures!AI$1,0),IF($S18&lt;=AY$2,"","ERROR"))),"")</f>
        <v>ARS</v>
      </c>
      <c r="AZ18" s="12" t="str">
        <f>IFERROR(IF(AND($R18="",$S18=""),VLOOKUP($D18,Fixtures!$B:AJ,Fixtures!AJ$1,0),IF($S18&gt;AZ$2,VLOOKUP($D18,Fixtures!$B:AJ,Fixtures!AJ$1,0),IF($S18&lt;=AZ$2,"","ERROR"))),"")</f>
        <v>BUR</v>
      </c>
      <c r="BA18" s="12" t="str">
        <f>IFERROR(IF(AND($R18="",$S18=""),VLOOKUP($D18,Fixtures!$B:AK,Fixtures!AK$1,0),IF($S18&gt;BA$2,VLOOKUP($D18,Fixtures!$B:AK,Fixtures!AK$1,0),IF($S18&lt;=BA$2,"","ERROR"))),"")</f>
        <v>CHE</v>
      </c>
      <c r="BB18" s="12" t="str">
        <f>IFERROR(IF(AND($R18="",$S18=""),VLOOKUP($D18,Fixtures!$B:AL,Fixtures!AL$1,0),IF($S18&gt;BB$2,VLOOKUP($D18,Fixtures!$B:AL,Fixtures!AL$1,0),IF($S18&lt;=BB$2,"","ERROR"))),"")</f>
        <v>BOU</v>
      </c>
      <c r="BC18" s="12" t="str">
        <f>IFERROR(IF(AND($R18="",$S18=""),VLOOKUP($D18,Fixtures!$B:AM,Fixtures!AM$1,0),IF($S18&gt;BC$2,VLOOKUP($D18,Fixtures!$B:AM,Fixtures!AM$1,0),IF($S18&lt;=BC$2,"","ERROR"))),"")</f>
        <v>AVL</v>
      </c>
      <c r="BD18" s="12" t="str">
        <f>IFERROR(IF(AND($R18="",$S18=""),VLOOKUP($D18,Fixtures!$B:AN,Fixtures!AN$1,0),IF($S18&gt;BD$2,VLOOKUP($D18,Fixtures!$B:AN,Fixtures!AN$1,0),IF($S18&lt;=BD$2,"","ERROR"))),"")</f>
        <v>NEW</v>
      </c>
      <c r="BE18" s="12" t="str">
        <f>IFERROR(IF(AND($R18="",$S18=""),VLOOKUP($D18,Fixtures!$B:AO,Fixtures!AO$1,0),IF($S18&gt;BE$2,VLOOKUP($D18,Fixtures!$B:AO,Fixtures!AO$1,0),IF($S18&lt;=BE$2,"","ERROR"))),"")</f>
        <v>MUN</v>
      </c>
    </row>
    <row r="19" spans="2:57" x14ac:dyDescent="0.35">
      <c r="B19" s="22" t="s">
        <v>2064</v>
      </c>
      <c r="C19" s="24" t="str">
        <f t="shared" si="2"/>
        <v>MID</v>
      </c>
      <c r="D19" s="22" t="str">
        <f>IFERROR(VLOOKUP($B19,MID!$A:$Q,3,0),"")</f>
        <v>Everton</v>
      </c>
      <c r="E19" s="22">
        <f>IFERROR(VLOOKUP($B19,MID!$A:$Q,6,0),"")</f>
        <v>4.5</v>
      </c>
      <c r="F19" s="28">
        <f>IFERROR(VLOOKUP($B19,MID!$A:$Q,7,0),"")</f>
        <v>0</v>
      </c>
      <c r="G19" s="22">
        <f>IFERROR(VLOOKUP($B19,MID!$A:$Q,9,0),"")</f>
        <v>0.3</v>
      </c>
      <c r="H19" s="22">
        <f>IFERROR(VLOOKUP($B19,MID!$A:$N,8,0),"")</f>
        <v>3</v>
      </c>
      <c r="I19" s="22">
        <f>IFERROR(VLOOKUP($B19,MID!$A:$Q,12,FALSE),"")</f>
        <v>5</v>
      </c>
      <c r="J19" s="22">
        <f>IFERROR(VLOOKUP($B19,MID!$A:$Q,15,0),"")</f>
        <v>1</v>
      </c>
      <c r="K19" s="22">
        <f>IFERROR(VLOOKUP($B19,MID!$A:$Q,16,0),"")</f>
        <v>2</v>
      </c>
      <c r="L19" s="22">
        <f>IFERROR(VLOOKUP($B19,MID!$A:$Q,17,0),"")</f>
        <v>8</v>
      </c>
      <c r="M19" s="22">
        <f>IFERROR(VLOOKUP($B19,MID!$A:$Q,10,0),"")</f>
        <v>180</v>
      </c>
      <c r="N19" s="22">
        <f>IFERROR(VLOOKUP($B19,MID!$A:$Q,11,0),"")</f>
        <v>0</v>
      </c>
      <c r="O19" s="25">
        <f t="shared" si="0"/>
        <v>0.66666666666666663</v>
      </c>
      <c r="P19" s="30">
        <f>IFERROR(VLOOKUP($B19,MID!$A:$Q,13,0),"")</f>
        <v>0</v>
      </c>
      <c r="Q19" s="30">
        <f>IFERROR(VLOOKUP($B19,MID!$A:$Q,14,0),"")</f>
        <v>0</v>
      </c>
      <c r="R19" s="22">
        <v>8</v>
      </c>
      <c r="S19" s="22"/>
      <c r="T19" s="22" t="str">
        <f>IFERROR(IF($R19&lt;=T$2,VLOOKUP($D19,Fixtures!$B:D,Fixtures!D$1,0),""),"")</f>
        <v/>
      </c>
      <c r="U19" s="22" t="str">
        <f>IFERROR(IF($R19&lt;=U$2,VLOOKUP($D19,Fixtures!$B:E,Fixtures!E$1,0),""),"")</f>
        <v/>
      </c>
      <c r="V19" s="22" t="str">
        <f>IFERROR(IF($R19&lt;=V$2,VLOOKUP($D19,Fixtures!$B:F,Fixtures!F$1,0),""),"")</f>
        <v/>
      </c>
      <c r="W19" s="22" t="str">
        <f>IFERROR(IF($R19&lt;=W$2,VLOOKUP($D19,Fixtures!$B:G,Fixtures!G$1,0),""),"")</f>
        <v/>
      </c>
      <c r="X19" s="22" t="str">
        <f>IFERROR(IF($R19&lt;=X$2,VLOOKUP($D19,Fixtures!$B:H,Fixtures!H$1,0),""),"")</f>
        <v/>
      </c>
      <c r="Y19" s="22" t="str">
        <f>IFERROR(IF($R19&lt;=Y$2,VLOOKUP($D19,Fixtures!$B:I,Fixtures!I$1,0),""),"")</f>
        <v/>
      </c>
      <c r="Z19" s="22" t="str">
        <f>IFERROR(IF($R19&lt;=Z$2,VLOOKUP($D19,Fixtures!$B:J,Fixtures!J$1,0),""),"")</f>
        <v/>
      </c>
      <c r="AA19" s="22" t="str">
        <f>IFERROR(IF($R19&lt;=AA$2,VLOOKUP($D19,Fixtures!$B:K,Fixtures!K$1,0),""),"")</f>
        <v>BOU</v>
      </c>
      <c r="AB19" s="22" t="str">
        <f>IFERROR(IF($R19&lt;=AB$2,VLOOKUP($D19,Fixtures!$B:L,Fixtures!L$1,0),""),"")</f>
        <v>LIV</v>
      </c>
      <c r="AC19" s="22" t="str">
        <f>IFERROR(IF($R19&lt;=AC$2,VLOOKUP($D19,Fixtures!$B:M,Fixtures!M$1,0),""),"")</f>
        <v>WHU</v>
      </c>
      <c r="AD19" s="22" t="str">
        <f>IFERROR(IF($R19&lt;=AD$2,VLOOKUP($D19,Fixtures!$B:N,Fixtures!N$1,0),""),"")</f>
        <v>BRI</v>
      </c>
      <c r="AE19" s="22" t="str">
        <f>IFERROR(IF($R19&lt;=AE$2,VLOOKUP($D19,Fixtures!$B:O,Fixtures!O$1,0),""),"")</f>
        <v>CRY</v>
      </c>
      <c r="AF19" s="22" t="str">
        <f>IFERROR(IF($R19&lt;=AF$2,VLOOKUP($D19,Fixtures!$B:P,Fixtures!P$1,0),""),"")</f>
        <v>MUN</v>
      </c>
      <c r="AG19" s="22" t="str">
        <f>IFERROR(IF($R19&lt;=AG$2,VLOOKUP($D19,Fixtures!$B:Q,Fixtures!Q$1,0),""),"")</f>
        <v>NFO</v>
      </c>
      <c r="AH19" s="22" t="str">
        <f>IFERROR(IF($R19&lt;=AH$2,VLOOKUP($D19,Fixtures!$B:R,Fixtures!R$1,0),""),"")</f>
        <v>NEW</v>
      </c>
      <c r="AI19" s="22" t="str">
        <f>IFERROR(IF($R19&lt;=AI$2,VLOOKUP($D19,Fixtures!$B:S,Fixtures!S$1,0),""),"")</f>
        <v>CHE</v>
      </c>
      <c r="AJ19" s="22" t="str">
        <f>IFERROR(IF($R19&lt;=AJ$2,VLOOKUP($D19,Fixtures!$B:T,Fixtures!T$1,0),""),"")</f>
        <v>BUR</v>
      </c>
      <c r="AK19" s="22" t="str">
        <f>IFERROR(IF($R19&lt;=AK$2,VLOOKUP($D19,Fixtures!$B:U,Fixtures!U$1,0),""),"")</f>
        <v>TOT</v>
      </c>
      <c r="AL19" s="22" t="str">
        <f>IFERROR(IF($R19&lt;=AL$2,VLOOKUP($D19,Fixtures!$B:V,Fixtures!V$1,0),""),"")</f>
        <v>MCI</v>
      </c>
      <c r="AM19" s="22" t="str">
        <f>IFERROR(IF($R19&lt;=AM$2,VLOOKUP($D19,Fixtures!$B:W,Fixtures!W$1,0),""),"")</f>
        <v>WOL</v>
      </c>
      <c r="AN19" s="22" t="str">
        <f>IFERROR(IF($R19&lt;=AN$2,VLOOKUP($D19,Fixtures!$B:X,Fixtures!X$1,0),""),"")</f>
        <v>AVL</v>
      </c>
      <c r="AO19" s="22" t="str">
        <f>IFERROR(IF($R19&lt;=AO$2,VLOOKUP($D19,Fixtures!$B:Y,Fixtures!Y$1,0),""),"")</f>
        <v>FUL</v>
      </c>
      <c r="AP19" s="22" t="str">
        <f>IFERROR(IF($R19&lt;=AP$2,VLOOKUP($D19,Fixtures!$B:Z,Fixtures!Z$1,0),""),"")</f>
        <v>TOT</v>
      </c>
      <c r="AQ19" s="22" t="str">
        <f>IFERROR(IF($R19&lt;=AQ$2,VLOOKUP($D19,Fixtures!$B:AA,Fixtures!AA$1,0),""),"")</f>
        <v>MCI</v>
      </c>
      <c r="AR19" s="22" t="str">
        <f>IFERROR(IF($R19&lt;=AR$2,VLOOKUP($D19,Fixtures!$B:AB,Fixtures!AB$1,0),""),"")</f>
        <v>CRY</v>
      </c>
      <c r="AS19" s="22" t="str">
        <f>IFERROR(IF($R19&lt;=AS$2,VLOOKUP($D19,Fixtures!$B:AC,Fixtures!AC$1,0),""),"")</f>
        <v>BRI</v>
      </c>
      <c r="AT19" s="22" t="str">
        <f>IFERROR(IF($R19&lt;=AT$2,VLOOKUP($D19,Fixtures!$B:AD,Fixtures!AD$1,0),""),"")</f>
        <v>WHU</v>
      </c>
      <c r="AU19" s="22" t="str">
        <f>IFERROR(IF($R19&lt;=AU$2,VLOOKUP($D19,Fixtures!$B:AE,Fixtures!AE$1,0),""),"")</f>
        <v>MUN</v>
      </c>
      <c r="AV19" s="22" t="str">
        <f>IFERROR(IF($R19&lt;=AV$2,VLOOKUP($D19,Fixtures!$B:AF,Fixtures!AF$1,0),""),"")</f>
        <v>LIV</v>
      </c>
      <c r="AW19" s="22" t="str">
        <f>IFERROR(IF($R19&lt;=AW$2,VLOOKUP($D19,Fixtures!$B:AG,Fixtures!AG$1,0),""),"")</f>
        <v>BOU</v>
      </c>
      <c r="AX19" s="22" t="str">
        <f>IFERROR(IF($R19&lt;=AX$2,VLOOKUP($D19,Fixtures!$B:AH,Fixtures!AH$1,0),""),"")</f>
        <v>NEW</v>
      </c>
      <c r="AY19" s="22" t="str">
        <f>IFERROR(IF($R19&lt;=AY$2,VLOOKUP($D19,Fixtures!$B:AI,Fixtures!AI$1,0),""),"")</f>
        <v>BUR</v>
      </c>
      <c r="AZ19" s="22" t="str">
        <f>IFERROR(IF($R19&lt;=AZ$2,VLOOKUP($D19,Fixtures!$B:AJ,Fixtures!AJ$1,0),""),"")</f>
        <v>CHE</v>
      </c>
      <c r="BA19" s="22" t="str">
        <f>IFERROR(IF($R19&lt;=BA$2,VLOOKUP($D19,Fixtures!$B:AK,Fixtures!AK$1,0),""),"")</f>
        <v>NFO</v>
      </c>
      <c r="BB19" s="22" t="str">
        <f>IFERROR(IF($R19&lt;=BB$2,VLOOKUP($D19,Fixtures!$B:AL,Fixtures!AL$1,0),""),"")</f>
        <v>BRE</v>
      </c>
      <c r="BC19" s="22" t="str">
        <f>IFERROR(IF($R19&lt;=BC$2,VLOOKUP($D19,Fixtures!$B:AM,Fixtures!AM$1,0),""),"")</f>
        <v>LUT</v>
      </c>
      <c r="BD19" s="22" t="str">
        <f>IFERROR(IF($R19&lt;=BD$2,VLOOKUP($D19,Fixtures!$B:AN,Fixtures!AN$1,0),""),"")</f>
        <v>SHU</v>
      </c>
      <c r="BE19" s="22" t="str">
        <f>IFERROR(IF($R19&lt;=BE$2,VLOOKUP($D19,Fixtures!$B:AO,Fixtures!AO$1,0),""),"")</f>
        <v>ARS</v>
      </c>
    </row>
    <row r="20" spans="2:57" x14ac:dyDescent="0.35">
      <c r="B20" s="22" t="s">
        <v>2042</v>
      </c>
      <c r="C20" s="24" t="str">
        <f t="shared" si="2"/>
        <v>MID</v>
      </c>
      <c r="D20" s="22" t="str">
        <f>IFERROR(VLOOKUP($B20,MID!$A:$Q,3,0),"")</f>
        <v>Brentford</v>
      </c>
      <c r="E20" s="22">
        <f>IFERROR(VLOOKUP($B20,MID!$A:$Q,6,0),"")</f>
        <v>6.5</v>
      </c>
      <c r="F20" s="28">
        <f>IFERROR(VLOOKUP($B20,MID!$A:$Q,7,0),"")</f>
        <v>0</v>
      </c>
      <c r="G20" s="22">
        <f>IFERROR(VLOOKUP($B20,MID!$A:$Q,9,0),"")</f>
        <v>13.2</v>
      </c>
      <c r="H20" s="22">
        <f>IFERROR(VLOOKUP($B20,MID!$A:$N,8,0),"")</f>
        <v>150</v>
      </c>
      <c r="I20" s="22">
        <f>IFERROR(VLOOKUP($B20,MID!$A:$Q,12,FALSE),"")</f>
        <v>19</v>
      </c>
      <c r="J20" s="22">
        <f>IFERROR(VLOOKUP($B20,MID!$A:$Q,15,0),"")</f>
        <v>9</v>
      </c>
      <c r="K20" s="22">
        <f>IFERROR(VLOOKUP($B20,MID!$A:$Q,16,0),"")</f>
        <v>9</v>
      </c>
      <c r="L20" s="22">
        <f>IFERROR(VLOOKUP($B20,MID!$A:$Q,17,0),"")</f>
        <v>10</v>
      </c>
      <c r="M20" s="22">
        <f>IFERROR(VLOOKUP($B20,MID!$A:$Q,10,0),"")</f>
        <v>2905</v>
      </c>
      <c r="N20" s="22">
        <f>IFERROR(VLOOKUP($B20,MID!$A:$Q,11,0),"")</f>
        <v>3.9</v>
      </c>
      <c r="O20" s="25">
        <f t="shared" si="0"/>
        <v>23.076923076923077</v>
      </c>
      <c r="P20" s="30">
        <f>IFERROR(VLOOKUP($B20,MID!$A:$Q,13,0),"")</f>
        <v>0</v>
      </c>
      <c r="Q20" s="30">
        <f>IFERROR(VLOOKUP($B20,MID!$A:$Q,14,0),"")</f>
        <v>0</v>
      </c>
      <c r="R20" s="22"/>
      <c r="S20" s="22"/>
      <c r="T20" s="22" t="str">
        <f>IFERROR(IF($R20&lt;=T$2,VLOOKUP($D20,Fixtures!$B:D,Fixtures!D$1,0),""),"")</f>
        <v>TOT</v>
      </c>
      <c r="U20" s="22" t="str">
        <f>IFERROR(IF($R20&lt;=U$2,VLOOKUP($D20,Fixtures!$B:E,Fixtures!E$1,0),""),"")</f>
        <v>FUL</v>
      </c>
      <c r="V20" s="22" t="str">
        <f>IFERROR(IF($R20&lt;=V$2,VLOOKUP($D20,Fixtures!$B:F,Fixtures!F$1,0),""),"")</f>
        <v>CRY</v>
      </c>
      <c r="W20" s="22" t="str">
        <f>IFERROR(IF($R20&lt;=W$2,VLOOKUP($D20,Fixtures!$B:G,Fixtures!G$1,0),""),"")</f>
        <v>BOU</v>
      </c>
      <c r="X20" s="22" t="str">
        <f>IFERROR(IF($R20&lt;=X$2,VLOOKUP($D20,Fixtures!$B:H,Fixtures!H$1,0),""),"")</f>
        <v>NEW</v>
      </c>
      <c r="Y20" s="22" t="str">
        <f>IFERROR(IF($R20&lt;=Y$2,VLOOKUP($D20,Fixtures!$B:I,Fixtures!I$1,0),""),"")</f>
        <v>EVE</v>
      </c>
      <c r="Z20" s="22" t="str">
        <f>IFERROR(IF($R20&lt;=Z$2,VLOOKUP($D20,Fixtures!$B:J,Fixtures!J$1,0),""),"")</f>
        <v>NFO</v>
      </c>
      <c r="AA20" s="22" t="str">
        <f>IFERROR(IF($R20&lt;=AA$2,VLOOKUP($D20,Fixtures!$B:K,Fixtures!K$1,0),""),"")</f>
        <v>MUN</v>
      </c>
      <c r="AB20" s="22" t="str">
        <f>IFERROR(IF($R20&lt;=AB$2,VLOOKUP($D20,Fixtures!$B:L,Fixtures!L$1,0),""),"")</f>
        <v>BUR</v>
      </c>
      <c r="AC20" s="22" t="str">
        <f>IFERROR(IF($R20&lt;=AC$2,VLOOKUP($D20,Fixtures!$B:M,Fixtures!M$1,0),""),"")</f>
        <v>CHE</v>
      </c>
      <c r="AD20" s="22" t="str">
        <f>IFERROR(IF($R20&lt;=AD$2,VLOOKUP($D20,Fixtures!$B:N,Fixtures!N$1,0),""),"")</f>
        <v>WHU</v>
      </c>
      <c r="AE20" s="22" t="str">
        <f>IFERROR(IF($R20&lt;=AE$2,VLOOKUP($D20,Fixtures!$B:O,Fixtures!O$1,0),""),"")</f>
        <v>LIV</v>
      </c>
      <c r="AF20" s="22" t="str">
        <f>IFERROR(IF($R20&lt;=AF$2,VLOOKUP($D20,Fixtures!$B:P,Fixtures!P$1,0),""),"")</f>
        <v>ARS</v>
      </c>
      <c r="AG20" s="22" t="str">
        <f>IFERROR(IF($R20&lt;=AG$2,VLOOKUP($D20,Fixtures!$B:Q,Fixtures!Q$1,0),""),"")</f>
        <v>LUT</v>
      </c>
      <c r="AH20" s="22" t="str">
        <f>IFERROR(IF($R20&lt;=AH$2,VLOOKUP($D20,Fixtures!$B:R,Fixtures!R$1,0),""),"")</f>
        <v>BRI</v>
      </c>
      <c r="AI20" s="22" t="str">
        <f>IFERROR(IF($R20&lt;=AI$2,VLOOKUP($D20,Fixtures!$B:S,Fixtures!S$1,0),""),"")</f>
        <v>SHU</v>
      </c>
      <c r="AJ20" s="22" t="str">
        <f>IFERROR(IF($R20&lt;=AJ$2,VLOOKUP($D20,Fixtures!$B:T,Fixtures!T$1,0),""),"")</f>
        <v>AVL</v>
      </c>
      <c r="AK20" s="22" t="str">
        <f>IFERROR(IF($R20&lt;=AK$2,VLOOKUP($D20,Fixtures!$B:U,Fixtures!U$1,0),""),"")</f>
        <v>BLN</v>
      </c>
      <c r="AL20" s="22" t="str">
        <f>IFERROR(IF($R20&lt;=AL$2,VLOOKUP($D20,Fixtures!$B:V,Fixtures!V$1,0),""),"")</f>
        <v>WOL</v>
      </c>
      <c r="AM20" s="22" t="str">
        <f>IFERROR(IF($R20&lt;=AM$2,VLOOKUP($D20,Fixtures!$B:W,Fixtures!W$1,0),""),"")</f>
        <v>CRY</v>
      </c>
      <c r="AN20" s="22" t="str">
        <f>IFERROR(IF($R20&lt;=AN$2,VLOOKUP($D20,Fixtures!$B:X,Fixtures!X$1,0),""),"")</f>
        <v>NFO</v>
      </c>
      <c r="AO20" s="22" t="str">
        <f>IFERROR(IF($R20&lt;=AO$2,VLOOKUP($D20,Fixtures!$B:Y,Fixtures!Y$1,0),""),"")</f>
        <v>TOT</v>
      </c>
      <c r="AP20" s="22" t="str">
        <f>IFERROR(IF($R20&lt;=AP$2,VLOOKUP($D20,Fixtures!$B:Z,Fixtures!Z$1,0),""),"")</f>
        <v>MCI</v>
      </c>
      <c r="AQ20" s="22" t="str">
        <f>IFERROR(IF($R20&lt;=AQ$2,VLOOKUP($D20,Fixtures!$B:AA,Fixtures!AA$1,0),""),"")</f>
        <v>WOL</v>
      </c>
      <c r="AR20" s="22" t="str">
        <f>IFERROR(IF($R20&lt;=AR$2,VLOOKUP($D20,Fixtures!$B:AB,Fixtures!AB$1,0),""),"")</f>
        <v>LIV</v>
      </c>
      <c r="AS20" s="22" t="str">
        <f>IFERROR(IF($R20&lt;=AS$2,VLOOKUP($D20,Fixtures!$B:AC,Fixtures!AC$1,0),""),"")</f>
        <v>WHU</v>
      </c>
      <c r="AT20" s="22" t="str">
        <f>IFERROR(IF($R20&lt;=AT$2,VLOOKUP($D20,Fixtures!$B:AD,Fixtures!AD$1,0),""),"")</f>
        <v>CHE</v>
      </c>
      <c r="AU20" s="22" t="str">
        <f>IFERROR(IF($R20&lt;=AU$2,VLOOKUP($D20,Fixtures!$B:AE,Fixtures!AE$1,0),""),"")</f>
        <v>ARS</v>
      </c>
      <c r="AV20" s="22" t="str">
        <f>IFERROR(IF($R20&lt;=AV$2,VLOOKUP($D20,Fixtures!$B:AF,Fixtures!AF$1,0),""),"")</f>
        <v>BUR</v>
      </c>
      <c r="AW20" s="22" t="str">
        <f>IFERROR(IF($R20&lt;=AW$2,VLOOKUP($D20,Fixtures!$B:AG,Fixtures!AG$1,0),""),"")</f>
        <v xml:space="preserve">MUN </v>
      </c>
      <c r="AX20" s="22" t="str">
        <f>IFERROR(IF($R20&lt;=AX$2,VLOOKUP($D20,Fixtures!$B:AH,Fixtures!AH$1,0),""),"")</f>
        <v>BRI</v>
      </c>
      <c r="AY20" s="22" t="str">
        <f>IFERROR(IF($R20&lt;=AY$2,VLOOKUP($D20,Fixtures!$B:AI,Fixtures!AI$1,0),""),"")</f>
        <v>AVL</v>
      </c>
      <c r="AZ20" s="22" t="str">
        <f>IFERROR(IF($R20&lt;=AZ$2,VLOOKUP($D20,Fixtures!$B:AJ,Fixtures!AJ$1,0),""),"")</f>
        <v>SHU</v>
      </c>
      <c r="BA20" s="22" t="str">
        <f>IFERROR(IF($R20&lt;=BA$2,VLOOKUP($D20,Fixtures!$B:AK,Fixtures!AK$1,0),""),"")</f>
        <v>LUT</v>
      </c>
      <c r="BB20" s="22" t="str">
        <f>IFERROR(IF($R20&lt;=BB$2,VLOOKUP($D20,Fixtures!$B:AL,Fixtures!AL$1,0),""),"")</f>
        <v>EVE</v>
      </c>
      <c r="BC20" s="22" t="str">
        <f>IFERROR(IF($R20&lt;=BC$2,VLOOKUP($D20,Fixtures!$B:AM,Fixtures!AM$1,0),""),"")</f>
        <v>FUL</v>
      </c>
      <c r="BD20" s="22" t="str">
        <f>IFERROR(IF($R20&lt;=BD$2,VLOOKUP($D20,Fixtures!$B:AN,Fixtures!AN$1,0),""),"")</f>
        <v>BOU</v>
      </c>
      <c r="BE20" s="22" t="str">
        <f>IFERROR(IF($R20&lt;=BE$2,VLOOKUP($D20,Fixtures!$B:AO,Fixtures!AO$1,0),""),"")</f>
        <v>NEW</v>
      </c>
    </row>
    <row r="21" spans="2:57" x14ac:dyDescent="0.35">
      <c r="B21" s="12" t="s">
        <v>2057</v>
      </c>
      <c r="C21" s="23" t="str">
        <f>IF(LEN(B21)&gt;=1,"FWD","")</f>
        <v>FWD</v>
      </c>
      <c r="D21" s="12" t="str">
        <f>IFERROR(VLOOKUP($B21,FWD!$A:$Q,3,0),"")</f>
        <v>Man Utd</v>
      </c>
      <c r="E21" s="12">
        <f>IFERROR(VLOOKUP($B21,FWD!$A:$Q,6,0),"")</f>
        <v>7</v>
      </c>
      <c r="F21" s="27">
        <f>IFERROR(VLOOKUP($B21,FWD!$A:$Q,7,0),"")</f>
        <v>0</v>
      </c>
      <c r="G21" s="12">
        <f>IFERROR(VLOOKUP($B21,FWD!$A:$Q,9,0),"")</f>
        <v>1.3</v>
      </c>
      <c r="H21" s="12">
        <f>IFERROR(VLOOKUP($B21,FWD!$A:$N,8,0),"")</f>
        <v>67</v>
      </c>
      <c r="I21" s="12">
        <f>IFERROR(VLOOKUP($B21,FWD!$A:$Q,12,FALSE),"")</f>
        <v>3</v>
      </c>
      <c r="J21" s="12">
        <f>IFERROR(VLOOKUP($B21,FWD!$A:$Q,15,0),"")</f>
        <v>1</v>
      </c>
      <c r="K21" s="12">
        <f>IFERROR(VLOOKUP($B21,FWD!$A:$Q,16,0),"")</f>
        <v>4</v>
      </c>
      <c r="L21" s="12">
        <f>IFERROR(VLOOKUP($B21,FWD!$A:$Q,17,0),"")</f>
        <v>8</v>
      </c>
      <c r="M21" s="12">
        <f>IFERROR(VLOOKUP($B21,FWD!$A:$Q,10,0),"")</f>
        <v>1432</v>
      </c>
      <c r="N21" s="12">
        <f>IFERROR(VLOOKUP($B21,FWD!$A:$Q,11,0),"")</f>
        <v>0</v>
      </c>
      <c r="O21" s="26">
        <f t="shared" si="0"/>
        <v>9.5714285714285712</v>
      </c>
      <c r="P21" s="29">
        <f>IFERROR(VLOOKUP($B21,FWD!$A:$Q,13,0),"")</f>
        <v>0</v>
      </c>
      <c r="Q21" s="29">
        <f>IFERROR(VLOOKUP($B21,FWD!$A:$Q,14,0),"")</f>
        <v>0</v>
      </c>
      <c r="R21" s="12"/>
      <c r="S21" s="12"/>
      <c r="T21" s="12" t="str">
        <f>IFERROR(IF(AND($R21="",$S21=""),VLOOKUP($D21,Fixtures!$B:D,Fixtures!D$1,0),IF($S21&gt;T$2,VLOOKUP($D21,Fixtures!$B:D,Fixtures!D$1,0),IF($S21&lt;=T$2,"","ERROR"))),"")</f>
        <v>WOL</v>
      </c>
      <c r="U21" s="12" t="str">
        <f>IFERROR(IF(AND($R21="",$S21=""),VLOOKUP($D21,Fixtures!$B:E,Fixtures!E$1,0),IF($S21&gt;U$2,VLOOKUP($D21,Fixtures!$B:E,Fixtures!E$1,0),IF($S21&lt;=U$2,"","ERROR"))),"")</f>
        <v>TOT</v>
      </c>
      <c r="V21" s="12" t="str">
        <f>IFERROR(IF(AND($R21="",$S21=""),VLOOKUP($D21,Fixtures!$B:F,Fixtures!F$1,0),IF($S21&gt;V$2,VLOOKUP($D21,Fixtures!$B:F,Fixtures!F$1,0),IF($S21&lt;=V$2,"","ERROR"))),"")</f>
        <v>NFO</v>
      </c>
      <c r="W21" s="12" t="str">
        <f>IFERROR(IF(AND($R21="",$S21=""),VLOOKUP($D21,Fixtures!$B:G,Fixtures!G$1,0),IF($S21&gt;W$2,VLOOKUP($D21,Fixtures!$B:G,Fixtures!G$1,0),IF($S21&lt;=W$2,"","ERROR"))),"")</f>
        <v>ARS</v>
      </c>
      <c r="X21" s="12" t="str">
        <f>IFERROR(IF(AND($R21="",$S21=""),VLOOKUP($D21,Fixtures!$B:H,Fixtures!H$1,0),IF($S21&gt;X$2,VLOOKUP($D21,Fixtures!$B:H,Fixtures!H$1,0),IF($S21&lt;=X$2,"","ERROR"))),"")</f>
        <v>BRI</v>
      </c>
      <c r="Y21" s="12" t="str">
        <f>IFERROR(IF(AND($R21="",$S21=""),VLOOKUP($D21,Fixtures!$B:I,Fixtures!I$1,0),IF($S21&gt;Y$2,VLOOKUP($D21,Fixtures!$B:I,Fixtures!I$1,0),IF($S21&lt;=Y$2,"","ERROR"))),"")</f>
        <v>BUR</v>
      </c>
      <c r="Z21" s="12" t="str">
        <f>IFERROR(IF(AND($R21="",$S21=""),VLOOKUP($D21,Fixtures!$B:J,Fixtures!J$1,0),IF($S21&gt;Z$2,VLOOKUP($D21,Fixtures!$B:J,Fixtures!J$1,0),IF($S21&lt;=Z$2,"","ERROR"))),"")</f>
        <v>CRY</v>
      </c>
      <c r="AA21" s="12" t="str">
        <f>IFERROR(IF(AND($R21="",$S21=""),VLOOKUP($D21,Fixtures!$B:K,Fixtures!K$1,0),IF($S21&gt;AA$2,VLOOKUP($D21,Fixtures!$B:K,Fixtures!K$1,0),IF($S21&lt;=AA$2,"","ERROR"))),"")</f>
        <v>BRE</v>
      </c>
      <c r="AB21" s="12" t="str">
        <f>IFERROR(IF(AND($R21="",$S21=""),VLOOKUP($D21,Fixtures!$B:L,Fixtures!L$1,0),IF($S21&gt;AB$2,VLOOKUP($D21,Fixtures!$B:L,Fixtures!L$1,0),IF($S21&lt;=AB$2,"","ERROR"))),"")</f>
        <v>SHU</v>
      </c>
      <c r="AC21" s="12" t="str">
        <f>IFERROR(IF(AND($R21="",$S21=""),VLOOKUP($D21,Fixtures!$B:M,Fixtures!M$1,0),IF($S21&gt;AC$2,VLOOKUP($D21,Fixtures!$B:M,Fixtures!M$1,0),IF($S21&lt;=AC$2,"","ERROR"))),"")</f>
        <v>MCI</v>
      </c>
      <c r="AD21" s="12" t="str">
        <f>IFERROR(IF(AND($R21="",$S21=""),VLOOKUP($D21,Fixtures!$B:N,Fixtures!N$1,0),IF($S21&gt;AD$2,VLOOKUP($D21,Fixtures!$B:N,Fixtures!N$1,0),IF($S21&lt;=AD$2,"","ERROR"))),"")</f>
        <v>FUL</v>
      </c>
      <c r="AE21" s="12" t="str">
        <f>IFERROR(IF(AND($R21="",$S21=""),VLOOKUP($D21,Fixtures!$B:O,Fixtures!O$1,0),IF($S21&gt;AE$2,VLOOKUP($D21,Fixtures!$B:O,Fixtures!O$1,0),IF($S21&lt;=AE$2,"","ERROR"))),"")</f>
        <v>LUT</v>
      </c>
      <c r="AF21" s="12" t="str">
        <f>IFERROR(IF(AND($R21="",$S21=""),VLOOKUP($D21,Fixtures!$B:P,Fixtures!P$1,0),IF($S21&gt;AF$2,VLOOKUP($D21,Fixtures!$B:P,Fixtures!P$1,0),IF($S21&lt;=AF$2,"","ERROR"))),"")</f>
        <v>EVE</v>
      </c>
      <c r="AG21" s="12" t="str">
        <f>IFERROR(IF(AND($R21="",$S21=""),VLOOKUP($D21,Fixtures!$B:Q,Fixtures!Q$1,0),IF($S21&gt;AG$2,VLOOKUP($D21,Fixtures!$B:Q,Fixtures!Q$1,0),IF($S21&lt;=AG$2,"","ERROR"))),"")</f>
        <v>NEW</v>
      </c>
      <c r="AH21" s="12" t="str">
        <f>IFERROR(IF(AND($R21="",$S21=""),VLOOKUP($D21,Fixtures!$B:R,Fixtures!R$1,0),IF($S21&gt;AH$2,VLOOKUP($D21,Fixtures!$B:R,Fixtures!R$1,0),IF($S21&lt;=AH$2,"","ERROR"))),"")</f>
        <v>CHE</v>
      </c>
      <c r="AI21" s="12" t="str">
        <f>IFERROR(IF(AND($R21="",$S21=""),VLOOKUP($D21,Fixtures!$B:S,Fixtures!S$1,0),IF($S21&gt;AI$2,VLOOKUP($D21,Fixtures!$B:S,Fixtures!S$1,0),IF($S21&lt;=AI$2,"","ERROR"))),"")</f>
        <v>BOU</v>
      </c>
      <c r="AJ21" s="12" t="str">
        <f>IFERROR(IF(AND($R21="",$S21=""),VLOOKUP($D21,Fixtures!$B:T,Fixtures!T$1,0),IF($S21&gt;AJ$2,VLOOKUP($D21,Fixtures!$B:T,Fixtures!T$1,0),IF($S21&lt;=AJ$2,"","ERROR"))),"")</f>
        <v>LIV</v>
      </c>
      <c r="AK21" s="12" t="str">
        <f>IFERROR(IF(AND($R21="",$S21=""),VLOOKUP($D21,Fixtures!$B:U,Fixtures!U$1,0),IF($S21&gt;AK$2,VLOOKUP($D21,Fixtures!$B:U,Fixtures!U$1,0),IF($S21&lt;=AK$2,"","ERROR"))),"")</f>
        <v>WHU</v>
      </c>
      <c r="AL21" s="12" t="str">
        <f>IFERROR(IF(AND($R21="",$S21=""),VLOOKUP($D21,Fixtures!$B:V,Fixtures!V$1,0),IF($S21&gt;AL$2,VLOOKUP($D21,Fixtures!$B:V,Fixtures!V$1,0),IF($S21&lt;=AL$2,"","ERROR"))),"")</f>
        <v>AVL</v>
      </c>
      <c r="AM21" s="12" t="str">
        <f>IFERROR(IF(AND($R21="",$S21=""),VLOOKUP($D21,Fixtures!$B:W,Fixtures!W$1,0),IF($S21&gt;AM$2,VLOOKUP($D21,Fixtures!$B:W,Fixtures!W$1,0),IF($S21&lt;=AM$2,"","ERROR"))),"")</f>
        <v>NFO</v>
      </c>
      <c r="AN21" s="12" t="str">
        <f>IFERROR(IF(AND($R21="",$S21=""),VLOOKUP($D21,Fixtures!$B:X,Fixtures!X$1,0),IF($S21&gt;AN$2,VLOOKUP($D21,Fixtures!$B:X,Fixtures!X$1,0),IF($S21&lt;=AN$2,"","ERROR"))),"")</f>
        <v>TOT</v>
      </c>
      <c r="AO21" s="12" t="str">
        <f>IFERROR(IF(AND($R21="",$S21=""),VLOOKUP($D21,Fixtures!$B:Y,Fixtures!Y$1,0),IF($S21&gt;AO$2,VLOOKUP($D21,Fixtures!$B:Y,Fixtures!Y$1,0),IF($S21&lt;=AO$2,"","ERROR"))),"")</f>
        <v>WOL</v>
      </c>
      <c r="AP21" s="12" t="str">
        <f>IFERROR(IF(AND($R21="",$S21=""),VLOOKUP($D21,Fixtures!$B:Z,Fixtures!Z$1,0),IF($S21&gt;AP$2,VLOOKUP($D21,Fixtures!$B:Z,Fixtures!Z$1,0),IF($S21&lt;=AP$2,"","ERROR"))),"")</f>
        <v>WHU</v>
      </c>
      <c r="AQ21" s="12" t="str">
        <f>IFERROR(IF(AND($R21="",$S21=""),VLOOKUP($D21,Fixtures!$B:AA,Fixtures!AA$1,0),IF($S21&gt;AQ$2,VLOOKUP($D21,Fixtures!$B:AA,Fixtures!AA$1,0),IF($S21&lt;=AQ$2,"","ERROR"))),"")</f>
        <v>AVL</v>
      </c>
      <c r="AR21" s="12" t="str">
        <f>IFERROR(IF(AND($R21="",$S21=""),VLOOKUP($D21,Fixtures!$B:AB,Fixtures!AB$1,0),IF($S21&gt;AR$2,VLOOKUP($D21,Fixtures!$B:AB,Fixtures!AB$1,0),IF($S21&lt;=AR$2,"","ERROR"))),"")</f>
        <v>LUT</v>
      </c>
      <c r="AS21" s="12" t="str">
        <f>IFERROR(IF(AND($R21="",$S21=""),VLOOKUP($D21,Fixtures!$B:AC,Fixtures!AC$1,0),IF($S21&gt;AS$2,VLOOKUP($D21,Fixtures!$B:AC,Fixtures!AC$1,0),IF($S21&lt;=AS$2,"","ERROR"))),"")</f>
        <v>FUL</v>
      </c>
      <c r="AT21" s="12" t="str">
        <f>IFERROR(IF(AND($R21="",$S21=""),VLOOKUP($D21,Fixtures!$B:AD,Fixtures!AD$1,0),IF($S21&gt;AT$2,VLOOKUP($D21,Fixtures!$B:AD,Fixtures!AD$1,0),IF($S21&lt;=AT$2,"","ERROR"))),"")</f>
        <v>MCI</v>
      </c>
      <c r="AU21" s="12" t="str">
        <f>IFERROR(IF(AND($R21="",$S21=""),VLOOKUP($D21,Fixtures!$B:AE,Fixtures!AE$1,0),IF($S21&gt;AU$2,VLOOKUP($D21,Fixtures!$B:AE,Fixtures!AE$1,0),IF($S21&lt;=AU$2,"","ERROR"))),"")</f>
        <v>EVE</v>
      </c>
      <c r="AV21" s="12" t="str">
        <f>IFERROR(IF(AND($R21="",$S21=""),VLOOKUP($D21,Fixtures!$B:AF,Fixtures!AF$1,0),IF($S21&gt;AV$2,VLOOKUP($D21,Fixtures!$B:AF,Fixtures!AF$1,0),IF($S21&lt;=AV$2,"","ERROR"))),"")</f>
        <v>SHU</v>
      </c>
      <c r="AW21" s="12" t="str">
        <f>IFERROR(IF(AND($R21="",$S21=""),VLOOKUP($D21,Fixtures!$B:AG,Fixtures!AG$1,0),IF($S21&gt;AW$2,VLOOKUP($D21,Fixtures!$B:AG,Fixtures!AG$1,0),IF($S21&lt;=AW$2,"","ERROR"))),"")</f>
        <v>BRE</v>
      </c>
      <c r="AX21" s="12" t="str">
        <f>IFERROR(IF(AND($R21="",$S21=""),VLOOKUP($D21,Fixtures!$B:AH,Fixtures!AH$1,0),IF($S21&gt;AX$2,VLOOKUP($D21,Fixtures!$B:AH,Fixtures!AH$1,0),IF($S21&lt;=AX$2,"","ERROR"))),"")</f>
        <v>CHE</v>
      </c>
      <c r="AY21" s="12" t="str">
        <f>IFERROR(IF(AND($R21="",$S21=""),VLOOKUP($D21,Fixtures!$B:AI,Fixtures!AI$1,0),IF($S21&gt;AY$2,VLOOKUP($D21,Fixtures!$B:AI,Fixtures!AI$1,0),IF($S21&lt;=AY$2,"","ERROR"))),"")</f>
        <v>LIV</v>
      </c>
      <c r="AZ21" s="12" t="str">
        <f>IFERROR(IF(AND($R21="",$S21=""),VLOOKUP($D21,Fixtures!$B:AJ,Fixtures!AJ$1,0),IF($S21&gt;AZ$2,VLOOKUP($D21,Fixtures!$B:AJ,Fixtures!AJ$1,0),IF($S21&lt;=AZ$2,"","ERROR"))),"")</f>
        <v>BOU</v>
      </c>
      <c r="BA21" s="12" t="str">
        <f>IFERROR(IF(AND($R21="",$S21=""),VLOOKUP($D21,Fixtures!$B:AK,Fixtures!AK$1,0),IF($S21&gt;BA$2,VLOOKUP($D21,Fixtures!$B:AK,Fixtures!AK$1,0),IF($S21&lt;=BA$2,"","ERROR"))),"")</f>
        <v>NEW</v>
      </c>
      <c r="BB21" s="12" t="str">
        <f>IFERROR(IF(AND($R21="",$S21=""),VLOOKUP($D21,Fixtures!$B:AL,Fixtures!AL$1,0),IF($S21&gt;BB$2,VLOOKUP($D21,Fixtures!$B:AL,Fixtures!AL$1,0),IF($S21&lt;=BB$2,"","ERROR"))),"")</f>
        <v>BUR</v>
      </c>
      <c r="BC21" s="12" t="str">
        <f>IFERROR(IF(AND($R21="",$S21=""),VLOOKUP($D21,Fixtures!$B:AM,Fixtures!AM$1,0),IF($S21&gt;BC$2,VLOOKUP($D21,Fixtures!$B:AM,Fixtures!AM$1,0),IF($S21&lt;=BC$2,"","ERROR"))),"")</f>
        <v>CRY</v>
      </c>
      <c r="BD21" s="12" t="str">
        <f>IFERROR(IF(AND($R21="",$S21=""),VLOOKUP($D21,Fixtures!$B:AN,Fixtures!AN$1,0),IF($S21&gt;BD$2,VLOOKUP($D21,Fixtures!$B:AN,Fixtures!AN$1,0),IF($S21&lt;=BD$2,"","ERROR"))),"")</f>
        <v>ARS</v>
      </c>
      <c r="BE21" s="12" t="str">
        <f>IFERROR(IF(AND($R21="",$S21=""),VLOOKUP($D21,Fixtures!$B:AO,Fixtures!AO$1,0),IF($S21&gt;BE$2,VLOOKUP($D21,Fixtures!$B:AO,Fixtures!AO$1,0),IF($S21&lt;=BE$2,"","ERROR"))),"")</f>
        <v>BRI</v>
      </c>
    </row>
    <row r="22" spans="2:57" x14ac:dyDescent="0.35">
      <c r="B22" s="12" t="s">
        <v>2043</v>
      </c>
      <c r="C22" s="23" t="str">
        <f t="shared" ref="C22:C25" si="3">IF(LEN(B22)&gt;=1,"FWD","")</f>
        <v>FWD</v>
      </c>
      <c r="D22" s="12" t="str">
        <f>IFERROR(VLOOKUP($B22,FWD!$A:$Q,3,0),"")</f>
        <v>Aston Villa</v>
      </c>
      <c r="E22" s="12">
        <f>IFERROR(VLOOKUP($B22,FWD!$A:$Q,6,0),"")</f>
        <v>8</v>
      </c>
      <c r="F22" s="27">
        <f>IFERROR(VLOOKUP($B22,FWD!$A:$Q,7,0),"")</f>
        <v>0</v>
      </c>
      <c r="G22" s="12">
        <f>IFERROR(VLOOKUP($B22,FWD!$A:$Q,9,0),"")</f>
        <v>23.4</v>
      </c>
      <c r="H22" s="12">
        <f>IFERROR(VLOOKUP($B22,FWD!$A:$N,8,0),"")</f>
        <v>175</v>
      </c>
      <c r="I22" s="12">
        <f>IFERROR(VLOOKUP($B22,FWD!$A:$Q,12,FALSE),"")</f>
        <v>25</v>
      </c>
      <c r="J22" s="12">
        <f>IFERROR(VLOOKUP($B22,FWD!$A:$Q,15,0),"")</f>
        <v>15</v>
      </c>
      <c r="K22" s="12">
        <f>IFERROR(VLOOKUP($B22,FWD!$A:$Q,16,0),"")</f>
        <v>8</v>
      </c>
      <c r="L22" s="12">
        <f>IFERROR(VLOOKUP($B22,FWD!$A:$Q,17,0),"")</f>
        <v>13</v>
      </c>
      <c r="M22" s="12">
        <f>IFERROR(VLOOKUP($B22,FWD!$A:$Q,10,0),"")</f>
        <v>3129</v>
      </c>
      <c r="N22" s="12">
        <f>IFERROR(VLOOKUP($B22,FWD!$A:$Q,11,0),"")</f>
        <v>4.7</v>
      </c>
      <c r="O22" s="26">
        <f t="shared" si="0"/>
        <v>21.875</v>
      </c>
      <c r="P22" s="29">
        <f>IFERROR(VLOOKUP($B22,FWD!$A:$Q,13,0),"")</f>
        <v>0</v>
      </c>
      <c r="Q22" s="29">
        <f>IFERROR(VLOOKUP($B22,FWD!$A:$Q,14,0),"")</f>
        <v>0</v>
      </c>
      <c r="R22" s="12"/>
      <c r="S22" s="12"/>
      <c r="T22" s="12" t="str">
        <f>IFERROR(IF(AND($R22="",$S22=""),VLOOKUP($D22,Fixtures!$B:D,Fixtures!D$1,0),IF($S22&gt;T$2,VLOOKUP($D22,Fixtures!$B:D,Fixtures!D$1,0),IF($S22&lt;=T$2,"","ERROR"))),"")</f>
        <v>NEW</v>
      </c>
      <c r="U22" s="12" t="str">
        <f>IFERROR(IF(AND($R22="",$S22=""),VLOOKUP($D22,Fixtures!$B:E,Fixtures!E$1,0),IF($S22&gt;U$2,VLOOKUP($D22,Fixtures!$B:E,Fixtures!E$1,0),IF($S22&lt;=U$2,"","ERROR"))),"")</f>
        <v>EVE</v>
      </c>
      <c r="V22" s="12" t="str">
        <f>IFERROR(IF(AND($R22="",$S22=""),VLOOKUP($D22,Fixtures!$B:F,Fixtures!F$1,0),IF($S22&gt;V$2,VLOOKUP($D22,Fixtures!$B:F,Fixtures!F$1,0),IF($S22&lt;=V$2,"","ERROR"))),"")</f>
        <v>BUR</v>
      </c>
      <c r="W22" s="12" t="str">
        <f>IFERROR(IF(AND($R22="",$S22=""),VLOOKUP($D22,Fixtures!$B:G,Fixtures!G$1,0),IF($S22&gt;W$2,VLOOKUP($D22,Fixtures!$B:G,Fixtures!G$1,0),IF($S22&lt;=W$2,"","ERROR"))),"")</f>
        <v>LIV</v>
      </c>
      <c r="X22" s="12" t="str">
        <f>IFERROR(IF(AND($R22="",$S22=""),VLOOKUP($D22,Fixtures!$B:H,Fixtures!H$1,0),IF($S22&gt;X$2,VLOOKUP($D22,Fixtures!$B:H,Fixtures!H$1,0),IF($S22&lt;=X$2,"","ERROR"))),"")</f>
        <v>CRY</v>
      </c>
      <c r="Y22" s="12" t="str">
        <f>IFERROR(IF(AND($R22="",$S22=""),VLOOKUP($D22,Fixtures!$B:I,Fixtures!I$1,0),IF($S22&gt;Y$2,VLOOKUP($D22,Fixtures!$B:I,Fixtures!I$1,0),IF($S22&lt;=Y$2,"","ERROR"))),"")</f>
        <v>CHE</v>
      </c>
      <c r="Z22" s="12" t="str">
        <f>IFERROR(IF(AND($R22="",$S22=""),VLOOKUP($D22,Fixtures!$B:J,Fixtures!J$1,0),IF($S22&gt;Z$2,VLOOKUP($D22,Fixtures!$B:J,Fixtures!J$1,0),IF($S22&lt;=Z$2,"","ERROR"))),"")</f>
        <v>BRI</v>
      </c>
      <c r="AA22" s="12" t="str">
        <f>IFERROR(IF(AND($R22="",$S22=""),VLOOKUP($D22,Fixtures!$B:K,Fixtures!K$1,0),IF($S22&gt;AA$2,VLOOKUP($D22,Fixtures!$B:K,Fixtures!K$1,0),IF($S22&lt;=AA$2,"","ERROR"))),"")</f>
        <v>WOL</v>
      </c>
      <c r="AB22" s="12" t="str">
        <f>IFERROR(IF(AND($R22="",$S22=""),VLOOKUP($D22,Fixtures!$B:L,Fixtures!L$1,0),IF($S22&gt;AB$2,VLOOKUP($D22,Fixtures!$B:L,Fixtures!L$1,0),IF($S22&lt;=AB$2,"","ERROR"))),"")</f>
        <v>WHU</v>
      </c>
      <c r="AC22" s="12" t="str">
        <f>IFERROR(IF(AND($R22="",$S22=""),VLOOKUP($D22,Fixtures!$B:M,Fixtures!M$1,0),IF($S22&gt;AC$2,VLOOKUP($D22,Fixtures!$B:M,Fixtures!M$1,0),IF($S22&lt;=AC$2,"","ERROR"))),"")</f>
        <v>LUT</v>
      </c>
      <c r="AD22" s="12" t="str">
        <f>IFERROR(IF(AND($R22="",$S22=""),VLOOKUP($D22,Fixtures!$B:N,Fixtures!N$1,0),IF($S22&gt;AD$2,VLOOKUP($D22,Fixtures!$B:N,Fixtures!N$1,0),IF($S22&lt;=AD$2,"","ERROR"))),"")</f>
        <v>NFO</v>
      </c>
      <c r="AE22" s="12" t="str">
        <f>IFERROR(IF(AND($R22="",$S22=""),VLOOKUP($D22,Fixtures!$B:O,Fixtures!O$1,0),IF($S22&gt;AE$2,VLOOKUP($D22,Fixtures!$B:O,Fixtures!O$1,0),IF($S22&lt;=AE$2,"","ERROR"))),"")</f>
        <v>FUL</v>
      </c>
      <c r="AF22" s="12" t="str">
        <f>IFERROR(IF(AND($R22="",$S22=""),VLOOKUP($D22,Fixtures!$B:P,Fixtures!P$1,0),IF($S22&gt;AF$2,VLOOKUP($D22,Fixtures!$B:P,Fixtures!P$1,0),IF($S22&lt;=AF$2,"","ERROR"))),"")</f>
        <v>TOT</v>
      </c>
      <c r="AG22" s="12" t="str">
        <f>IFERROR(IF(AND($R22="",$S22=""),VLOOKUP($D22,Fixtures!$B:Q,Fixtures!Q$1,0),IF($S22&gt;AG$2,VLOOKUP($D22,Fixtures!$B:Q,Fixtures!Q$1,0),IF($S22&lt;=AG$2,"","ERROR"))),"")</f>
        <v>BOU</v>
      </c>
      <c r="AH22" s="12" t="str">
        <f>IFERROR(IF(AND($R22="",$S22=""),VLOOKUP($D22,Fixtures!$B:R,Fixtures!R$1,0),IF($S22&gt;AH$2,VLOOKUP($D22,Fixtures!$B:R,Fixtures!R$1,0),IF($S22&lt;=AH$2,"","ERROR"))),"")</f>
        <v>MCI</v>
      </c>
      <c r="AI22" s="12" t="str">
        <f>IFERROR(IF(AND($R22="",$S22=""),VLOOKUP($D22,Fixtures!$B:S,Fixtures!S$1,0),IF($S22&gt;AI$2,VLOOKUP($D22,Fixtures!$B:S,Fixtures!S$1,0),IF($S22&lt;=AI$2,"","ERROR"))),"")</f>
        <v>ARS</v>
      </c>
      <c r="AJ22" s="12" t="str">
        <f>IFERROR(IF(AND($R22="",$S22=""),VLOOKUP($D22,Fixtures!$B:T,Fixtures!T$1,0),IF($S22&gt;AJ$2,VLOOKUP($D22,Fixtures!$B:T,Fixtures!T$1,0),IF($S22&lt;=AJ$2,"","ERROR"))),"")</f>
        <v>BRE</v>
      </c>
      <c r="AK22" s="12" t="str">
        <f>IFERROR(IF(AND($R22="",$S22=""),VLOOKUP($D22,Fixtures!$B:U,Fixtures!U$1,0),IF($S22&gt;AK$2,VLOOKUP($D22,Fixtures!$B:U,Fixtures!U$1,0),IF($S22&lt;=AK$2,"","ERROR"))),"")</f>
        <v>SHU</v>
      </c>
      <c r="AL22" s="12" t="str">
        <f>IFERROR(IF(AND($R22="",$S22=""),VLOOKUP($D22,Fixtures!$B:V,Fixtures!V$1,0),IF($S22&gt;AL$2,VLOOKUP($D22,Fixtures!$B:V,Fixtures!V$1,0),IF($S22&lt;=AL$2,"","ERROR"))),"")</f>
        <v>MUN</v>
      </c>
      <c r="AM22" s="12" t="str">
        <f>IFERROR(IF(AND($R22="",$S22=""),VLOOKUP($D22,Fixtures!$B:W,Fixtures!W$1,0),IF($S22&gt;AM$2,VLOOKUP($D22,Fixtures!$B:W,Fixtures!W$1,0),IF($S22&lt;=AM$2,"","ERROR"))),"")</f>
        <v>BUR</v>
      </c>
      <c r="AN22" s="12" t="str">
        <f>IFERROR(IF(AND($R22="",$S22=""),VLOOKUP($D22,Fixtures!$B:X,Fixtures!X$1,0),IF($S22&gt;AN$2,VLOOKUP($D22,Fixtures!$B:X,Fixtures!X$1,0),IF($S22&lt;=AN$2,"","ERROR"))),"")</f>
        <v>EVE</v>
      </c>
      <c r="AO22" s="12" t="str">
        <f>IFERROR(IF(AND($R22="",$S22=""),VLOOKUP($D22,Fixtures!$B:Y,Fixtures!Y$1,0),IF($S22&gt;AO$2,VLOOKUP($D22,Fixtures!$B:Y,Fixtures!Y$1,0),IF($S22&lt;=AO$2,"","ERROR"))),"")</f>
        <v>NEW</v>
      </c>
      <c r="AP22" s="12" t="str">
        <f>IFERROR(IF(AND($R22="",$S22=""),VLOOKUP($D22,Fixtures!$B:Z,Fixtures!Z$1,0),IF($S22&gt;AP$2,VLOOKUP($D22,Fixtures!$B:Z,Fixtures!Z$1,0),IF($S22&lt;=AP$2,"","ERROR"))),"")</f>
        <v>SHU</v>
      </c>
      <c r="AQ22" s="12" t="str">
        <f>IFERROR(IF(AND($R22="",$S22=""),VLOOKUP($D22,Fixtures!$B:AA,Fixtures!AA$1,0),IF($S22&gt;AQ$2,VLOOKUP($D22,Fixtures!$B:AA,Fixtures!AA$1,0),IF($S22&lt;=AQ$2,"","ERROR"))),"")</f>
        <v>MUN</v>
      </c>
      <c r="AR22" s="12" t="str">
        <f>IFERROR(IF(AND($R22="",$S22=""),VLOOKUP($D22,Fixtures!$B:AB,Fixtures!AB$1,0),IF($S22&gt;AR$2,VLOOKUP($D22,Fixtures!$B:AB,Fixtures!AB$1,0),IF($S22&lt;=AR$2,"","ERROR"))),"")</f>
        <v>FUL</v>
      </c>
      <c r="AS22" s="12" t="str">
        <f>IFERROR(IF(AND($R22="",$S22=""),VLOOKUP($D22,Fixtures!$B:AC,Fixtures!AC$1,0),IF($S22&gt;AS$2,VLOOKUP($D22,Fixtures!$B:AC,Fixtures!AC$1,0),IF($S22&lt;=AS$2,"","ERROR"))),"")</f>
        <v>NFO</v>
      </c>
      <c r="AT22" s="12" t="str">
        <f>IFERROR(IF(AND($R22="",$S22=""),VLOOKUP($D22,Fixtures!$B:AD,Fixtures!AD$1,0),IF($S22&gt;AT$2,VLOOKUP($D22,Fixtures!$B:AD,Fixtures!AD$1,0),IF($S22&lt;=AT$2,"","ERROR"))),"")</f>
        <v>LUT</v>
      </c>
      <c r="AU22" s="12" t="str">
        <f>IFERROR(IF(AND($R22="",$S22=""),VLOOKUP($D22,Fixtures!$B:AE,Fixtures!AE$1,0),IF($S22&gt;AU$2,VLOOKUP($D22,Fixtures!$B:AE,Fixtures!AE$1,0),IF($S22&lt;=AU$2,"","ERROR"))),"")</f>
        <v>TOT</v>
      </c>
      <c r="AV22" s="12" t="str">
        <f>IFERROR(IF(AND($R22="",$S22=""),VLOOKUP($D22,Fixtures!$B:AF,Fixtures!AF$1,0),IF($S22&gt;AV$2,VLOOKUP($D22,Fixtures!$B:AF,Fixtures!AF$1,0),IF($S22&lt;=AV$2,"","ERROR"))),"")</f>
        <v>WHU</v>
      </c>
      <c r="AW22" s="12" t="str">
        <f>IFERROR(IF(AND($R22="",$S22=""),VLOOKUP($D22,Fixtures!$B:AG,Fixtures!AG$1,0),IF($S22&gt;AW$2,VLOOKUP($D22,Fixtures!$B:AG,Fixtures!AG$1,0),IF($S22&lt;=AW$2,"","ERROR"))),"")</f>
        <v>WOL</v>
      </c>
      <c r="AX22" s="12" t="str">
        <f>IFERROR(IF(AND($R22="",$S22=""),VLOOKUP($D22,Fixtures!$B:AH,Fixtures!AH$1,0),IF($S22&gt;AX$2,VLOOKUP($D22,Fixtures!$B:AH,Fixtures!AH$1,0),IF($S22&lt;=AX$2,"","ERROR"))),"")</f>
        <v>MCI</v>
      </c>
      <c r="AY22" s="12" t="str">
        <f>IFERROR(IF(AND($R22="",$S22=""),VLOOKUP($D22,Fixtures!$B:AI,Fixtures!AI$1,0),IF($S22&gt;AY$2,VLOOKUP($D22,Fixtures!$B:AI,Fixtures!AI$1,0),IF($S22&lt;=AY$2,"","ERROR"))),"")</f>
        <v>BRE</v>
      </c>
      <c r="AZ22" s="12" t="str">
        <f>IFERROR(IF(AND($R22="",$S22=""),VLOOKUP($D22,Fixtures!$B:AJ,Fixtures!AJ$1,0),IF($S22&gt;AZ$2,VLOOKUP($D22,Fixtures!$B:AJ,Fixtures!AJ$1,0),IF($S22&lt;=AZ$2,"","ERROR"))),"")</f>
        <v>ARS</v>
      </c>
      <c r="BA22" s="12" t="str">
        <f>IFERROR(IF(AND($R22="",$S22=""),VLOOKUP($D22,Fixtures!$B:AK,Fixtures!AK$1,0),IF($S22&gt;BA$2,VLOOKUP($D22,Fixtures!$B:AK,Fixtures!AK$1,0),IF($S22&lt;=BA$2,"","ERROR"))),"")</f>
        <v>BOU</v>
      </c>
      <c r="BB22" s="12" t="str">
        <f>IFERROR(IF(AND($R22="",$S22=""),VLOOKUP($D22,Fixtures!$B:AL,Fixtures!AL$1,0),IF($S22&gt;BB$2,VLOOKUP($D22,Fixtures!$B:AL,Fixtures!AL$1,0),IF($S22&lt;=BB$2,"","ERROR"))),"")</f>
        <v>CHE</v>
      </c>
      <c r="BC22" s="12" t="str">
        <f>IFERROR(IF(AND($R22="",$S22=""),VLOOKUP($D22,Fixtures!$B:AM,Fixtures!AM$1,0),IF($S22&gt;BC$2,VLOOKUP($D22,Fixtures!$B:AM,Fixtures!AM$1,0),IF($S22&lt;=BC$2,"","ERROR"))),"")</f>
        <v>BRI</v>
      </c>
      <c r="BD22" s="12" t="str">
        <f>IFERROR(IF(AND($R22="",$S22=""),VLOOKUP($D22,Fixtures!$B:AN,Fixtures!AN$1,0),IF($S22&gt;BD$2,VLOOKUP($D22,Fixtures!$B:AN,Fixtures!AN$1,0),IF($S22&lt;=BD$2,"","ERROR"))),"")</f>
        <v>LIV</v>
      </c>
      <c r="BE22" s="12" t="str">
        <f>IFERROR(IF(AND($R22="",$S22=""),VLOOKUP($D22,Fixtures!$B:AO,Fixtures!AO$1,0),IF($S22&gt;BE$2,VLOOKUP($D22,Fixtures!$B:AO,Fixtures!AO$1,0),IF($S22&lt;=BE$2,"","ERROR"))),"")</f>
        <v>CRY</v>
      </c>
    </row>
    <row r="23" spans="2:57" x14ac:dyDescent="0.35">
      <c r="B23" s="12" t="s">
        <v>2044</v>
      </c>
      <c r="C23" s="23" t="str">
        <f t="shared" si="3"/>
        <v>FWD</v>
      </c>
      <c r="D23" s="12" t="str">
        <f>IFERROR(VLOOKUP($B23,FWD!$A:$Q,3,0),"")</f>
        <v>Luton</v>
      </c>
      <c r="E23" s="12">
        <f>IFERROR(VLOOKUP($B23,FWD!$A:$Q,6,0),"")</f>
        <v>4.5</v>
      </c>
      <c r="F23" s="27">
        <f>IFERROR(VLOOKUP($B23,FWD!$A:$Q,7,0),"")</f>
        <v>0</v>
      </c>
      <c r="G23" s="12">
        <f>IFERROR(VLOOKUP($B23,FWD!$A:$Q,9,0),"")</f>
        <v>4.2</v>
      </c>
      <c r="H23" s="12">
        <f>IFERROR(VLOOKUP($B23,FWD!$A:$N,8,0),"")</f>
        <v>127</v>
      </c>
      <c r="I23" s="12">
        <f>IFERROR(VLOOKUP($B23,FWD!$A:$Q,12,FALSE),"")</f>
        <v>13</v>
      </c>
      <c r="J23" s="12">
        <f>IFERROR(VLOOKUP($B23,FWD!$A:$Q,15,0),"")</f>
        <v>3</v>
      </c>
      <c r="K23" s="12">
        <f>IFERROR(VLOOKUP($B23,FWD!$A:$Q,16,0),"")</f>
        <v>1</v>
      </c>
      <c r="L23" s="12">
        <f>IFERROR(VLOOKUP($B23,FWD!$A:$Q,17,0),"")</f>
        <v>11</v>
      </c>
      <c r="M23" s="12">
        <f>IFERROR(VLOOKUP($B23,FWD!$A:$Q,10,0),"")</f>
        <v>2835</v>
      </c>
      <c r="N23" s="12">
        <f>IFERROR(VLOOKUP($B23,FWD!$A:$Q,11,0),"")</f>
        <v>0</v>
      </c>
      <c r="O23" s="26">
        <f t="shared" si="0"/>
        <v>28.222222222222221</v>
      </c>
      <c r="P23" s="29">
        <f>IFERROR(VLOOKUP($B23,FWD!$A:$Q,13,0),"")</f>
        <v>0</v>
      </c>
      <c r="Q23" s="29">
        <f>IFERROR(VLOOKUP($B23,FWD!$A:$Q,14,0),"")</f>
        <v>0</v>
      </c>
      <c r="R23" s="12"/>
      <c r="S23" s="12"/>
      <c r="T23" s="12" t="str">
        <f>IFERROR(IF(AND($R23="",$S23=""),VLOOKUP($D23,Fixtures!$B:D,Fixtures!D$1,0),IF($S23&gt;T$2,VLOOKUP($D23,Fixtures!$B:D,Fixtures!D$1,0),IF($S23&lt;=T$2,"","ERROR"))),"")</f>
        <v>BRI</v>
      </c>
      <c r="U23" s="12" t="str">
        <f>IFERROR(IF(AND($R23="",$S23=""),VLOOKUP($D23,Fixtures!$B:E,Fixtures!E$1,0),IF($S23&gt;U$2,VLOOKUP($D23,Fixtures!$B:E,Fixtures!E$1,0),IF($S23&lt;=U$2,"","ERROR"))),"")</f>
        <v>BLN</v>
      </c>
      <c r="V23" s="12" t="str">
        <f>IFERROR(IF(AND($R23="",$S23=""),VLOOKUP($D23,Fixtures!$B:F,Fixtures!F$1,0),IF($S23&gt;V$2,VLOOKUP($D23,Fixtures!$B:F,Fixtures!F$1,0),IF($S23&lt;=V$2,"","ERROR"))),"")</f>
        <v>CHE</v>
      </c>
      <c r="W23" s="12" t="str">
        <f>IFERROR(IF(AND($R23="",$S23=""),VLOOKUP($D23,Fixtures!$B:G,Fixtures!G$1,0),IF($S23&gt;W$2,VLOOKUP($D23,Fixtures!$B:G,Fixtures!G$1,0),IF($S23&lt;=W$2,"","ERROR"))),"")</f>
        <v>WHU</v>
      </c>
      <c r="X23" s="12" t="str">
        <f>IFERROR(IF(AND($R23="",$S23=""),VLOOKUP($D23,Fixtures!$B:H,Fixtures!H$1,0),IF($S23&gt;X$2,VLOOKUP($D23,Fixtures!$B:H,Fixtures!H$1,0),IF($S23&lt;=X$2,"","ERROR"))),"")</f>
        <v>FUL</v>
      </c>
      <c r="Y23" s="12" t="str">
        <f>IFERROR(IF(AND($R23="",$S23=""),VLOOKUP($D23,Fixtures!$B:I,Fixtures!I$1,0),IF($S23&gt;Y$2,VLOOKUP($D23,Fixtures!$B:I,Fixtures!I$1,0),IF($S23&lt;=Y$2,"","ERROR"))),"")</f>
        <v>WOL</v>
      </c>
      <c r="Z23" s="12" t="str">
        <f>IFERROR(IF(AND($R23="",$S23=""),VLOOKUP($D23,Fixtures!$B:J,Fixtures!J$1,0),IF($S23&gt;Z$2,VLOOKUP($D23,Fixtures!$B:J,Fixtures!J$1,0),IF($S23&lt;=Z$2,"","ERROR"))),"")</f>
        <v>EVE</v>
      </c>
      <c r="AA23" s="12" t="str">
        <f>IFERROR(IF(AND($R23="",$S23=""),VLOOKUP($D23,Fixtures!$B:K,Fixtures!K$1,0),IF($S23&gt;AA$2,VLOOKUP($D23,Fixtures!$B:K,Fixtures!K$1,0),IF($S23&lt;=AA$2,"","ERROR"))),"")</f>
        <v>TOT</v>
      </c>
      <c r="AB23" s="12" t="str">
        <f>IFERROR(IF(AND($R23="",$S23=""),VLOOKUP($D23,Fixtures!$B:L,Fixtures!L$1,0),IF($S23&gt;AB$2,VLOOKUP($D23,Fixtures!$B:L,Fixtures!L$1,0),IF($S23&lt;=AB$2,"","ERROR"))),"")</f>
        <v>NFO</v>
      </c>
      <c r="AC23" s="12" t="str">
        <f>IFERROR(IF(AND($R23="",$S23=""),VLOOKUP($D23,Fixtures!$B:M,Fixtures!M$1,0),IF($S23&gt;AC$2,VLOOKUP($D23,Fixtures!$B:M,Fixtures!M$1,0),IF($S23&lt;=AC$2,"","ERROR"))),"")</f>
        <v>AVL</v>
      </c>
      <c r="AD23" s="12" t="str">
        <f>IFERROR(IF(AND($R23="",$S23=""),VLOOKUP($D23,Fixtures!$B:N,Fixtures!N$1,0),IF($S23&gt;AD$2,VLOOKUP($D23,Fixtures!$B:N,Fixtures!N$1,0),IF($S23&lt;=AD$2,"","ERROR"))),"")</f>
        <v>LIV</v>
      </c>
      <c r="AE23" s="12" t="str">
        <f>IFERROR(IF(AND($R23="",$S23=""),VLOOKUP($D23,Fixtures!$B:O,Fixtures!O$1,0),IF($S23&gt;AE$2,VLOOKUP($D23,Fixtures!$B:O,Fixtures!O$1,0),IF($S23&lt;=AE$2,"","ERROR"))),"")</f>
        <v>MUN</v>
      </c>
      <c r="AF23" s="12" t="str">
        <f>IFERROR(IF(AND($R23="",$S23=""),VLOOKUP($D23,Fixtures!$B:P,Fixtures!P$1,0),IF($S23&gt;AF$2,VLOOKUP($D23,Fixtures!$B:P,Fixtures!P$1,0),IF($S23&lt;=AF$2,"","ERROR"))),"")</f>
        <v>CRY</v>
      </c>
      <c r="AG23" s="12" t="str">
        <f>IFERROR(IF(AND($R23="",$S23=""),VLOOKUP($D23,Fixtures!$B:Q,Fixtures!Q$1,0),IF($S23&gt;AG$2,VLOOKUP($D23,Fixtures!$B:Q,Fixtures!Q$1,0),IF($S23&lt;=AG$2,"","ERROR"))),"")</f>
        <v>BRE</v>
      </c>
      <c r="AH23" s="12" t="str">
        <f>IFERROR(IF(AND($R23="",$S23=""),VLOOKUP($D23,Fixtures!$B:R,Fixtures!R$1,0),IF($S23&gt;AH$2,VLOOKUP($D23,Fixtures!$B:R,Fixtures!R$1,0),IF($S23&lt;=AH$2,"","ERROR"))),"")</f>
        <v>ARS</v>
      </c>
      <c r="AI23" s="12" t="str">
        <f>IFERROR(IF(AND($R23="",$S23=""),VLOOKUP($D23,Fixtures!$B:S,Fixtures!S$1,0),IF($S23&gt;AI$2,VLOOKUP($D23,Fixtures!$B:S,Fixtures!S$1,0),IF($S23&lt;=AI$2,"","ERROR"))),"")</f>
        <v>MCI</v>
      </c>
      <c r="AJ23" s="12" t="str">
        <f>IFERROR(IF(AND($R23="",$S23=""),VLOOKUP($D23,Fixtures!$B:T,Fixtures!T$1,0),IF($S23&gt;AJ$2,VLOOKUP($D23,Fixtures!$B:T,Fixtures!T$1,0),IF($S23&lt;=AJ$2,"","ERROR"))),"")</f>
        <v>BOU</v>
      </c>
      <c r="AK23" s="12" t="str">
        <f>IFERROR(IF(AND($R23="",$S23=""),VLOOKUP($D23,Fixtures!$B:U,Fixtures!U$1,0),IF($S23&gt;AK$2,VLOOKUP($D23,Fixtures!$B:U,Fixtures!U$1,0),IF($S23&lt;=AK$2,"","ERROR"))),"")</f>
        <v>NEW</v>
      </c>
      <c r="AL23" s="12" t="str">
        <f>IFERROR(IF(AND($R23="",$S23=""),VLOOKUP($D23,Fixtures!$B:V,Fixtures!V$1,0),IF($S23&gt;AL$2,VLOOKUP($D23,Fixtures!$B:V,Fixtures!V$1,0),IF($S23&lt;=AL$2,"","ERROR"))),"")</f>
        <v>SHU</v>
      </c>
      <c r="AM23" s="12" t="str">
        <f>IFERROR(IF(AND($R23="",$S23=""),VLOOKUP($D23,Fixtures!$B:W,Fixtures!W$1,0),IF($S23&gt;AM$2,VLOOKUP($D23,Fixtures!$B:W,Fixtures!W$1,0),IF($S23&lt;=AM$2,"","ERROR"))),"")</f>
        <v>CHE</v>
      </c>
      <c r="AN23" s="12" t="str">
        <f>IFERROR(IF(AND($R23="",$S23=""),VLOOKUP($D23,Fixtures!$B:X,Fixtures!X$1,0),IF($S23&gt;AN$2,VLOOKUP($D23,Fixtures!$B:X,Fixtures!X$1,0),IF($S23&lt;=AN$2,"","ERROR"))),"")</f>
        <v>BUR</v>
      </c>
      <c r="AO23" s="12" t="str">
        <f>IFERROR(IF(AND($R23="",$S23=""),VLOOKUP($D23,Fixtures!$B:Y,Fixtures!Y$1,0),IF($S23&gt;AO$2,VLOOKUP($D23,Fixtures!$B:Y,Fixtures!Y$1,0),IF($S23&lt;=AO$2,"","ERROR"))),"")</f>
        <v>BRI</v>
      </c>
      <c r="AP23" s="12" t="str">
        <f>IFERROR(IF(AND($R23="",$S23=""),VLOOKUP($D23,Fixtures!$B:Z,Fixtures!Z$1,0),IF($S23&gt;AP$2,VLOOKUP($D23,Fixtures!$B:Z,Fixtures!Z$1,0),IF($S23&lt;=AP$2,"","ERROR"))),"")</f>
        <v>NEW</v>
      </c>
      <c r="AQ23" s="12" t="str">
        <f>IFERROR(IF(AND($R23="",$S23=""),VLOOKUP($D23,Fixtures!$B:AA,Fixtures!AA$1,0),IF($S23&gt;AQ$2,VLOOKUP($D23,Fixtures!$B:AA,Fixtures!AA$1,0),IF($S23&lt;=AQ$2,"","ERROR"))),"")</f>
        <v>SHU</v>
      </c>
      <c r="AR23" s="12" t="str">
        <f>IFERROR(IF(AND($R23="",$S23=""),VLOOKUP($D23,Fixtures!$B:AB,Fixtures!AB$1,0),IF($S23&gt;AR$2,VLOOKUP($D23,Fixtures!$B:AB,Fixtures!AB$1,0),IF($S23&lt;=AR$2,"","ERROR"))),"")</f>
        <v>MUN</v>
      </c>
      <c r="AS23" s="12" t="str">
        <f>IFERROR(IF(AND($R23="",$S23=""),VLOOKUP($D23,Fixtures!$B:AC,Fixtures!AC$1,0),IF($S23&gt;AS$2,VLOOKUP($D23,Fixtures!$B:AC,Fixtures!AC$1,0),IF($S23&lt;=AS$2,"","ERROR"))),"")</f>
        <v>LIV</v>
      </c>
      <c r="AT23" s="12" t="str">
        <f>IFERROR(IF(AND($R23="",$S23=""),VLOOKUP($D23,Fixtures!$B:AD,Fixtures!AD$1,0),IF($S23&gt;AT$2,VLOOKUP($D23,Fixtures!$B:AD,Fixtures!AD$1,0),IF($S23&lt;=AT$2,"","ERROR"))),"")</f>
        <v>AVL</v>
      </c>
      <c r="AU23" s="12" t="str">
        <f>IFERROR(IF(AND($R23="",$S23=""),VLOOKUP($D23,Fixtures!$B:AE,Fixtures!AE$1,0),IF($S23&gt;AU$2,VLOOKUP($D23,Fixtures!$B:AE,Fixtures!AE$1,0),IF($S23&lt;=AU$2,"","ERROR"))),"")</f>
        <v>CRY</v>
      </c>
      <c r="AV23" s="12" t="str">
        <f>IFERROR(IF(AND($R23="",$S23=""),VLOOKUP($D23,Fixtures!$B:AF,Fixtures!AF$1,0),IF($S23&gt;AV$2,VLOOKUP($D23,Fixtures!$B:AF,Fixtures!AF$1,0),IF($S23&lt;=AV$2,"","ERROR"))),"")</f>
        <v>NFO</v>
      </c>
      <c r="AW23" s="12" t="str">
        <f>IFERROR(IF(AND($R23="",$S23=""),VLOOKUP($D23,Fixtures!$B:AG,Fixtures!AG$1,0),IF($S23&gt;AW$2,VLOOKUP($D23,Fixtures!$B:AG,Fixtures!AG$1,0),IF($S23&lt;=AW$2,"","ERROR"))),"")</f>
        <v>TOT</v>
      </c>
      <c r="AX23" s="12" t="str">
        <f>IFERROR(IF(AND($R23="",$S23=""),VLOOKUP($D23,Fixtures!$B:AH,Fixtures!AH$1,0),IF($S23&gt;AX$2,VLOOKUP($D23,Fixtures!$B:AH,Fixtures!AH$1,0),IF($S23&lt;=AX$2,"","ERROR"))),"")</f>
        <v>ARS</v>
      </c>
      <c r="AY23" s="12" t="str">
        <f>IFERROR(IF(AND($R23="",$S23=""),VLOOKUP($D23,Fixtures!$B:AI,Fixtures!AI$1,0),IF($S23&gt;AY$2,VLOOKUP($D23,Fixtures!$B:AI,Fixtures!AI$1,0),IF($S23&lt;=AY$2,"","ERROR"))),"")</f>
        <v>BOU</v>
      </c>
      <c r="AZ23" s="12" t="str">
        <f>IFERROR(IF(AND($R23="",$S23=""),VLOOKUP($D23,Fixtures!$B:AJ,Fixtures!AJ$1,0),IF($S23&gt;AZ$2,VLOOKUP($D23,Fixtures!$B:AJ,Fixtures!AJ$1,0),IF($S23&lt;=AZ$2,"","ERROR"))),"")</f>
        <v>MCI</v>
      </c>
      <c r="BA23" s="12" t="str">
        <f>IFERROR(IF(AND($R23="",$S23=""),VLOOKUP($D23,Fixtures!$B:AK,Fixtures!AK$1,0),IF($S23&gt;BA$2,VLOOKUP($D23,Fixtures!$B:AK,Fixtures!AK$1,0),IF($S23&lt;=BA$2,"","ERROR"))),"")</f>
        <v>BRE</v>
      </c>
      <c r="BB23" s="12" t="str">
        <f>IFERROR(IF(AND($R23="",$S23=""),VLOOKUP($D23,Fixtures!$B:AL,Fixtures!AL$1,0),IF($S23&gt;BB$2,VLOOKUP($D23,Fixtures!$B:AL,Fixtures!AL$1,0),IF($S23&lt;=BB$2,"","ERROR"))),"")</f>
        <v>WOL</v>
      </c>
      <c r="BC23" s="12" t="str">
        <f>IFERROR(IF(AND($R23="",$S23=""),VLOOKUP($D23,Fixtures!$B:AM,Fixtures!AM$1,0),IF($S23&gt;BC$2,VLOOKUP($D23,Fixtures!$B:AM,Fixtures!AM$1,0),IF($S23&lt;=BC$2,"","ERROR"))),"")</f>
        <v>EVE</v>
      </c>
      <c r="BD23" s="12" t="str">
        <f>IFERROR(IF(AND($R23="",$S23=""),VLOOKUP($D23,Fixtures!$B:AN,Fixtures!AN$1,0),IF($S23&gt;BD$2,VLOOKUP($D23,Fixtures!$B:AN,Fixtures!AN$1,0),IF($S23&lt;=BD$2,"","ERROR"))),"")</f>
        <v>WHU</v>
      </c>
      <c r="BE23" s="12" t="str">
        <f>IFERROR(IF(AND($R23="",$S23=""),VLOOKUP($D23,Fixtures!$B:AO,Fixtures!AO$1,0),IF($S23&gt;BE$2,VLOOKUP($D23,Fixtures!$B:AO,Fixtures!AO$1,0),IF($S23&lt;=BE$2,"","ERROR"))),"")</f>
        <v>FUL</v>
      </c>
    </row>
    <row r="24" spans="2:57" x14ac:dyDescent="0.35">
      <c r="B24" s="22" t="s">
        <v>2045</v>
      </c>
      <c r="C24" s="24" t="str">
        <f t="shared" si="3"/>
        <v>FWD</v>
      </c>
      <c r="D24" s="22" t="str">
        <f>IFERROR(VLOOKUP($B24,FWD!$A:$Q,3,0),"")</f>
        <v>Brighton</v>
      </c>
      <c r="E24" s="22">
        <f>IFERROR(VLOOKUP($B24,FWD!$A:$Q,6,0),"")</f>
        <v>5.5</v>
      </c>
      <c r="F24" s="28">
        <f>IFERROR(VLOOKUP($B24,FWD!$A:$Q,7,0),"")</f>
        <v>0</v>
      </c>
      <c r="G24" s="22">
        <f>IFERROR(VLOOKUP($B24,FWD!$A:$Q,9,0),"")</f>
        <v>12.2</v>
      </c>
      <c r="H24" s="22">
        <f>IFERROR(VLOOKUP($B24,FWD!$A:$N,8,0),"")</f>
        <v>159</v>
      </c>
      <c r="I24" s="22">
        <f>IFERROR(VLOOKUP($B24,FWD!$A:$Q,12,FALSE),"")</f>
        <v>14</v>
      </c>
      <c r="J24" s="22">
        <f>IFERROR(VLOOKUP($B24,FWD!$A:$Q,15,0),"")</f>
        <v>9</v>
      </c>
      <c r="K24" s="22">
        <f>IFERROR(VLOOKUP($B24,FWD!$A:$Q,16,0),"")</f>
        <v>8</v>
      </c>
      <c r="L24" s="22">
        <f>IFERROR(VLOOKUP($B24,FWD!$A:$Q,17,0),"")</f>
        <v>11</v>
      </c>
      <c r="M24" s="22">
        <f>IFERROR(VLOOKUP($B24,FWD!$A:$Q,10,0),"")</f>
        <v>3240</v>
      </c>
      <c r="N24" s="22">
        <f>IFERROR(VLOOKUP($B24,FWD!$A:$Q,11,0),"")</f>
        <v>0</v>
      </c>
      <c r="O24" s="25">
        <f t="shared" si="0"/>
        <v>28.90909090909091</v>
      </c>
      <c r="P24" s="30">
        <f>IFERROR(VLOOKUP($B24,FWD!$A:$Q,13,0),"")</f>
        <v>0</v>
      </c>
      <c r="Q24" s="30">
        <f>IFERROR(VLOOKUP($B24,FWD!$A:$Q,14,0),"")</f>
        <v>0</v>
      </c>
      <c r="R24" s="22"/>
      <c r="S24" s="22"/>
      <c r="T24" s="22" t="str">
        <f>IFERROR(IF($R24&lt;=T$2,VLOOKUP($D24,Fixtures!$B:D,Fixtures!D$1,0),""),"")</f>
        <v>LUT</v>
      </c>
      <c r="U24" s="22" t="str">
        <f>IFERROR(IF($R24&lt;=U$2,VLOOKUP($D24,Fixtures!$B:E,Fixtures!E$1,0),""),"")</f>
        <v>WOL</v>
      </c>
      <c r="V24" s="22" t="str">
        <f>IFERROR(IF($R24&lt;=V$2,VLOOKUP($D24,Fixtures!$B:F,Fixtures!F$1,0),""),"")</f>
        <v>WHU</v>
      </c>
      <c r="W24" s="22" t="str">
        <f>IFERROR(IF($R24&lt;=W$2,VLOOKUP($D24,Fixtures!$B:G,Fixtures!G$1,0),""),"")</f>
        <v>NEW</v>
      </c>
      <c r="X24" s="22" t="str">
        <f>IFERROR(IF($R24&lt;=X$2,VLOOKUP($D24,Fixtures!$B:H,Fixtures!H$1,0),""),"")</f>
        <v>MUN</v>
      </c>
      <c r="Y24" s="22" t="str">
        <f>IFERROR(IF($R24&lt;=Y$2,VLOOKUP($D24,Fixtures!$B:I,Fixtures!I$1,0),""),"")</f>
        <v>BOU</v>
      </c>
      <c r="Z24" s="22" t="str">
        <f>IFERROR(IF($R24&lt;=Z$2,VLOOKUP($D24,Fixtures!$B:J,Fixtures!J$1,0),""),"")</f>
        <v>AVL</v>
      </c>
      <c r="AA24" s="22" t="str">
        <f>IFERROR(IF($R24&lt;=AA$2,VLOOKUP($D24,Fixtures!$B:K,Fixtures!K$1,0),""),"")</f>
        <v>LIV</v>
      </c>
      <c r="AB24" s="22" t="str">
        <f>IFERROR(IF($R24&lt;=AB$2,VLOOKUP($D24,Fixtures!$B:L,Fixtures!L$1,0),""),"")</f>
        <v>MCI</v>
      </c>
      <c r="AC24" s="22" t="str">
        <f>IFERROR(IF($R24&lt;=AC$2,VLOOKUP($D24,Fixtures!$B:M,Fixtures!M$1,0),""),"")</f>
        <v>FUL</v>
      </c>
      <c r="AD24" s="22" t="str">
        <f>IFERROR(IF($R24&lt;=AD$2,VLOOKUP($D24,Fixtures!$B:N,Fixtures!N$1,0),""),"")</f>
        <v>EVE</v>
      </c>
      <c r="AE24" s="22" t="str">
        <f>IFERROR(IF($R24&lt;=AE$2,VLOOKUP($D24,Fixtures!$B:O,Fixtures!O$1,0),""),"")</f>
        <v>SHU</v>
      </c>
      <c r="AF24" s="22" t="str">
        <f>IFERROR(IF($R24&lt;=AF$2,VLOOKUP($D24,Fixtures!$B:P,Fixtures!P$1,0),""),"")</f>
        <v>NFO</v>
      </c>
      <c r="AG24" s="22" t="str">
        <f>IFERROR(IF($R24&lt;=AG$2,VLOOKUP($D24,Fixtures!$B:Q,Fixtures!Q$1,0),""),"")</f>
        <v>CHE</v>
      </c>
      <c r="AH24" s="22" t="str">
        <f>IFERROR(IF($R24&lt;=AH$2,VLOOKUP($D24,Fixtures!$B:R,Fixtures!R$1,0),""),"")</f>
        <v>BRE</v>
      </c>
      <c r="AI24" s="22" t="str">
        <f>IFERROR(IF($R24&lt;=AI$2,VLOOKUP($D24,Fixtures!$B:S,Fixtures!S$1,0),""),"")</f>
        <v>BUR</v>
      </c>
      <c r="AJ24" s="22" t="str">
        <f>IFERROR(IF($R24&lt;=AJ$2,VLOOKUP($D24,Fixtures!$B:T,Fixtures!T$1,0),""),"")</f>
        <v>ARS</v>
      </c>
      <c r="AK24" s="22" t="str">
        <f>IFERROR(IF($R24&lt;=AK$2,VLOOKUP($D24,Fixtures!$B:U,Fixtures!U$1,0),""),"")</f>
        <v>CRY</v>
      </c>
      <c r="AL24" s="22" t="str">
        <f>IFERROR(IF($R24&lt;=AL$2,VLOOKUP($D24,Fixtures!$B:V,Fixtures!V$1,0),""),"")</f>
        <v>TOT</v>
      </c>
      <c r="AM24" s="22" t="str">
        <f>IFERROR(IF($R24&lt;=AM$2,VLOOKUP($D24,Fixtures!$B:W,Fixtures!W$1,0),""),"")</f>
        <v>WHU</v>
      </c>
      <c r="AN24" s="22" t="str">
        <f>IFERROR(IF($R24&lt;=AN$2,VLOOKUP($D24,Fixtures!$B:X,Fixtures!X$1,0),""),"")</f>
        <v>WOL</v>
      </c>
      <c r="AO24" s="22" t="str">
        <f>IFERROR(IF($R24&lt;=AO$2,VLOOKUP($D24,Fixtures!$B:Y,Fixtures!Y$1,0),""),"")</f>
        <v>LUT</v>
      </c>
      <c r="AP24" s="22" t="str">
        <f>IFERROR(IF($R24&lt;=AP$2,VLOOKUP($D24,Fixtures!$B:Z,Fixtures!Z$1,0),""),"")</f>
        <v>CRY</v>
      </c>
      <c r="AQ24" s="22" t="str">
        <f>IFERROR(IF($R24&lt;=AQ$2,VLOOKUP($D24,Fixtures!$B:AA,Fixtures!AA$1,0),""),"")</f>
        <v>TOT</v>
      </c>
      <c r="AR24" s="22" t="str">
        <f>IFERROR(IF($R24&lt;=AR$2,VLOOKUP($D24,Fixtures!$B:AB,Fixtures!AB$1,0),""),"")</f>
        <v>SHU</v>
      </c>
      <c r="AS24" s="22" t="str">
        <f>IFERROR(IF($R24&lt;=AS$2,VLOOKUP($D24,Fixtures!$B:AC,Fixtures!AC$1,0),""),"")</f>
        <v>EVE</v>
      </c>
      <c r="AT24" s="22" t="str">
        <f>IFERROR(IF($R24&lt;=AT$2,VLOOKUP($D24,Fixtures!$B:AD,Fixtures!AD$1,0),""),"")</f>
        <v>FUL</v>
      </c>
      <c r="AU24" s="22" t="str">
        <f>IFERROR(IF($R24&lt;=AU$2,VLOOKUP($D24,Fixtures!$B:AE,Fixtures!AE$1,0),""),"")</f>
        <v>NFO</v>
      </c>
      <c r="AV24" s="22" t="str">
        <f>IFERROR(IF($R24&lt;=AV$2,VLOOKUP($D24,Fixtures!$B:AF,Fixtures!AF$1,0),""),"")</f>
        <v>MCI</v>
      </c>
      <c r="AW24" s="22" t="str">
        <f>IFERROR(IF($R24&lt;=AW$2,VLOOKUP($D24,Fixtures!$B:AG,Fixtures!AG$1,0),""),"")</f>
        <v>LIV</v>
      </c>
      <c r="AX24" s="22" t="str">
        <f>IFERROR(IF($R24&lt;=AX$2,VLOOKUP($D24,Fixtures!$B:AH,Fixtures!AH$1,0),""),"")</f>
        <v>BRE</v>
      </c>
      <c r="AY24" s="22" t="str">
        <f>IFERROR(IF($R24&lt;=AY$2,VLOOKUP($D24,Fixtures!$B:AI,Fixtures!AI$1,0),""),"")</f>
        <v>ARS</v>
      </c>
      <c r="AZ24" s="22" t="str">
        <f>IFERROR(IF($R24&lt;=AZ$2,VLOOKUP($D24,Fixtures!$B:AJ,Fixtures!AJ$1,0),""),"")</f>
        <v>BUR</v>
      </c>
      <c r="BA24" s="22" t="str">
        <f>IFERROR(IF($R24&lt;=BA$2,VLOOKUP($D24,Fixtures!$B:AK,Fixtures!AK$1,0),""),"")</f>
        <v>CHE</v>
      </c>
      <c r="BB24" s="22" t="str">
        <f>IFERROR(IF($R24&lt;=BB$2,VLOOKUP($D24,Fixtures!$B:AL,Fixtures!AL$1,0),""),"")</f>
        <v>BOU</v>
      </c>
      <c r="BC24" s="22" t="str">
        <f>IFERROR(IF($R24&lt;=BC$2,VLOOKUP($D24,Fixtures!$B:AM,Fixtures!AM$1,0),""),"")</f>
        <v>AVL</v>
      </c>
      <c r="BD24" s="22" t="str">
        <f>IFERROR(IF($R24&lt;=BD$2,VLOOKUP($D24,Fixtures!$B:AN,Fixtures!AN$1,0),""),"")</f>
        <v>NEW</v>
      </c>
      <c r="BE24" s="22" t="str">
        <f>IFERROR(IF($R24&lt;=BE$2,VLOOKUP($D24,Fixtures!$B:AO,Fixtures!AO$1,0),""),"")</f>
        <v>MUN</v>
      </c>
    </row>
    <row r="25" spans="2:57" x14ac:dyDescent="0.35">
      <c r="B25" s="22"/>
      <c r="C25" s="24" t="str">
        <f t="shared" si="3"/>
        <v/>
      </c>
      <c r="D25" s="22" t="str">
        <f>IFERROR(VLOOKUP($B25,FWD!$A:$Q,3,0),"")</f>
        <v/>
      </c>
      <c r="E25" s="22" t="str">
        <f>IFERROR(VLOOKUP($B25,FWD!$A:$Q,6,0),"")</f>
        <v/>
      </c>
      <c r="F25" s="28" t="str">
        <f>IFERROR(VLOOKUP($B25,FWD!$A:$Q,7,0),"")</f>
        <v/>
      </c>
      <c r="G25" s="22" t="str">
        <f>IFERROR(VLOOKUP($B25,FWD!$A:$Q,9,0),"")</f>
        <v/>
      </c>
      <c r="H25" s="22" t="str">
        <f>IFERROR(VLOOKUP($B25,FWD!$A:$N,8,0),"")</f>
        <v/>
      </c>
      <c r="I25" s="22" t="str">
        <f>IFERROR(VLOOKUP($B25,FWD!$A:$Q,12,FALSE),"")</f>
        <v/>
      </c>
      <c r="J25" s="22" t="str">
        <f>IFERROR(VLOOKUP($B25,FWD!$A:$Q,15,0),"")</f>
        <v/>
      </c>
      <c r="K25" s="22" t="str">
        <f>IFERROR(VLOOKUP($B25,FWD!$A:$Q,16,0),"")</f>
        <v/>
      </c>
      <c r="L25" s="22" t="str">
        <f>IFERROR(VLOOKUP($B25,FWD!$A:$Q,17,0),"")</f>
        <v/>
      </c>
      <c r="M25" s="22" t="str">
        <f>IFERROR(VLOOKUP($B25,FWD!$A:$Q,10,0),"")</f>
        <v/>
      </c>
      <c r="N25" s="22" t="str">
        <f>IFERROR(VLOOKUP($B25,FWD!$A:$Q,11,0),"")</f>
        <v/>
      </c>
      <c r="O25" s="25" t="str">
        <f t="shared" si="0"/>
        <v/>
      </c>
      <c r="P25" s="30" t="str">
        <f>IFERROR(VLOOKUP($B25,FWD!$A:$Q,13,0),"")</f>
        <v/>
      </c>
      <c r="Q25" s="30" t="str">
        <f>IFERROR(VLOOKUP($B25,FWD!$A:$Q,14,0),"")</f>
        <v/>
      </c>
      <c r="R25" s="22"/>
      <c r="S25" s="22"/>
      <c r="T25" s="22" t="str">
        <f>IFERROR(IF($R25&lt;=T$2,VLOOKUP($D25,Fixtures!$B:D,Fixtures!D$1,0),""),"")</f>
        <v/>
      </c>
      <c r="U25" s="22" t="str">
        <f>IFERROR(IF($R25&lt;=U$2,VLOOKUP($D25,Fixtures!$B:E,Fixtures!E$1,0),""),"")</f>
        <v/>
      </c>
      <c r="V25" s="22" t="str">
        <f>IFERROR(IF($R25&lt;=V$2,VLOOKUP($D25,Fixtures!$B:F,Fixtures!F$1,0),""),"")</f>
        <v/>
      </c>
      <c r="W25" s="22" t="str">
        <f>IFERROR(IF($R25&lt;=W$2,VLOOKUP($D25,Fixtures!$B:G,Fixtures!G$1,0),""),"")</f>
        <v/>
      </c>
      <c r="X25" s="22" t="str">
        <f>IFERROR(IF($R25&lt;=X$2,VLOOKUP($D25,Fixtures!$B:H,Fixtures!H$1,0),""),"")</f>
        <v/>
      </c>
      <c r="Y25" s="22" t="str">
        <f>IFERROR(IF($R25&lt;=Y$2,VLOOKUP($D25,Fixtures!$B:I,Fixtures!I$1,0),""),"")</f>
        <v/>
      </c>
      <c r="Z25" s="22" t="str">
        <f>IFERROR(IF($R25&lt;=Z$2,VLOOKUP($D25,Fixtures!$B:J,Fixtures!J$1,0),""),"")</f>
        <v/>
      </c>
      <c r="AA25" s="22" t="str">
        <f>IFERROR(IF($R25&lt;=AA$2,VLOOKUP($D25,Fixtures!$B:K,Fixtures!K$1,0),""),"")</f>
        <v/>
      </c>
      <c r="AB25" s="22" t="str">
        <f>IFERROR(IF($R25&lt;=AB$2,VLOOKUP($D25,Fixtures!$B:L,Fixtures!L$1,0),""),"")</f>
        <v/>
      </c>
      <c r="AC25" s="22" t="str">
        <f>IFERROR(IF($R25&lt;=AC$2,VLOOKUP($D25,Fixtures!$B:M,Fixtures!M$1,0),""),"")</f>
        <v/>
      </c>
      <c r="AD25" s="22" t="str">
        <f>IFERROR(IF($R25&lt;=AD$2,VLOOKUP($D25,Fixtures!$B:N,Fixtures!N$1,0),""),"")</f>
        <v/>
      </c>
      <c r="AE25" s="22" t="str">
        <f>IFERROR(IF($R25&lt;=AE$2,VLOOKUP($D25,Fixtures!$B:O,Fixtures!O$1,0),""),"")</f>
        <v/>
      </c>
      <c r="AF25" s="22" t="str">
        <f>IFERROR(IF($R25&lt;=AF$2,VLOOKUP($D25,Fixtures!$B:P,Fixtures!P$1,0),""),"")</f>
        <v/>
      </c>
      <c r="AG25" s="22" t="str">
        <f>IFERROR(IF($R25&lt;=AG$2,VLOOKUP($D25,Fixtures!$B:Q,Fixtures!Q$1,0),""),"")</f>
        <v/>
      </c>
      <c r="AH25" s="22" t="str">
        <f>IFERROR(IF($R25&lt;=AH$2,VLOOKUP($D25,Fixtures!$B:R,Fixtures!R$1,0),""),"")</f>
        <v/>
      </c>
      <c r="AI25" s="22" t="str">
        <f>IFERROR(IF($R25&lt;=AI$2,VLOOKUP($D25,Fixtures!$B:S,Fixtures!S$1,0),""),"")</f>
        <v/>
      </c>
      <c r="AJ25" s="22" t="str">
        <f>IFERROR(IF($R25&lt;=AJ$2,VLOOKUP($D25,Fixtures!$B:T,Fixtures!T$1,0),""),"")</f>
        <v/>
      </c>
      <c r="AK25" s="22" t="str">
        <f>IFERROR(IF($R25&lt;=AK$2,VLOOKUP($D25,Fixtures!$B:U,Fixtures!U$1,0),""),"")</f>
        <v/>
      </c>
      <c r="AL25" s="22" t="str">
        <f>IFERROR(IF($R25&lt;=AL$2,VLOOKUP($D25,Fixtures!$B:V,Fixtures!V$1,0),""),"")</f>
        <v/>
      </c>
      <c r="AM25" s="22" t="str">
        <f>IFERROR(IF($R25&lt;=AM$2,VLOOKUP($D25,Fixtures!$B:W,Fixtures!W$1,0),""),"")</f>
        <v/>
      </c>
      <c r="AN25" s="22" t="str">
        <f>IFERROR(IF($R25&lt;=AN$2,VLOOKUP($D25,Fixtures!$B:X,Fixtures!X$1,0),""),"")</f>
        <v/>
      </c>
      <c r="AO25" s="22" t="str">
        <f>IFERROR(IF($R25&lt;=AO$2,VLOOKUP($D25,Fixtures!$B:Y,Fixtures!Y$1,0),""),"")</f>
        <v/>
      </c>
      <c r="AP25" s="22" t="str">
        <f>IFERROR(IF($R25&lt;=AP$2,VLOOKUP($D25,Fixtures!$B:Z,Fixtures!Z$1,0),""),"")</f>
        <v/>
      </c>
      <c r="AQ25" s="22" t="str">
        <f>IFERROR(IF($R25&lt;=AQ$2,VLOOKUP($D25,Fixtures!$B:AA,Fixtures!AA$1,0),""),"")</f>
        <v/>
      </c>
      <c r="AR25" s="22" t="str">
        <f>IFERROR(IF($R25&lt;=AR$2,VLOOKUP($D25,Fixtures!$B:AB,Fixtures!AB$1,0),""),"")</f>
        <v/>
      </c>
      <c r="AS25" s="22" t="str">
        <f>IFERROR(IF($R25&lt;=AS$2,VLOOKUP($D25,Fixtures!$B:AC,Fixtures!AC$1,0),""),"")</f>
        <v/>
      </c>
      <c r="AT25" s="22" t="str">
        <f>IFERROR(IF($R25&lt;=AT$2,VLOOKUP($D25,Fixtures!$B:AD,Fixtures!AD$1,0),""),"")</f>
        <v/>
      </c>
      <c r="AU25" s="22" t="str">
        <f>IFERROR(IF($R25&lt;=AU$2,VLOOKUP($D25,Fixtures!$B:AE,Fixtures!AE$1,0),""),"")</f>
        <v/>
      </c>
      <c r="AV25" s="22" t="str">
        <f>IFERROR(IF($R25&lt;=AV$2,VLOOKUP($D25,Fixtures!$B:AF,Fixtures!AF$1,0),""),"")</f>
        <v/>
      </c>
      <c r="AW25" s="22" t="str">
        <f>IFERROR(IF($R25&lt;=AW$2,VLOOKUP($D25,Fixtures!$B:AG,Fixtures!AG$1,0),""),"")</f>
        <v/>
      </c>
      <c r="AX25" s="22" t="str">
        <f>IFERROR(IF($R25&lt;=AX$2,VLOOKUP($D25,Fixtures!$B:AH,Fixtures!AH$1,0),""),"")</f>
        <v/>
      </c>
      <c r="AY25" s="22" t="str">
        <f>IFERROR(IF($R25&lt;=AY$2,VLOOKUP($D25,Fixtures!$B:AI,Fixtures!AI$1,0),""),"")</f>
        <v/>
      </c>
      <c r="AZ25" s="22" t="str">
        <f>IFERROR(IF($R25&lt;=AZ$2,VLOOKUP($D25,Fixtures!$B:AJ,Fixtures!AJ$1,0),""),"")</f>
        <v/>
      </c>
      <c r="BA25" s="22" t="str">
        <f>IFERROR(IF($R25&lt;=BA$2,VLOOKUP($D25,Fixtures!$B:AK,Fixtures!AK$1,0),""),"")</f>
        <v/>
      </c>
      <c r="BB25" s="22" t="str">
        <f>IFERROR(IF($R25&lt;=BB$2,VLOOKUP($D25,Fixtures!$B:AL,Fixtures!AL$1,0),""),"")</f>
        <v/>
      </c>
      <c r="BC25" s="22" t="str">
        <f>IFERROR(IF($R25&lt;=BC$2,VLOOKUP($D25,Fixtures!$B:AM,Fixtures!AM$1,0),""),"")</f>
        <v/>
      </c>
      <c r="BD25" s="22" t="str">
        <f>IFERROR(IF($R25&lt;=BD$2,VLOOKUP($D25,Fixtures!$B:AN,Fixtures!AN$1,0),""),"")</f>
        <v/>
      </c>
      <c r="BE25" s="22" t="str">
        <f>IFERROR(IF($R25&lt;=BE$2,VLOOKUP($D25,Fixtures!$B:AO,Fixtures!AO$1,0),""),"")</f>
        <v/>
      </c>
    </row>
    <row r="29" spans="2:57" x14ac:dyDescent="0.35">
      <c r="B29" s="19" t="s">
        <v>2055</v>
      </c>
      <c r="C29" s="31" t="s">
        <v>2046</v>
      </c>
      <c r="D29" s="31" t="s">
        <v>1944</v>
      </c>
    </row>
    <row r="30" spans="2:57" x14ac:dyDescent="0.35">
      <c r="C30" s="32" t="s">
        <v>2047</v>
      </c>
      <c r="D30" s="32" t="s">
        <v>2048</v>
      </c>
    </row>
    <row r="31" spans="2:57" x14ac:dyDescent="0.35">
      <c r="C31" s="33" t="s">
        <v>2049</v>
      </c>
      <c r="D31" s="33" t="s">
        <v>2054</v>
      </c>
    </row>
    <row r="32" spans="2:57" x14ac:dyDescent="0.35">
      <c r="C32" s="34" t="s">
        <v>2050</v>
      </c>
      <c r="D32" s="34" t="s">
        <v>2053</v>
      </c>
    </row>
    <row r="33" spans="3:4" x14ac:dyDescent="0.35">
      <c r="C33" t="s">
        <v>2051</v>
      </c>
      <c r="D33" t="s">
        <v>2052</v>
      </c>
    </row>
  </sheetData>
  <conditionalFormatting sqref="T4:BE25">
    <cfRule type="containsText" dxfId="31" priority="19" operator="containsText" text="MCI">
      <formula>NOT(ISERROR(SEARCH("MCI",T4)))</formula>
    </cfRule>
    <cfRule type="containsText" dxfId="30" priority="18" operator="containsText" text="MUN">
      <formula>NOT(ISERROR(SEARCH("MUN",T4)))</formula>
    </cfRule>
    <cfRule type="containsText" dxfId="29" priority="17" operator="containsText" text="ARS">
      <formula>NOT(ISERROR(SEARCH("ARS",T4)))</formula>
    </cfRule>
    <cfRule type="containsText" dxfId="28" priority="16" operator="containsText" text="CHE">
      <formula>NOT(ISERROR(SEARCH("CHE",T4)))</formula>
    </cfRule>
    <cfRule type="containsText" dxfId="27" priority="15" operator="containsText" text="LIV">
      <formula>NOT(ISERROR(SEARCH("LIV",T4)))</formula>
    </cfRule>
    <cfRule type="containsText" dxfId="26" priority="14" operator="containsText" text="TOT">
      <formula>NOT(ISERROR(SEARCH("TOT",T4)))</formula>
    </cfRule>
    <cfRule type="containsText" dxfId="25" priority="13" operator="containsText" text="NEW">
      <formula>NOT(ISERROR(SEARCH("NEW",T4)))</formula>
    </cfRule>
    <cfRule type="containsText" dxfId="24" priority="12" operator="containsText" text="AVL">
      <formula>NOT(ISERROR(SEARCH("AVL",T4)))</formula>
    </cfRule>
    <cfRule type="containsText" dxfId="23" priority="11" operator="containsText" text="WHU">
      <formula>NOT(ISERROR(SEARCH("WHU",T4)))</formula>
    </cfRule>
    <cfRule type="containsText" dxfId="22" priority="10" operator="containsText" text="BRI">
      <formula>NOT(ISERROR(SEARCH("BRI",T4)))</formula>
    </cfRule>
    <cfRule type="containsText" dxfId="21" priority="9" operator="containsText" text="EVE">
      <formula>NOT(ISERROR(SEARCH("EVE",T4)))</formula>
    </cfRule>
    <cfRule type="containsText" dxfId="20" priority="8" operator="containsText" text="CRY">
      <formula>NOT(ISERROR(SEARCH("CRY",T4)))</formula>
    </cfRule>
    <cfRule type="containsText" dxfId="19" priority="7" operator="containsText" text="WOL">
      <formula>NOT(ISERROR(SEARCH("WOL",T4)))</formula>
    </cfRule>
    <cfRule type="containsText" dxfId="18" priority="6" operator="containsText" text="NFO">
      <formula>NOT(ISERROR(SEARCH("NFO",T4)))</formula>
    </cfRule>
    <cfRule type="containsText" dxfId="17" priority="5" operator="containsText" text="FUL">
      <formula>NOT(ISERROR(SEARCH("FUL",T4)))</formula>
    </cfRule>
    <cfRule type="containsText" dxfId="16" priority="4" operator="containsText" text="BOU">
      <formula>NOT(ISERROR(SEARCH("BOU",T4)))</formula>
    </cfRule>
  </conditionalFormatting>
  <conditionalFormatting sqref="P4:P25">
    <cfRule type="iconSet" priority="3">
      <iconSet iconSet="3Arrows">
        <cfvo type="percent" val="0"/>
        <cfvo type="num" val="0"/>
        <cfvo type="num" val="1E-3"/>
      </iconSet>
    </cfRule>
  </conditionalFormatting>
  <conditionalFormatting sqref="Q4:Q25">
    <cfRule type="iconSet" priority="2">
      <iconSet iconSet="3Arrows">
        <cfvo type="percent" val="0"/>
        <cfvo type="num" val="0"/>
        <cfvo type="num" val="1E-3"/>
      </iconSet>
    </cfRule>
  </conditionalFormatting>
  <conditionalFormatting sqref="F4:F25">
    <cfRule type="iconSet" priority="1">
      <iconSet iconSet="3Arrows">
        <cfvo type="percent" val="0"/>
        <cfvo type="num" val="0"/>
        <cfvo type="num" val="1E-3"/>
      </iconSet>
    </cfRule>
  </conditionalFormatting>
  <pageMargins left="0.7" right="0.7" top="0.75" bottom="0.75" header="0.3" footer="0.3"/>
  <ignoredErrors>
    <ignoredError sqref="T6:U6 V6:BE6" formula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401EEB0-BB10-41BA-8266-F2CF39C05CA7}">
          <x14:formula1>
            <xm:f>GK!$A$4:$A$100</xm:f>
          </x14:formula1>
          <xm:sqref>B4:B6</xm:sqref>
        </x14:dataValidation>
        <x14:dataValidation type="list" allowBlank="1" showInputMessage="1" showErrorMessage="1" xr:uid="{89A1A527-173D-4EEF-B4A2-8F3AD0B9A73D}">
          <x14:formula1>
            <xm:f>DEF!$A$4:$A$230</xm:f>
          </x14:formula1>
          <xm:sqref>B7:B13</xm:sqref>
        </x14:dataValidation>
        <x14:dataValidation type="list" allowBlank="1" showInputMessage="1" showErrorMessage="1" xr:uid="{F6426675-5DBB-4F5B-8DDC-7674DA3ADDC1}">
          <x14:formula1>
            <xm:f>MID!$A$4:$A$290</xm:f>
          </x14:formula1>
          <xm:sqref>B14:B20</xm:sqref>
        </x14:dataValidation>
        <x14:dataValidation type="list" allowBlank="1" showInputMessage="1" showErrorMessage="1" xr:uid="{314459A8-8BDC-4FE2-8AD0-44B133E3F09C}">
          <x14:formula1>
            <xm:f>FWD!$A$4:$A$95</xm:f>
          </x14:formula1>
          <xm:sqref>B21:B25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E97CC-0C2C-4AA2-974A-7BC8A86151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Fixtures</vt:lpstr>
      <vt:lpstr>GK</vt:lpstr>
      <vt:lpstr>DEF</vt:lpstr>
      <vt:lpstr>MID</vt:lpstr>
      <vt:lpstr>FWD</vt:lpstr>
      <vt:lpstr>Mapping</vt:lpstr>
      <vt:lpstr>CROWN 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Asegun</dc:creator>
  <cp:lastModifiedBy>Oluwaseun Asegun</cp:lastModifiedBy>
  <dcterms:created xsi:type="dcterms:W3CDTF">2023-08-08T21:38:28Z</dcterms:created>
  <dcterms:modified xsi:type="dcterms:W3CDTF">2023-08-10T17:15:31Z</dcterms:modified>
</cp:coreProperties>
</file>