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F3375B09-99D9-43AA-8A6A-E5DA563E7B3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2" l="1"/>
  <c r="V24" i="2" s="1"/>
  <c r="V23" i="2"/>
  <c r="T23" i="2"/>
  <c r="T22" i="2"/>
  <c r="V22" i="2" s="1"/>
  <c r="T21" i="2"/>
  <c r="V21" i="2" s="1"/>
  <c r="T20" i="2"/>
  <c r="V20" i="2" s="1"/>
  <c r="T19" i="2"/>
  <c r="V19" i="2" s="1"/>
  <c r="T18" i="2"/>
  <c r="V18" i="2" s="1"/>
  <c r="T17" i="2"/>
  <c r="V17" i="2" s="1"/>
  <c r="T16" i="2"/>
  <c r="V16" i="2" s="1"/>
  <c r="T15" i="2"/>
  <c r="V15" i="2" s="1"/>
  <c r="T14" i="2"/>
  <c r="V14" i="2" s="1"/>
  <c r="T13" i="2"/>
  <c r="V13" i="2" s="1"/>
  <c r="T12" i="2"/>
  <c r="V12" i="2" s="1"/>
  <c r="T11" i="2"/>
  <c r="V11" i="2" s="1"/>
  <c r="T10" i="2"/>
  <c r="V10" i="2" s="1"/>
  <c r="T9" i="2"/>
  <c r="V9" i="2" s="1"/>
  <c r="T8" i="2"/>
  <c r="V8" i="2" s="1"/>
  <c r="T7" i="2"/>
  <c r="V7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C37" i="2"/>
  <c r="C36" i="2"/>
  <c r="C30" i="2"/>
  <c r="C34" i="2"/>
  <c r="C31" i="2"/>
  <c r="C29" i="2"/>
  <c r="Y24" i="2"/>
  <c r="S24" i="2"/>
  <c r="M24" i="2"/>
  <c r="Y23" i="2"/>
  <c r="S23" i="2"/>
  <c r="M23" i="2"/>
  <c r="Y22" i="2"/>
  <c r="S22" i="2"/>
  <c r="M22" i="2"/>
  <c r="Y21" i="2"/>
  <c r="S21" i="2"/>
  <c r="M21" i="2"/>
  <c r="Y20" i="2"/>
  <c r="S20" i="2"/>
  <c r="M20" i="2"/>
  <c r="Y19" i="2"/>
  <c r="S19" i="2"/>
  <c r="M19" i="2"/>
  <c r="Y18" i="2"/>
  <c r="S18" i="2"/>
  <c r="M18" i="2"/>
  <c r="Y17" i="2"/>
  <c r="S17" i="2"/>
  <c r="M17" i="2"/>
  <c r="Y16" i="2"/>
  <c r="S16" i="2"/>
  <c r="M16" i="2"/>
  <c r="I16" i="2"/>
  <c r="S15" i="2"/>
  <c r="M15" i="2"/>
  <c r="I15" i="2"/>
  <c r="S14" i="2"/>
  <c r="M14" i="2"/>
  <c r="I14" i="2"/>
  <c r="S13" i="2"/>
  <c r="M13" i="2"/>
  <c r="I13" i="2"/>
  <c r="S12" i="2"/>
  <c r="M12" i="2"/>
  <c r="I12" i="2"/>
  <c r="Y11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</calcChain>
</file>

<file path=xl/sharedStrings.xml><?xml version="1.0" encoding="utf-8"?>
<sst xmlns="http://schemas.openxmlformats.org/spreadsheetml/2006/main" count="116" uniqueCount="78">
  <si>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</si>
  <si>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</si>
  <si>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</si>
  <si>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</si>
  <si>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</si>
  <si>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</si>
  <si>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</si>
  <si>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</si>
  <si>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</si>
  <si>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</si>
  <si>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</si>
  <si>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</si>
  <si>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</si>
  <si>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</si>
  <si>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</si>
  <si>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</si>
  <si>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</si>
  <si>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</si>
  <si>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</si>
  <si>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</si>
  <si>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</si>
  <si>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</si>
  <si>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</si>
  <si>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</si>
  <si>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</si>
  <si>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</si>
  <si>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</si>
  <si>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</si>
  <si>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</si>
  <si>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</si>
  <si>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</si>
  <si>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</si>
  <si>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</si>
  <si>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</si>
  <si>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</si>
  <si>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</si>
  <si>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</si>
  <si>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</si>
  <si>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</si>
  <si>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</si>
  <si>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</si>
  <si>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</si>
  <si>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</si>
  <si>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</si>
  <si>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</si>
  <si>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</si>
  <si>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</si>
  <si>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</si>
  <si>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</si>
  <si>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</si>
  <si>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</si>
  <si>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</si>
  <si>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</si>
  <si>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</si>
  <si>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</si>
  <si>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</si>
  <si>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</si>
  <si>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</si>
  <si>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</si>
  <si>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</si>
  <si>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</si>
  <si>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</si>
  <si>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</si>
  <si>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</si>
  <si>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</si>
  <si>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</si>
  <si>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</si>
  <si>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进度统计</t>
    <phoneticPr fontId="14" type="noConversion"/>
  </si>
  <si>
    <t>开始率</t>
    <phoneticPr fontId="14" type="noConversion"/>
  </si>
  <si>
    <t>按时开始</t>
    <phoneticPr fontId="14" type="noConversion"/>
  </si>
  <si>
    <t>延期开始</t>
    <phoneticPr fontId="14" type="noConversion"/>
  </si>
  <si>
    <t>还没开始</t>
    <phoneticPr fontId="14" type="noConversion"/>
  </si>
  <si>
    <t>开始不了了</t>
    <phoneticPr fontId="14" type="noConversion"/>
  </si>
  <si>
    <t>完成率</t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</si>
  <si>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</si>
  <si>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t>按时进行中</t>
    <phoneticPr fontId="14" type="noConversion"/>
  </si>
  <si>
    <t>延期完成</t>
    <phoneticPr fontId="14" type="noConversion"/>
  </si>
  <si>
    <t xml:space="preserve">  工数統計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</si>
</sst>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family val="3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  <xf numFmtId="9" fontId="2" fillId="9" borderId="7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79" fontId="2" fillId="4" borderId="1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showGridLines="0" tabSelected="1" workbookViewId="0">
      <selection activeCell="B3" sqref="B3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9</v>
      </c>
      <c r="B2" s="4">
        <v>45503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59" t="s">
        <v>0</v>
      </c>
      <c r="B4" s="54" t="s">
        <v>10</v>
      </c>
      <c r="C4" s="54" t="s">
        <v>11</v>
      </c>
      <c r="D4" s="50" t="s">
        <v>12</v>
      </c>
      <c r="E4" s="57" t="s">
        <v>13</v>
      </c>
      <c r="F4" s="52" t="s">
        <v>14</v>
      </c>
      <c r="G4" s="53"/>
      <c r="H4" s="53"/>
      <c r="I4" s="51" t="s">
        <v>1</v>
      </c>
      <c r="J4" s="48" t="s">
        <v>15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6" t="s">
        <v>66</v>
      </c>
      <c r="AA4" s="27"/>
    </row>
    <row r="5" spans="1:27">
      <c r="A5" s="59"/>
      <c r="B5" s="55"/>
      <c r="C5" s="55"/>
      <c r="D5" s="56"/>
      <c r="E5" s="58"/>
      <c r="F5" s="53"/>
      <c r="G5" s="53"/>
      <c r="H5" s="53"/>
      <c r="I5" s="51"/>
      <c r="J5" s="50" t="s">
        <v>2</v>
      </c>
      <c r="K5" s="50" t="s">
        <v>3</v>
      </c>
      <c r="L5" s="45" t="s">
        <v>16</v>
      </c>
      <c r="M5" s="45" t="s">
        <v>4</v>
      </c>
      <c r="N5" s="50" t="s">
        <v>17</v>
      </c>
      <c r="O5" s="50" t="s">
        <v>5</v>
      </c>
      <c r="P5" s="50" t="s">
        <v>18</v>
      </c>
      <c r="Q5" s="51" t="s">
        <v>6</v>
      </c>
      <c r="R5" s="45" t="s">
        <v>19</v>
      </c>
      <c r="S5" s="45" t="s">
        <v>7</v>
      </c>
      <c r="T5" s="49" t="s">
        <v>20</v>
      </c>
      <c r="U5" s="49"/>
      <c r="V5" s="49"/>
      <c r="W5" s="49" t="s">
        <v>21</v>
      </c>
      <c r="X5" s="49"/>
      <c r="Y5" s="49"/>
      <c r="Z5" s="47"/>
      <c r="AA5" s="27"/>
    </row>
    <row r="6" spans="1:27" ht="30" customHeight="1">
      <c r="A6" s="59"/>
      <c r="B6" s="55"/>
      <c r="C6" s="55"/>
      <c r="D6" s="9" t="s">
        <v>22</v>
      </c>
      <c r="E6" s="58"/>
      <c r="F6" s="10" t="s">
        <v>23</v>
      </c>
      <c r="G6" s="10" t="s">
        <v>24</v>
      </c>
      <c r="H6" s="10" t="s">
        <v>8</v>
      </c>
      <c r="I6" s="51"/>
      <c r="J6" s="50"/>
      <c r="K6" s="50"/>
      <c r="L6" s="45"/>
      <c r="M6" s="45"/>
      <c r="N6" s="50"/>
      <c r="O6" s="50"/>
      <c r="P6" s="50"/>
      <c r="Q6" s="51"/>
      <c r="R6" s="51"/>
      <c r="S6" s="45"/>
      <c r="T6" s="8" t="s">
        <v>25</v>
      </c>
      <c r="U6" s="8" t="s">
        <v>26</v>
      </c>
      <c r="V6" s="10" t="s">
        <v>8</v>
      </c>
      <c r="W6" s="8" t="s">
        <v>27</v>
      </c>
      <c r="X6" s="8" t="s">
        <v>28</v>
      </c>
      <c r="Y6" s="10" t="s">
        <v>8</v>
      </c>
      <c r="Z6" s="47"/>
      <c r="AA6" s="27"/>
    </row>
    <row r="7" spans="1:27">
      <c r="A7" s="11">
        <v>1</v>
      </c>
      <c r="B7" s="12" t="s">
        <v>41</v>
      </c>
      <c r="C7" s="16" t="s">
        <v>29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19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0">
        <v>45498</v>
      </c>
      <c r="K7" s="20">
        <v>45498</v>
      </c>
      <c r="L7" s="21" t="s">
        <v>65</v>
      </c>
      <c r="M7" s="22" t="b">
        <f t="shared" ref="M7:M24" si="1">IF(J7="","",IF(J7&lt;=$B$2,IF(K7="",1),0))</f>
        <v>0</v>
      </c>
      <c r="N7" s="20">
        <v>45498</v>
      </c>
      <c r="O7" s="20">
        <v>45498</v>
      </c>
      <c r="P7" s="23">
        <v>10</v>
      </c>
      <c r="Q7" s="24">
        <v>10</v>
      </c>
      <c r="R7" s="21" t="s">
        <v>65</v>
      </c>
      <c r="S7" s="22" t="b">
        <f t="shared" ref="S7:S24" si="2">IF(N7="","",IF($B$2&gt;=N7,IF(O7="",1),0))</f>
        <v>0</v>
      </c>
      <c r="T7" s="26">
        <f>E7</f>
        <v>0.5</v>
      </c>
      <c r="U7" s="26">
        <v>0</v>
      </c>
      <c r="V7" s="15">
        <f t="shared" ref="V7:V24" si="3">IF(T7="","",T7+U7*10%)</f>
        <v>0.5</v>
      </c>
      <c r="W7" s="26"/>
      <c r="X7" s="26"/>
      <c r="Y7" s="28" t="str">
        <f>IF(W7="","",W7+X7*10%)</f>
        <v/>
      </c>
      <c r="Z7" s="29"/>
      <c r="AA7" s="30"/>
    </row>
    <row r="8" spans="1:27">
      <c r="A8" s="11">
        <v>2</v>
      </c>
      <c r="B8" s="12" t="s">
        <v>42</v>
      </c>
      <c r="C8" s="16" t="s">
        <v>30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19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0">
        <v>45498</v>
      </c>
      <c r="K8" s="20">
        <v>45498</v>
      </c>
      <c r="L8" s="21" t="s">
        <v>65</v>
      </c>
      <c r="M8" s="22" t="b">
        <f t="shared" si="1"/>
        <v>0</v>
      </c>
      <c r="N8" s="20">
        <v>45498</v>
      </c>
      <c r="O8" s="20">
        <v>45498</v>
      </c>
      <c r="P8" s="23">
        <v>10</v>
      </c>
      <c r="Q8" s="24">
        <v>10</v>
      </c>
      <c r="R8" s="21" t="s">
        <v>65</v>
      </c>
      <c r="S8" s="22" t="b">
        <f t="shared" si="2"/>
        <v>0</v>
      </c>
      <c r="T8" s="26">
        <f t="shared" ref="T8:T24" si="5">E8</f>
        <v>1.5</v>
      </c>
      <c r="U8" s="26">
        <v>0</v>
      </c>
      <c r="V8" s="15">
        <f t="shared" si="3"/>
        <v>1.5</v>
      </c>
      <c r="W8" s="26"/>
      <c r="X8" s="26"/>
      <c r="Y8" s="28" t="str">
        <f>IF(W8="","",W8+X8*10%)</f>
        <v/>
      </c>
      <c r="Z8" s="29"/>
      <c r="AA8" s="30"/>
    </row>
    <row r="9" spans="1:27" ht="20.45" customHeight="1">
      <c r="A9" s="11">
        <v>3</v>
      </c>
      <c r="B9" s="12" t="s">
        <v>43</v>
      </c>
      <c r="C9" s="16" t="s">
        <v>31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19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0">
        <v>45498</v>
      </c>
      <c r="K9" s="20">
        <v>45498</v>
      </c>
      <c r="L9" s="21" t="s">
        <v>65</v>
      </c>
      <c r="M9" s="22" t="b">
        <f t="shared" si="1"/>
        <v>0</v>
      </c>
      <c r="N9" s="20">
        <v>45498</v>
      </c>
      <c r="O9" s="20">
        <v>45498</v>
      </c>
      <c r="P9" s="23">
        <v>10</v>
      </c>
      <c r="Q9" s="24">
        <v>10</v>
      </c>
      <c r="R9" s="21" t="s">
        <v>65</v>
      </c>
      <c r="S9" s="22" t="b">
        <f t="shared" si="2"/>
        <v>0</v>
      </c>
      <c r="T9" s="26">
        <f t="shared" si="5"/>
        <v>1</v>
      </c>
      <c r="U9" s="26">
        <v>0</v>
      </c>
      <c r="V9" s="15">
        <f t="shared" si="3"/>
        <v>1</v>
      </c>
      <c r="W9" s="26"/>
      <c r="X9" s="26"/>
      <c r="Y9" s="28" t="str">
        <f>IF(W9="","",W9+X9*10%)</f>
        <v/>
      </c>
      <c r="Z9" s="29"/>
      <c r="AA9" s="30"/>
    </row>
    <row r="10" spans="1:27" ht="19.149999999999999" customHeight="1">
      <c r="A10" s="11">
        <v>4</v>
      </c>
      <c r="B10" s="12" t="s">
        <v>44</v>
      </c>
      <c r="C10" s="16" t="s">
        <v>32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19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0">
        <v>45499</v>
      </c>
      <c r="K10" s="20">
        <v>45499</v>
      </c>
      <c r="L10" s="21" t="s">
        <v>65</v>
      </c>
      <c r="M10" s="22" t="b">
        <f t="shared" si="1"/>
        <v>0</v>
      </c>
      <c r="N10" s="20">
        <v>45501</v>
      </c>
      <c r="O10" s="20">
        <v>45501</v>
      </c>
      <c r="P10" s="23">
        <v>10</v>
      </c>
      <c r="Q10" s="24">
        <v>10</v>
      </c>
      <c r="R10" s="21" t="s">
        <v>65</v>
      </c>
      <c r="S10" s="22" t="b">
        <f t="shared" si="2"/>
        <v>0</v>
      </c>
      <c r="T10" s="26">
        <f t="shared" si="5"/>
        <v>1.2</v>
      </c>
      <c r="U10" s="26">
        <v>0</v>
      </c>
      <c r="V10" s="15">
        <f t="shared" si="3"/>
        <v>1.2</v>
      </c>
      <c r="W10" s="26"/>
      <c r="X10" s="26"/>
      <c r="Y10" s="28" t="str">
        <f>IF(W10="","",W10+X10*10%)</f>
        <v/>
      </c>
      <c r="Z10" s="29"/>
      <c r="AA10" s="30"/>
    </row>
    <row r="11" spans="1:27">
      <c r="A11" s="11">
        <v>5</v>
      </c>
      <c r="B11" s="12" t="s">
        <v>45</v>
      </c>
      <c r="C11" s="16" t="s">
        <v>33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19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0">
        <v>44038</v>
      </c>
      <c r="K11" s="20">
        <v>44038</v>
      </c>
      <c r="L11" s="21" t="s">
        <v>65</v>
      </c>
      <c r="M11" s="22" t="b">
        <f t="shared" si="1"/>
        <v>0</v>
      </c>
      <c r="N11" s="20">
        <v>45501</v>
      </c>
      <c r="O11" s="20">
        <v>45501</v>
      </c>
      <c r="P11" s="23">
        <v>20</v>
      </c>
      <c r="Q11" s="24">
        <v>20</v>
      </c>
      <c r="R11" s="21" t="s">
        <v>65</v>
      </c>
      <c r="S11" s="22" t="b">
        <f t="shared" si="2"/>
        <v>0</v>
      </c>
      <c r="T11" s="26">
        <f t="shared" si="5"/>
        <v>2.5</v>
      </c>
      <c r="U11" s="26">
        <v>0</v>
      </c>
      <c r="V11" s="15">
        <f t="shared" si="3"/>
        <v>2.5</v>
      </c>
      <c r="W11" s="26">
        <v>1</v>
      </c>
      <c r="X11" s="26"/>
      <c r="Y11" s="28">
        <f>IF(W11="","",W11+X11*10%)</f>
        <v>1</v>
      </c>
      <c r="Z11" s="29"/>
      <c r="AA11" s="30"/>
    </row>
    <row r="12" spans="1:27" ht="20.45" customHeight="1">
      <c r="A12" s="11">
        <v>6</v>
      </c>
      <c r="B12" s="12" t="s">
        <v>46</v>
      </c>
      <c r="C12" s="31" t="s">
        <v>34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19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0">
        <v>45499</v>
      </c>
      <c r="K12" s="20">
        <v>44038</v>
      </c>
      <c r="L12" s="21" t="s">
        <v>65</v>
      </c>
      <c r="M12" s="22" t="b">
        <f t="shared" si="1"/>
        <v>0</v>
      </c>
      <c r="N12" s="20">
        <v>45499</v>
      </c>
      <c r="O12" s="20">
        <v>44038</v>
      </c>
      <c r="P12" s="23">
        <v>20</v>
      </c>
      <c r="Q12" s="24">
        <v>20</v>
      </c>
      <c r="R12" s="21" t="s">
        <v>65</v>
      </c>
      <c r="S12" s="22" t="b">
        <f t="shared" si="2"/>
        <v>0</v>
      </c>
      <c r="T12" s="26">
        <f t="shared" si="5"/>
        <v>1</v>
      </c>
      <c r="U12" s="26">
        <v>0</v>
      </c>
      <c r="V12" s="15">
        <f t="shared" si="3"/>
        <v>1</v>
      </c>
      <c r="W12" s="26"/>
      <c r="X12" s="26"/>
      <c r="Y12" s="28"/>
      <c r="Z12" s="29"/>
      <c r="AA12" s="30"/>
    </row>
    <row r="13" spans="1:27">
      <c r="A13" s="11">
        <v>7</v>
      </c>
      <c r="B13" s="12" t="s">
        <v>47</v>
      </c>
      <c r="C13" s="31" t="s">
        <v>35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19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0">
        <v>45500</v>
      </c>
      <c r="K13" s="20">
        <v>44039</v>
      </c>
      <c r="L13" s="21" t="s">
        <v>65</v>
      </c>
      <c r="M13" s="22" t="b">
        <f t="shared" si="1"/>
        <v>0</v>
      </c>
      <c r="N13" s="20">
        <v>45500</v>
      </c>
      <c r="O13" s="20">
        <v>44039</v>
      </c>
      <c r="P13" s="23">
        <v>12</v>
      </c>
      <c r="Q13" s="24">
        <v>15</v>
      </c>
      <c r="R13" s="21" t="s">
        <v>65</v>
      </c>
      <c r="S13" s="22" t="b">
        <f t="shared" si="2"/>
        <v>0</v>
      </c>
      <c r="T13" s="26">
        <f t="shared" si="5"/>
        <v>2</v>
      </c>
      <c r="U13" s="26">
        <v>0</v>
      </c>
      <c r="V13" s="15">
        <f t="shared" si="3"/>
        <v>2</v>
      </c>
      <c r="W13" s="26"/>
      <c r="X13" s="26"/>
      <c r="Y13" s="28"/>
      <c r="Z13" s="29"/>
      <c r="AA13" s="30"/>
    </row>
    <row r="14" spans="1:27">
      <c r="A14" s="11">
        <v>8</v>
      </c>
      <c r="B14" s="12" t="s">
        <v>48</v>
      </c>
      <c r="C14" s="31" t="s">
        <v>37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19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0">
        <v>45501</v>
      </c>
      <c r="K14" s="20">
        <v>44039</v>
      </c>
      <c r="L14" s="21" t="s">
        <v>65</v>
      </c>
      <c r="M14" s="22" t="b">
        <f t="shared" si="1"/>
        <v>0</v>
      </c>
      <c r="N14" s="20">
        <v>45501</v>
      </c>
      <c r="O14" s="20">
        <v>44039</v>
      </c>
      <c r="P14" s="23">
        <v>12</v>
      </c>
      <c r="Q14" s="24">
        <v>15</v>
      </c>
      <c r="R14" s="21" t="s">
        <v>65</v>
      </c>
      <c r="S14" s="22" t="b">
        <f t="shared" si="2"/>
        <v>0</v>
      </c>
      <c r="T14" s="26">
        <f t="shared" si="5"/>
        <v>1.5</v>
      </c>
      <c r="U14" s="26">
        <v>0</v>
      </c>
      <c r="V14" s="15">
        <f t="shared" si="3"/>
        <v>1.5</v>
      </c>
      <c r="W14" s="26"/>
      <c r="X14" s="26"/>
      <c r="Y14" s="28"/>
      <c r="Z14" s="29"/>
      <c r="AA14" s="30"/>
    </row>
    <row r="15" spans="1:27">
      <c r="A15" s="11">
        <v>9</v>
      </c>
      <c r="B15" s="12" t="s">
        <v>49</v>
      </c>
      <c r="C15" s="31" t="s">
        <v>36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19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0">
        <v>45502</v>
      </c>
      <c r="K15" s="20">
        <v>44041</v>
      </c>
      <c r="L15" s="21" t="s">
        <v>65</v>
      </c>
      <c r="M15" s="22" t="b">
        <f t="shared" si="1"/>
        <v>0</v>
      </c>
      <c r="N15" s="20">
        <v>45502</v>
      </c>
      <c r="O15" s="20">
        <v>44041</v>
      </c>
      <c r="P15" s="23">
        <v>12</v>
      </c>
      <c r="Q15" s="24">
        <v>15</v>
      </c>
      <c r="R15" s="21" t="s">
        <v>65</v>
      </c>
      <c r="S15" s="22" t="b">
        <f t="shared" si="2"/>
        <v>0</v>
      </c>
      <c r="T15" s="26">
        <f t="shared" si="5"/>
        <v>1.8</v>
      </c>
      <c r="U15" s="26">
        <v>0</v>
      </c>
      <c r="V15" s="15">
        <f t="shared" si="3"/>
        <v>1.8</v>
      </c>
      <c r="W15" s="26"/>
      <c r="X15" s="26"/>
      <c r="Y15" s="28"/>
      <c r="Z15" s="29"/>
      <c r="AA15" s="30"/>
    </row>
    <row r="16" spans="1:27">
      <c r="A16" s="11">
        <v>10</v>
      </c>
      <c r="B16" s="12" t="s">
        <v>50</v>
      </c>
      <c r="C16" s="31" t="s">
        <v>38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19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0">
        <v>45503</v>
      </c>
      <c r="K16" s="20">
        <v>44041</v>
      </c>
      <c r="L16" s="21" t="s">
        <v>65</v>
      </c>
      <c r="M16" s="22" t="b">
        <f t="shared" si="1"/>
        <v>0</v>
      </c>
      <c r="N16" s="20">
        <v>45503</v>
      </c>
      <c r="O16" s="20">
        <v>44041</v>
      </c>
      <c r="P16" s="23">
        <v>30</v>
      </c>
      <c r="Q16" s="24">
        <v>30</v>
      </c>
      <c r="R16" s="21" t="s">
        <v>65</v>
      </c>
      <c r="S16" s="22" t="b">
        <f t="shared" si="2"/>
        <v>0</v>
      </c>
      <c r="T16" s="26">
        <f t="shared" si="5"/>
        <v>3</v>
      </c>
      <c r="U16" s="26">
        <v>0</v>
      </c>
      <c r="V16" s="15">
        <f t="shared" si="3"/>
        <v>3</v>
      </c>
      <c r="W16" s="26">
        <v>0.1</v>
      </c>
      <c r="X16" s="26"/>
      <c r="Y16" s="28">
        <f t="shared" ref="Y16:Y24" si="6">IF(W16="","",W16+X16*10%)</f>
        <v>0.1</v>
      </c>
      <c r="Z16" s="29"/>
      <c r="AA16" s="30"/>
    </row>
    <row r="17" spans="1:27">
      <c r="A17" s="11">
        <v>11</v>
      </c>
      <c r="B17" s="12" t="s">
        <v>51</v>
      </c>
      <c r="C17" s="32" t="s">
        <v>39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19"/>
      <c r="J17" s="20">
        <v>45499</v>
      </c>
      <c r="K17" s="20">
        <v>45499</v>
      </c>
      <c r="L17" s="21" t="s">
        <v>65</v>
      </c>
      <c r="M17" s="22" t="b">
        <f t="shared" si="1"/>
        <v>0</v>
      </c>
      <c r="N17" s="20">
        <v>45499</v>
      </c>
      <c r="O17" s="20">
        <v>45499</v>
      </c>
      <c r="P17" s="23">
        <v>5</v>
      </c>
      <c r="Q17" s="24">
        <v>5</v>
      </c>
      <c r="R17" s="21" t="s">
        <v>65</v>
      </c>
      <c r="S17" s="22" t="b">
        <f t="shared" si="2"/>
        <v>0</v>
      </c>
      <c r="T17" s="26">
        <f t="shared" si="5"/>
        <v>1</v>
      </c>
      <c r="U17" s="26">
        <v>0</v>
      </c>
      <c r="V17" s="15">
        <f t="shared" si="3"/>
        <v>1</v>
      </c>
      <c r="W17" s="26"/>
      <c r="X17" s="26"/>
      <c r="Y17" s="28" t="str">
        <f t="shared" si="6"/>
        <v/>
      </c>
      <c r="Z17" s="29"/>
      <c r="AA17" s="30"/>
    </row>
    <row r="18" spans="1:27">
      <c r="A18" s="11">
        <v>12</v>
      </c>
      <c r="B18" s="12" t="s">
        <v>52</v>
      </c>
      <c r="C18" s="32" t="s">
        <v>40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19"/>
      <c r="J18" s="20">
        <v>45499</v>
      </c>
      <c r="K18" s="20">
        <v>45499</v>
      </c>
      <c r="L18" s="21" t="s">
        <v>65</v>
      </c>
      <c r="M18" s="22" t="b">
        <f t="shared" si="1"/>
        <v>0</v>
      </c>
      <c r="N18" s="20">
        <v>45499</v>
      </c>
      <c r="O18" s="20">
        <v>45499</v>
      </c>
      <c r="P18" s="23">
        <v>5</v>
      </c>
      <c r="Q18" s="24">
        <v>5</v>
      </c>
      <c r="R18" s="21" t="s">
        <v>65</v>
      </c>
      <c r="S18" s="22" t="b">
        <f t="shared" si="2"/>
        <v>0</v>
      </c>
      <c r="T18" s="26">
        <f t="shared" si="5"/>
        <v>1</v>
      </c>
      <c r="U18" s="26">
        <v>0</v>
      </c>
      <c r="V18" s="15">
        <f t="shared" si="3"/>
        <v>1</v>
      </c>
      <c r="W18" s="26"/>
      <c r="X18" s="26"/>
      <c r="Y18" s="28" t="str">
        <f t="shared" si="6"/>
        <v/>
      </c>
      <c r="Z18" s="29"/>
      <c r="AA18" s="30"/>
    </row>
    <row r="19" spans="1:27">
      <c r="A19" s="11">
        <v>13</v>
      </c>
      <c r="B19" s="12" t="s">
        <v>53</v>
      </c>
      <c r="C19" s="32" t="s">
        <v>59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19"/>
      <c r="J19" s="20">
        <v>45499</v>
      </c>
      <c r="K19" s="20">
        <v>45499</v>
      </c>
      <c r="L19" s="21" t="s">
        <v>65</v>
      </c>
      <c r="M19" s="22" t="b">
        <f t="shared" si="1"/>
        <v>0</v>
      </c>
      <c r="N19" s="20">
        <v>45499</v>
      </c>
      <c r="O19" s="20">
        <v>45499</v>
      </c>
      <c r="P19" s="23">
        <v>5</v>
      </c>
      <c r="Q19" s="24">
        <v>5</v>
      </c>
      <c r="R19" s="21" t="s">
        <v>65</v>
      </c>
      <c r="S19" s="22" t="b">
        <f t="shared" si="2"/>
        <v>0</v>
      </c>
      <c r="T19" s="26">
        <f t="shared" si="5"/>
        <v>1</v>
      </c>
      <c r="U19" s="26">
        <v>0</v>
      </c>
      <c r="V19" s="15">
        <f t="shared" si="3"/>
        <v>1</v>
      </c>
      <c r="W19" s="26"/>
      <c r="X19" s="26"/>
      <c r="Y19" s="28" t="str">
        <f t="shared" si="6"/>
        <v/>
      </c>
      <c r="Z19" s="29"/>
      <c r="AA19" s="30"/>
    </row>
    <row r="20" spans="1:27">
      <c r="A20" s="11">
        <v>14</v>
      </c>
      <c r="B20" s="12" t="s">
        <v>54</v>
      </c>
      <c r="C20" s="32" t="s">
        <v>60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19"/>
      <c r="J20" s="20">
        <v>45499</v>
      </c>
      <c r="K20" s="20">
        <v>45499</v>
      </c>
      <c r="L20" s="21" t="s">
        <v>65</v>
      </c>
      <c r="M20" s="22" t="b">
        <f t="shared" si="1"/>
        <v>0</v>
      </c>
      <c r="N20" s="20">
        <v>45499</v>
      </c>
      <c r="O20" s="20">
        <v>45499</v>
      </c>
      <c r="P20" s="23">
        <v>5</v>
      </c>
      <c r="Q20" s="24">
        <v>5</v>
      </c>
      <c r="R20" s="21" t="s">
        <v>65</v>
      </c>
      <c r="S20" s="22" t="b">
        <f t="shared" si="2"/>
        <v>0</v>
      </c>
      <c r="T20" s="26">
        <f t="shared" si="5"/>
        <v>1</v>
      </c>
      <c r="U20" s="26">
        <v>0</v>
      </c>
      <c r="V20" s="15">
        <f t="shared" si="3"/>
        <v>1</v>
      </c>
      <c r="W20" s="26"/>
      <c r="X20" s="26"/>
      <c r="Y20" s="28" t="str">
        <f t="shared" si="6"/>
        <v/>
      </c>
      <c r="Z20" s="29"/>
      <c r="AA20" s="30"/>
    </row>
    <row r="21" spans="1:27" ht="20.45" customHeight="1">
      <c r="A21" s="11">
        <v>15</v>
      </c>
      <c r="B21" s="12" t="s">
        <v>55</v>
      </c>
      <c r="C21" s="32" t="s">
        <v>61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19"/>
      <c r="J21" s="20">
        <v>45500</v>
      </c>
      <c r="K21" s="20">
        <v>45500</v>
      </c>
      <c r="L21" s="21" t="s">
        <v>65</v>
      </c>
      <c r="M21" s="22" t="b">
        <f t="shared" si="1"/>
        <v>0</v>
      </c>
      <c r="N21" s="20">
        <v>45500</v>
      </c>
      <c r="O21" s="20">
        <v>45500</v>
      </c>
      <c r="P21" s="23">
        <v>5</v>
      </c>
      <c r="Q21" s="24">
        <v>5</v>
      </c>
      <c r="R21" s="21" t="s">
        <v>65</v>
      </c>
      <c r="S21" s="22" t="b">
        <f t="shared" si="2"/>
        <v>0</v>
      </c>
      <c r="T21" s="26">
        <f t="shared" si="5"/>
        <v>1</v>
      </c>
      <c r="U21" s="26">
        <v>0</v>
      </c>
      <c r="V21" s="15">
        <f t="shared" si="3"/>
        <v>1</v>
      </c>
      <c r="W21" s="26"/>
      <c r="X21" s="26"/>
      <c r="Y21" s="28" t="str">
        <f t="shared" si="6"/>
        <v/>
      </c>
      <c r="Z21" s="29"/>
      <c r="AA21" s="30"/>
    </row>
    <row r="22" spans="1:27">
      <c r="A22" s="11">
        <v>16</v>
      </c>
      <c r="B22" s="12" t="s">
        <v>56</v>
      </c>
      <c r="C22" s="32" t="s">
        <v>62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19"/>
      <c r="J22" s="20">
        <v>45500</v>
      </c>
      <c r="K22" s="20">
        <v>45500</v>
      </c>
      <c r="L22" s="21" t="s">
        <v>65</v>
      </c>
      <c r="M22" s="22" t="b">
        <f t="shared" si="1"/>
        <v>0</v>
      </c>
      <c r="N22" s="20">
        <v>45500</v>
      </c>
      <c r="O22" s="20">
        <v>45500</v>
      </c>
      <c r="P22" s="23">
        <v>5</v>
      </c>
      <c r="Q22" s="24">
        <v>5</v>
      </c>
      <c r="R22" s="21" t="s">
        <v>65</v>
      </c>
      <c r="S22" s="22" t="b">
        <f t="shared" si="2"/>
        <v>0</v>
      </c>
      <c r="T22" s="26">
        <f t="shared" si="5"/>
        <v>1</v>
      </c>
      <c r="U22" s="26">
        <v>0</v>
      </c>
      <c r="V22" s="15">
        <f t="shared" si="3"/>
        <v>1</v>
      </c>
      <c r="W22" s="26"/>
      <c r="X22" s="26"/>
      <c r="Y22" s="28" t="str">
        <f t="shared" si="6"/>
        <v/>
      </c>
      <c r="Z22" s="29"/>
      <c r="AA22" s="30"/>
    </row>
    <row r="23" spans="1:27">
      <c r="A23" s="11">
        <v>17</v>
      </c>
      <c r="B23" s="12" t="s">
        <v>57</v>
      </c>
      <c r="C23" s="32" t="s">
        <v>63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19"/>
      <c r="J23" s="20">
        <v>45500</v>
      </c>
      <c r="K23" s="20">
        <v>45500</v>
      </c>
      <c r="L23" s="21" t="s">
        <v>65</v>
      </c>
      <c r="M23" s="22" t="b">
        <f t="shared" si="1"/>
        <v>0</v>
      </c>
      <c r="N23" s="20">
        <v>45500</v>
      </c>
      <c r="O23" s="20">
        <v>45500</v>
      </c>
      <c r="P23" s="23">
        <v>5</v>
      </c>
      <c r="Q23" s="24">
        <v>5</v>
      </c>
      <c r="R23" s="21" t="s">
        <v>65</v>
      </c>
      <c r="S23" s="22" t="b">
        <f t="shared" si="2"/>
        <v>0</v>
      </c>
      <c r="T23" s="26">
        <f t="shared" si="5"/>
        <v>1</v>
      </c>
      <c r="U23" s="26">
        <v>0</v>
      </c>
      <c r="V23" s="15">
        <f t="shared" si="3"/>
        <v>1</v>
      </c>
      <c r="W23" s="26">
        <v>1</v>
      </c>
      <c r="X23" s="26"/>
      <c r="Y23" s="28">
        <f t="shared" si="6"/>
        <v>1</v>
      </c>
      <c r="Z23" s="29"/>
      <c r="AA23" s="30"/>
    </row>
    <row r="24" spans="1:27">
      <c r="A24" s="11">
        <v>18</v>
      </c>
      <c r="B24" s="12" t="s">
        <v>58</v>
      </c>
      <c r="C24" s="32" t="s">
        <v>64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19"/>
      <c r="J24" s="20">
        <v>45500</v>
      </c>
      <c r="K24" s="20">
        <v>45500</v>
      </c>
      <c r="L24" s="21" t="s">
        <v>65</v>
      </c>
      <c r="M24" s="22" t="b">
        <f t="shared" si="1"/>
        <v>0</v>
      </c>
      <c r="N24" s="20">
        <v>45500</v>
      </c>
      <c r="O24" s="20">
        <v>45500</v>
      </c>
      <c r="P24" s="23">
        <v>5</v>
      </c>
      <c r="Q24" s="24">
        <v>5</v>
      </c>
      <c r="R24" s="21" t="s">
        <v>65</v>
      </c>
      <c r="S24" s="22" t="b">
        <f t="shared" si="2"/>
        <v>0</v>
      </c>
      <c r="T24" s="26">
        <f t="shared" si="5"/>
        <v>1</v>
      </c>
      <c r="U24" s="25">
        <v>0</v>
      </c>
      <c r="V24" s="15">
        <f t="shared" si="3"/>
        <v>1</v>
      </c>
      <c r="W24" s="25">
        <v>1</v>
      </c>
      <c r="X24" s="25"/>
      <c r="Y24" s="28">
        <f t="shared" si="6"/>
        <v>1</v>
      </c>
      <c r="Z24" s="29"/>
      <c r="AA24" s="30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42" t="s">
        <v>67</v>
      </c>
      <c r="B27" s="33" t="s">
        <v>68</v>
      </c>
      <c r="C27" s="34">
        <v>1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43"/>
      <c r="B28" s="35" t="s">
        <v>69</v>
      </c>
      <c r="C28" s="36">
        <v>18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43"/>
      <c r="B29" s="37" t="s">
        <v>70</v>
      </c>
      <c r="C29" s="36">
        <f>COUNTIF($L$7:$L$24,"○")</f>
        <v>0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43"/>
      <c r="B30" s="35" t="s">
        <v>71</v>
      </c>
      <c r="C30" s="36">
        <f>COUNTIF($L$7:$L$24,"△")</f>
        <v>0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thickBot="1">
      <c r="A31" s="43"/>
      <c r="B31" s="37" t="s">
        <v>72</v>
      </c>
      <c r="C31" s="36">
        <f>COUNTIF($L$7:$L$24,"△")</f>
        <v>0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43"/>
      <c r="B32" s="38" t="s">
        <v>73</v>
      </c>
      <c r="C32" s="34">
        <v>1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43"/>
      <c r="B33" s="39" t="s">
        <v>74</v>
      </c>
      <c r="C33" s="36">
        <v>18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43"/>
      <c r="B34" s="35" t="s">
        <v>75</v>
      </c>
      <c r="C34" s="36">
        <f>COUNTIF($R$7:$R$24,"○")</f>
        <v>0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43"/>
      <c r="B35" s="37" t="s">
        <v>76</v>
      </c>
      <c r="C35" s="36">
        <v>0</v>
      </c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43"/>
      <c r="B36" s="35" t="s">
        <v>71</v>
      </c>
      <c r="C36" s="36">
        <f>COUNTIF($L$7:$L$24,"△")</f>
        <v>0</v>
      </c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44"/>
      <c r="B37" s="40" t="s">
        <v>77</v>
      </c>
      <c r="C37" s="41">
        <f>E7+E8+E9+E10+E11+E12+E13+E14+E15+E16+E17+E18+E19+E20+E21+E22+E23+E24</f>
        <v>24</v>
      </c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A4:A6"/>
    <mergeCell ref="F4:H5"/>
    <mergeCell ref="B4:B6"/>
    <mergeCell ref="C4:C6"/>
    <mergeCell ref="D4:D5"/>
    <mergeCell ref="E4:E6"/>
    <mergeCell ref="A27:A37"/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  <mergeCell ref="I4:I6"/>
    <mergeCell ref="J5:J6"/>
    <mergeCell ref="K5:K6"/>
    <mergeCell ref="L5:L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