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材料提交\2024东大\2023\张合新提交物\配置管理\文档\03管理区\03项目跟踪和监控\03 进度管理票\"/>
    </mc:Choice>
  </mc:AlternateContent>
  <xr:revisionPtr revIDLastSave="0" documentId="13_ncr:1_{BE4085FD-BF2F-48D2-8231-126D65D271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需求设计开发" sheetId="3" r:id="rId1"/>
    <sheet name="代码管理" sheetId="2" r:id="rId2"/>
  </sheets>
  <externalReferences>
    <externalReference r:id="rId3"/>
    <externalReference r:id="rId4"/>
    <externalReference r:id="rId5"/>
  </externalReferences>
  <definedNames>
    <definedName name="_xlnm._FilterDatabase" localSheetId="1" hidden="1">代码管理!$A$6:$Z$36</definedName>
    <definedName name="_xlnm._FilterDatabase" localSheetId="0" hidden="1">需求设计开发!$A$6:$V$231</definedName>
    <definedName name="_xlnm.Print_Area" localSheetId="0">需求设计开发!$A$1:$V$245</definedName>
    <definedName name="_xlnm.Print_Titles" localSheetId="0">需求设计开发!$A:$F</definedName>
  </definedNames>
  <calcPr calcId="191029"/>
</workbook>
</file>

<file path=xl/calcChain.xml><?xml version="1.0" encoding="utf-8"?>
<calcChain xmlns="http://schemas.openxmlformats.org/spreadsheetml/2006/main">
  <c r="D45" i="2" l="1"/>
  <c r="Y36" i="2"/>
  <c r="V36" i="2"/>
  <c r="S36" i="2"/>
  <c r="P36" i="2"/>
  <c r="D49" i="2" s="1"/>
  <c r="L36" i="2"/>
  <c r="I36" i="2"/>
  <c r="E36" i="2"/>
  <c r="Y35" i="2"/>
  <c r="V35" i="2"/>
  <c r="S35" i="2"/>
  <c r="R35" i="2"/>
  <c r="Q35" i="2"/>
  <c r="M35" i="2"/>
  <c r="L35" i="2"/>
  <c r="G35" i="2"/>
  <c r="H35" i="2" s="1"/>
  <c r="F35" i="2"/>
  <c r="Y34" i="2"/>
  <c r="V34" i="2"/>
  <c r="S34" i="2"/>
  <c r="R34" i="2"/>
  <c r="G34" i="2" s="1"/>
  <c r="Q34" i="2"/>
  <c r="M34" i="2"/>
  <c r="L34" i="2"/>
  <c r="Y33" i="2"/>
  <c r="V33" i="2"/>
  <c r="S33" i="2"/>
  <c r="R33" i="2"/>
  <c r="G33" i="2" s="1"/>
  <c r="Q33" i="2"/>
  <c r="M33" i="2"/>
  <c r="L33" i="2"/>
  <c r="F33" i="2"/>
  <c r="H33" i="2" s="1"/>
  <c r="Y32" i="2"/>
  <c r="V32" i="2"/>
  <c r="S32" i="2"/>
  <c r="R32" i="2"/>
  <c r="Q32" i="2"/>
  <c r="M32" i="2"/>
  <c r="L32" i="2"/>
  <c r="H32" i="2"/>
  <c r="G32" i="2"/>
  <c r="F32" i="2"/>
  <c r="Y31" i="2"/>
  <c r="V31" i="2"/>
  <c r="S31" i="2"/>
  <c r="R31" i="2"/>
  <c r="Q31" i="2"/>
  <c r="M31" i="2"/>
  <c r="L31" i="2"/>
  <c r="I31" i="2"/>
  <c r="H31" i="2"/>
  <c r="G31" i="2"/>
  <c r="F31" i="2"/>
  <c r="Y30" i="2"/>
  <c r="V30" i="2"/>
  <c r="S30" i="2"/>
  <c r="R30" i="2"/>
  <c r="Q30" i="2"/>
  <c r="Q36" i="2" s="1"/>
  <c r="M30" i="2"/>
  <c r="L30" i="2"/>
  <c r="I30" i="2"/>
  <c r="G30" i="2"/>
  <c r="F30" i="2"/>
  <c r="H30" i="2" s="1"/>
  <c r="H36" i="2" s="1"/>
  <c r="Y29" i="2"/>
  <c r="V29" i="2"/>
  <c r="S29" i="2"/>
  <c r="R29" i="2"/>
  <c r="Q29" i="2"/>
  <c r="M29" i="2"/>
  <c r="L29" i="2"/>
  <c r="I29" i="2"/>
  <c r="G29" i="2"/>
  <c r="F29" i="2"/>
  <c r="H29" i="2" s="1"/>
  <c r="Y28" i="2"/>
  <c r="V28" i="2"/>
  <c r="S28" i="2"/>
  <c r="R28" i="2"/>
  <c r="G28" i="2" s="1"/>
  <c r="Q28" i="2"/>
  <c r="M28" i="2"/>
  <c r="L28" i="2"/>
  <c r="I28" i="2"/>
  <c r="Y27" i="2"/>
  <c r="V27" i="2"/>
  <c r="S27" i="2"/>
  <c r="R27" i="2"/>
  <c r="F27" i="2" s="1"/>
  <c r="H27" i="2" s="1"/>
  <c r="Q27" i="2"/>
  <c r="M27" i="2"/>
  <c r="L27" i="2"/>
  <c r="I27" i="2"/>
  <c r="G27" i="2"/>
  <c r="Y26" i="2"/>
  <c r="V26" i="2"/>
  <c r="S26" i="2"/>
  <c r="R26" i="2"/>
  <c r="F26" i="2" s="1"/>
  <c r="H26" i="2" s="1"/>
  <c r="Q26" i="2"/>
  <c r="M26" i="2"/>
  <c r="L26" i="2"/>
  <c r="I26" i="2"/>
  <c r="G26" i="2"/>
  <c r="Y25" i="2"/>
  <c r="V25" i="2"/>
  <c r="S25" i="2"/>
  <c r="R25" i="2"/>
  <c r="G25" i="2" s="1"/>
  <c r="Q25" i="2"/>
  <c r="M25" i="2"/>
  <c r="L25" i="2"/>
  <c r="Y24" i="2"/>
  <c r="V24" i="2"/>
  <c r="S24" i="2"/>
  <c r="R24" i="2"/>
  <c r="G24" i="2" s="1"/>
  <c r="Q24" i="2"/>
  <c r="M24" i="2"/>
  <c r="L24" i="2"/>
  <c r="F24" i="2"/>
  <c r="Y23" i="2"/>
  <c r="V23" i="2"/>
  <c r="S23" i="2"/>
  <c r="R23" i="2"/>
  <c r="Q23" i="2"/>
  <c r="M23" i="2"/>
  <c r="L23" i="2"/>
  <c r="H23" i="2"/>
  <c r="G23" i="2"/>
  <c r="F23" i="2"/>
  <c r="Y22" i="2"/>
  <c r="V22" i="2"/>
  <c r="S22" i="2"/>
  <c r="R22" i="2"/>
  <c r="F22" i="2" s="1"/>
  <c r="H22" i="2" s="1"/>
  <c r="Q22" i="2"/>
  <c r="M22" i="2"/>
  <c r="L22" i="2"/>
  <c r="G22" i="2"/>
  <c r="Y21" i="2"/>
  <c r="V21" i="2"/>
  <c r="S21" i="2"/>
  <c r="R21" i="2"/>
  <c r="G21" i="2" s="1"/>
  <c r="Q21" i="2"/>
  <c r="M21" i="2"/>
  <c r="L21" i="2"/>
  <c r="Y20" i="2"/>
  <c r="V20" i="2"/>
  <c r="S20" i="2"/>
  <c r="R20" i="2"/>
  <c r="G20" i="2" s="1"/>
  <c r="H20" i="2" s="1"/>
  <c r="Q20" i="2"/>
  <c r="M20" i="2"/>
  <c r="L20" i="2"/>
  <c r="Y19" i="2"/>
  <c r="V19" i="2"/>
  <c r="S19" i="2"/>
  <c r="R19" i="2"/>
  <c r="G19" i="2" s="1"/>
  <c r="H19" i="2" s="1"/>
  <c r="Q19" i="2"/>
  <c r="M19" i="2"/>
  <c r="L19" i="2"/>
  <c r="Y18" i="2"/>
  <c r="V18" i="2"/>
  <c r="S18" i="2"/>
  <c r="R18" i="2"/>
  <c r="Q18" i="2"/>
  <c r="M18" i="2"/>
  <c r="L18" i="2"/>
  <c r="H18" i="2"/>
  <c r="G18" i="2"/>
  <c r="F18" i="2"/>
  <c r="Y17" i="2"/>
  <c r="V17" i="2"/>
  <c r="S17" i="2"/>
  <c r="R17" i="2"/>
  <c r="G17" i="2" s="1"/>
  <c r="H17" i="2" s="1"/>
  <c r="Q17" i="2"/>
  <c r="M17" i="2"/>
  <c r="L17" i="2"/>
  <c r="I17" i="2"/>
  <c r="V16" i="2"/>
  <c r="S16" i="2"/>
  <c r="R16" i="2"/>
  <c r="G16" i="2" s="1"/>
  <c r="Q16" i="2"/>
  <c r="M16" i="2"/>
  <c r="L16" i="2"/>
  <c r="I16" i="2"/>
  <c r="V15" i="2"/>
  <c r="S15" i="2"/>
  <c r="R15" i="2"/>
  <c r="Q15" i="2"/>
  <c r="M15" i="2"/>
  <c r="L15" i="2"/>
  <c r="I15" i="2"/>
  <c r="G15" i="2"/>
  <c r="F15" i="2"/>
  <c r="H15" i="2" s="1"/>
  <c r="V14" i="2"/>
  <c r="S14" i="2"/>
  <c r="R14" i="2"/>
  <c r="G14" i="2" s="1"/>
  <c r="Q14" i="2"/>
  <c r="M14" i="2"/>
  <c r="L14" i="2"/>
  <c r="I14" i="2"/>
  <c r="V13" i="2"/>
  <c r="S13" i="2"/>
  <c r="R13" i="2"/>
  <c r="F13" i="2" s="1"/>
  <c r="H13" i="2" s="1"/>
  <c r="Q13" i="2"/>
  <c r="M13" i="2"/>
  <c r="L13" i="2"/>
  <c r="I13" i="2"/>
  <c r="G13" i="2"/>
  <c r="Y12" i="2"/>
  <c r="V12" i="2"/>
  <c r="S12" i="2"/>
  <c r="R12" i="2"/>
  <c r="F12" i="2" s="1"/>
  <c r="Q12" i="2"/>
  <c r="M12" i="2"/>
  <c r="L12" i="2"/>
  <c r="I12" i="2"/>
  <c r="Y11" i="2"/>
  <c r="V11" i="2"/>
  <c r="S11" i="2"/>
  <c r="R11" i="2"/>
  <c r="G11" i="2" s="1"/>
  <c r="Q11" i="2"/>
  <c r="M11" i="2"/>
  <c r="L11" i="2"/>
  <c r="I11" i="2"/>
  <c r="Y10" i="2"/>
  <c r="V10" i="2"/>
  <c r="S10" i="2"/>
  <c r="R10" i="2"/>
  <c r="F10" i="2" s="1"/>
  <c r="H10" i="2" s="1"/>
  <c r="M10" i="2"/>
  <c r="L10" i="2"/>
  <c r="I10" i="2"/>
  <c r="G10" i="2"/>
  <c r="Y9" i="2"/>
  <c r="V9" i="2"/>
  <c r="S9" i="2"/>
  <c r="R9" i="2"/>
  <c r="G9" i="2" s="1"/>
  <c r="Q9" i="2"/>
  <c r="M9" i="2"/>
  <c r="L9" i="2"/>
  <c r="D40" i="2" s="1"/>
  <c r="I9" i="2"/>
  <c r="Y8" i="2"/>
  <c r="V8" i="2"/>
  <c r="S8" i="2"/>
  <c r="R8" i="2"/>
  <c r="D48" i="2" s="1"/>
  <c r="Q8" i="2"/>
  <c r="M8" i="2"/>
  <c r="L8" i="2"/>
  <c r="I8" i="2"/>
  <c r="Y7" i="2"/>
  <c r="V7" i="2"/>
  <c r="S7" i="2"/>
  <c r="D47" i="2" s="1"/>
  <c r="R7" i="2"/>
  <c r="D44" i="2" s="1"/>
  <c r="Q7" i="2"/>
  <c r="M7" i="2"/>
  <c r="D42" i="2" s="1"/>
  <c r="L7" i="2"/>
  <c r="D41" i="2" s="1"/>
  <c r="G7" i="2"/>
  <c r="D47" i="3"/>
  <c r="D41" i="3"/>
  <c r="B39" i="3"/>
  <c r="G34" i="3"/>
  <c r="S31" i="3"/>
  <c r="Q31" i="3"/>
  <c r="P31" i="3"/>
  <c r="O31" i="3"/>
  <c r="F31" i="3"/>
  <c r="S30" i="3"/>
  <c r="Q30" i="3"/>
  <c r="P30" i="3"/>
  <c r="F30" i="3" s="1"/>
  <c r="O30" i="3"/>
  <c r="S29" i="3"/>
  <c r="Q29" i="3"/>
  <c r="P29" i="3"/>
  <c r="F29" i="3" s="1"/>
  <c r="O29" i="3"/>
  <c r="S28" i="3"/>
  <c r="Q28" i="3"/>
  <c r="P28" i="3"/>
  <c r="F28" i="3" s="1"/>
  <c r="O28" i="3"/>
  <c r="S27" i="3"/>
  <c r="Q27" i="3"/>
  <c r="P27" i="3"/>
  <c r="F27" i="3" s="1"/>
  <c r="O27" i="3"/>
  <c r="S26" i="3"/>
  <c r="Q26" i="3"/>
  <c r="P26" i="3"/>
  <c r="F26" i="3" s="1"/>
  <c r="O26" i="3"/>
  <c r="S25" i="3"/>
  <c r="Q25" i="3"/>
  <c r="P25" i="3"/>
  <c r="F25" i="3" s="1"/>
  <c r="O25" i="3"/>
  <c r="S24" i="3"/>
  <c r="Q24" i="3"/>
  <c r="P24" i="3"/>
  <c r="F24" i="3" s="1"/>
  <c r="O24" i="3"/>
  <c r="S23" i="3"/>
  <c r="Q23" i="3"/>
  <c r="P23" i="3"/>
  <c r="O23" i="3"/>
  <c r="F23" i="3"/>
  <c r="S22" i="3"/>
  <c r="Q22" i="3"/>
  <c r="P22" i="3"/>
  <c r="O22" i="3"/>
  <c r="F22" i="3"/>
  <c r="S21" i="3"/>
  <c r="Q21" i="3"/>
  <c r="P21" i="3"/>
  <c r="F21" i="3" s="1"/>
  <c r="O21" i="3"/>
  <c r="S20" i="3"/>
  <c r="Q20" i="3"/>
  <c r="P20" i="3"/>
  <c r="F20" i="3" s="1"/>
  <c r="O20" i="3"/>
  <c r="S19" i="3"/>
  <c r="Q19" i="3"/>
  <c r="P19" i="3"/>
  <c r="F19" i="3" s="1"/>
  <c r="O19" i="3"/>
  <c r="S18" i="3"/>
  <c r="Q18" i="3"/>
  <c r="P18" i="3"/>
  <c r="F18" i="3" s="1"/>
  <c r="O18" i="3"/>
  <c r="S17" i="3"/>
  <c r="Q17" i="3"/>
  <c r="P17" i="3"/>
  <c r="F17" i="3" s="1"/>
  <c r="O17" i="3"/>
  <c r="S16" i="3"/>
  <c r="Q16" i="3"/>
  <c r="P16" i="3"/>
  <c r="O16" i="3"/>
  <c r="F16" i="3"/>
  <c r="S15" i="3"/>
  <c r="Q15" i="3"/>
  <c r="P15" i="3"/>
  <c r="O15" i="3"/>
  <c r="F15" i="3"/>
  <c r="S14" i="3"/>
  <c r="Q14" i="3"/>
  <c r="P14" i="3"/>
  <c r="F14" i="3" s="1"/>
  <c r="O14" i="3"/>
  <c r="S13" i="3"/>
  <c r="Q13" i="3"/>
  <c r="P13" i="3"/>
  <c r="D44" i="3" s="1"/>
  <c r="O13" i="3"/>
  <c r="S12" i="3"/>
  <c r="Q12" i="3"/>
  <c r="P12" i="3"/>
  <c r="F12" i="3" s="1"/>
  <c r="O12" i="3"/>
  <c r="S11" i="3"/>
  <c r="Q11" i="3"/>
  <c r="P11" i="3"/>
  <c r="F11" i="3" s="1"/>
  <c r="O11" i="3"/>
  <c r="S10" i="3"/>
  <c r="Q10" i="3"/>
  <c r="P10" i="3"/>
  <c r="O10" i="3"/>
  <c r="S9" i="3"/>
  <c r="Q9" i="3"/>
  <c r="P9" i="3"/>
  <c r="F9" i="3" s="1"/>
  <c r="O9" i="3"/>
  <c r="S8" i="3"/>
  <c r="Q8" i="3"/>
  <c r="P8" i="3"/>
  <c r="F8" i="3" s="1"/>
  <c r="O8" i="3"/>
  <c r="S7" i="3"/>
  <c r="Q7" i="3"/>
  <c r="D45" i="3" s="1"/>
  <c r="P7" i="3"/>
  <c r="D43" i="3" s="1"/>
  <c r="O7" i="3"/>
  <c r="D40" i="3"/>
  <c r="D38" i="3"/>
  <c r="D42" i="3" l="1"/>
  <c r="F7" i="3"/>
  <c r="H24" i="2"/>
  <c r="F9" i="2"/>
  <c r="H9" i="2" s="1"/>
  <c r="D46" i="3"/>
  <c r="G12" i="2"/>
  <c r="H12" i="2" s="1"/>
  <c r="F16" i="2"/>
  <c r="H16" i="2" s="1"/>
  <c r="F21" i="2"/>
  <c r="H21" i="2" s="1"/>
  <c r="F25" i="2"/>
  <c r="H25" i="2" s="1"/>
  <c r="F28" i="2"/>
  <c r="H28" i="2" s="1"/>
  <c r="F34" i="2"/>
  <c r="H34" i="2" s="1"/>
  <c r="D37" i="3"/>
  <c r="F13" i="3"/>
  <c r="D43" i="2"/>
  <c r="D39" i="3"/>
  <c r="F10" i="3"/>
  <c r="F7" i="2"/>
  <c r="H7" i="2" s="1"/>
  <c r="F11" i="2"/>
  <c r="H11" i="2" s="1"/>
  <c r="D46" i="2"/>
  <c r="F8" i="2"/>
  <c r="F14" i="2"/>
  <c r="H14" i="2" s="1"/>
  <c r="G8" i="2"/>
  <c r="D39" i="2"/>
  <c r="H8" i="2" l="1"/>
</calcChain>
</file>

<file path=xl/sharedStrings.xml><?xml version="1.0" encoding="utf-8"?>
<sst xmlns="http://schemas.openxmlformats.org/spreadsheetml/2006/main" count="175" uniqueCount="159">
  <si>
    <t>日付</t>
  </si>
  <si>
    <t>No</t>
  </si>
  <si>
    <r>
      <rPr>
        <b/>
        <sz val="8"/>
        <rFont val="宋体"/>
        <family val="3"/>
        <charset val="134"/>
      </rPr>
      <t>模块</t>
    </r>
    <r>
      <rPr>
        <b/>
        <sz val="8"/>
        <rFont val="ＭＳ ゴシック"/>
        <family val="3"/>
      </rPr>
      <t>a</t>
    </r>
  </si>
  <si>
    <r>
      <rPr>
        <b/>
        <sz val="8"/>
        <rFont val="宋体"/>
        <family val="3"/>
        <charset val="134"/>
      </rPr>
      <t>模块</t>
    </r>
    <r>
      <rPr>
        <b/>
        <sz val="8"/>
        <rFont val="ＭＳ ゴシック"/>
        <family val="3"/>
      </rPr>
      <t>b</t>
    </r>
  </si>
  <si>
    <t>担当者</t>
  </si>
  <si>
    <t>预计规模</t>
  </si>
  <si>
    <t>实际规模</t>
  </si>
  <si>
    <t>累計
時間</t>
  </si>
  <si>
    <t>完成的页数</t>
  </si>
  <si>
    <t>备注</t>
  </si>
  <si>
    <t>预定开始日期</t>
  </si>
  <si>
    <t>实际开始日期</t>
  </si>
  <si>
    <t>开始状态</t>
  </si>
  <si>
    <t>延期未开始</t>
  </si>
  <si>
    <t>预定完成日期</t>
  </si>
  <si>
    <t>实际完成日期</t>
  </si>
  <si>
    <t>累计时间（h）</t>
  </si>
  <si>
    <t>累計
時間
（完成）</t>
  </si>
  <si>
    <t>完成状态</t>
  </si>
  <si>
    <t>延期未完成</t>
  </si>
  <si>
    <t>累计作业</t>
  </si>
  <si>
    <t>当日作业</t>
  </si>
  <si>
    <t>手动作业累计</t>
  </si>
  <si>
    <t>合計</t>
  </si>
  <si>
    <t>手动做成</t>
  </si>
  <si>
    <t>需求规格说明书</t>
  </si>
  <si>
    <t>文档介绍</t>
  </si>
  <si>
    <t>产品介绍</t>
  </si>
  <si>
    <t>产品面向的用户群体</t>
  </si>
  <si>
    <t>产品应当遵守的标准或规范</t>
  </si>
  <si>
    <t>产品范围</t>
  </si>
  <si>
    <t>产品中的角色</t>
  </si>
  <si>
    <t>产品的功能性需求</t>
  </si>
  <si>
    <t>产品质量需求</t>
  </si>
  <si>
    <t>软硬件环境需求</t>
  </si>
  <si>
    <t>规范文档排版以及编号</t>
  </si>
  <si>
    <t>用例图、流程图</t>
  </si>
  <si>
    <t>个人中心业务流程图</t>
  </si>
  <si>
    <t>会议管理业务流程图</t>
  </si>
  <si>
    <t>系统管理流程图</t>
  </si>
  <si>
    <t>车辆管理业务流程图</t>
  </si>
  <si>
    <t>工作安排业务流程图</t>
  </si>
  <si>
    <t>资产管理业务流程图</t>
  </si>
  <si>
    <t>系统公告业务流程图</t>
  </si>
  <si>
    <t>功能需求部分</t>
  </si>
  <si>
    <t>系统首页</t>
  </si>
  <si>
    <t>个人中心</t>
  </si>
  <si>
    <t>车辆管理</t>
  </si>
  <si>
    <t>系统管理</t>
  </si>
  <si>
    <t>资产管理</t>
  </si>
  <si>
    <t>系统公告</t>
  </si>
  <si>
    <t>工作安排</t>
  </si>
  <si>
    <t>会议管理</t>
  </si>
  <si>
    <t>集計</t>
  </si>
  <si>
    <t>设计做成</t>
  </si>
  <si>
    <t>开始率</t>
  </si>
  <si>
    <r>
      <rPr>
        <b/>
        <sz val="8"/>
        <rFont val="宋体"/>
        <family val="3"/>
        <charset val="134"/>
      </rPr>
      <t>生成率</t>
    </r>
    <r>
      <rPr>
        <b/>
        <sz val="8"/>
        <rFont val="ＭＳ ゴシック"/>
        <family val="3"/>
      </rPr>
      <t>（KS/人月）</t>
    </r>
  </si>
  <si>
    <t>提前开始</t>
  </si>
  <si>
    <t>与预定匹配</t>
  </si>
  <si>
    <t>延期开始</t>
  </si>
  <si>
    <t>完成率</t>
  </si>
  <si>
    <r>
      <rPr>
        <sz val="8"/>
        <rFont val="ＭＳ ゴシック"/>
        <family val="3"/>
      </rPr>
      <t>提前</t>
    </r>
    <r>
      <rPr>
        <sz val="8"/>
        <rFont val="宋体"/>
        <family val="3"/>
        <charset val="134"/>
      </rPr>
      <t>完成</t>
    </r>
  </si>
  <si>
    <t>预定匹配</t>
  </si>
  <si>
    <r>
      <rPr>
        <sz val="8"/>
        <rFont val="ＭＳ ゴシック"/>
        <family val="3"/>
      </rPr>
      <t>分</t>
    </r>
    <r>
      <rPr>
        <sz val="8"/>
        <rFont val="宋体"/>
        <family val="3"/>
        <charset val="134"/>
      </rPr>
      <t>两组设计两份，最终取设计较好的一组</t>
    </r>
  </si>
  <si>
    <r>
      <rPr>
        <sz val="8"/>
        <rFont val="ＭＳ ゴシック"/>
        <family val="3"/>
      </rPr>
      <t>延期未</t>
    </r>
    <r>
      <rPr>
        <sz val="8"/>
        <rFont val="宋体"/>
        <family val="3"/>
        <charset val="134"/>
      </rPr>
      <t>完成</t>
    </r>
  </si>
  <si>
    <t>延期完成</t>
  </si>
  <si>
    <t xml:space="preserve">  工数統計</t>
  </si>
  <si>
    <t>进度统计</t>
  </si>
  <si>
    <t>日期</t>
  </si>
  <si>
    <t>编号</t>
  </si>
  <si>
    <t>功能</t>
  </si>
  <si>
    <t>担当则</t>
  </si>
  <si>
    <r>
      <rPr>
        <b/>
        <sz val="8"/>
        <rFont val="宋体"/>
        <family val="3"/>
        <charset val="134"/>
      </rPr>
      <t>预计规</t>
    </r>
    <r>
      <rPr>
        <b/>
        <sz val="8"/>
        <rFont val="MS Gothic"/>
        <family val="3"/>
        <charset val="128"/>
      </rPr>
      <t>模（KS）</t>
    </r>
  </si>
  <si>
    <r>
      <rPr>
        <b/>
        <sz val="8"/>
        <rFont val="宋体"/>
        <family val="3"/>
        <charset val="134"/>
      </rPr>
      <t>实际规模</t>
    </r>
    <r>
      <rPr>
        <b/>
        <sz val="8"/>
        <rFont val="MS Gothic"/>
        <family val="3"/>
        <charset val="128"/>
      </rPr>
      <t>（KS）</t>
    </r>
  </si>
  <si>
    <t>代码完成行数 (KS)</t>
  </si>
  <si>
    <t>分析及び対策</t>
  </si>
  <si>
    <t>作業
開始
状態</t>
  </si>
  <si>
    <t>予定完成
日付</t>
  </si>
  <si>
    <t>累計
時間
（h）</t>
  </si>
  <si>
    <t>作業
完成
状態</t>
  </si>
  <si>
    <t>累計作業</t>
  </si>
  <si>
    <t>当日作成</t>
  </si>
  <si>
    <t>C</t>
  </si>
  <si>
    <t>手动作业</t>
  </si>
  <si>
    <t>自动zuoye</t>
  </si>
  <si>
    <t>手動
作業累計</t>
  </si>
  <si>
    <t>自動
作業累計</t>
  </si>
  <si>
    <t>手動
作成</t>
  </si>
  <si>
    <t>自動
作成</t>
  </si>
  <si>
    <t>cloud001</t>
  </si>
  <si>
    <t>SpringBoot后端改SpringCloud</t>
  </si>
  <si>
    <t>lexian001</t>
  </si>
  <si>
    <r>
      <rPr>
        <sz val="8"/>
        <color rgb="FF000000"/>
        <rFont val="SimSun"/>
        <charset val="134"/>
      </rPr>
      <t>购物车模块-商城前端</t>
    </r>
  </si>
  <si>
    <t>lexian002</t>
  </si>
  <si>
    <r>
      <rPr>
        <sz val="8"/>
        <color rgb="FF000000"/>
        <rFont val="SimSun"/>
        <charset val="134"/>
      </rPr>
      <t>登录模块-商城前端</t>
    </r>
  </si>
  <si>
    <t>lexian003</t>
  </si>
  <si>
    <r>
      <rPr>
        <sz val="8"/>
        <color rgb="FF000000"/>
        <rFont val="SimSun"/>
        <charset val="134"/>
      </rPr>
      <t>顾</t>
    </r>
    <r>
      <rPr>
        <sz val="8"/>
        <color rgb="FF000000"/>
        <rFont val="ＭＳ ゴシック"/>
        <family val="3"/>
      </rPr>
      <t>客个人</t>
    </r>
    <r>
      <rPr>
        <sz val="8"/>
        <color rgb="FF000000"/>
        <rFont val="SimSun"/>
        <charset val="134"/>
      </rPr>
      <t>订单</t>
    </r>
    <r>
      <rPr>
        <sz val="8"/>
        <color rgb="FF000000"/>
        <rFont val="ＭＳ ゴシック"/>
        <family val="3"/>
      </rPr>
      <t>管理-商城前端</t>
    </r>
  </si>
  <si>
    <t>lexian004</t>
  </si>
  <si>
    <r>
      <rPr>
        <sz val="8"/>
        <color rgb="FF000000"/>
        <rFont val="SimSun"/>
        <charset val="134"/>
      </rPr>
      <t>商品类别模块-商城前端</t>
    </r>
  </si>
  <si>
    <t>lexian005</t>
  </si>
  <si>
    <r>
      <rPr>
        <sz val="8"/>
        <color rgb="FF000000"/>
        <rFont val="SimSun"/>
        <charset val="134"/>
      </rPr>
      <t>商品详情模块-商城前端</t>
    </r>
  </si>
  <si>
    <t>lexian006</t>
  </si>
  <si>
    <r>
      <rPr>
        <sz val="8"/>
        <color rgb="FF000000"/>
        <rFont val="SimSun"/>
        <charset val="134"/>
      </rPr>
      <t>商品购买模块-商城前端</t>
    </r>
  </si>
  <si>
    <t>lexian007</t>
  </si>
  <si>
    <r>
      <rPr>
        <sz val="8"/>
        <color rgb="FF000000"/>
        <rFont val="SimSun"/>
        <charset val="134"/>
      </rPr>
      <t>顾客个人页面-商城前端</t>
    </r>
  </si>
  <si>
    <t>lexian008</t>
  </si>
  <si>
    <r>
      <rPr>
        <sz val="8"/>
        <color rgb="FF000000"/>
        <rFont val="SimSun"/>
        <charset val="134"/>
      </rPr>
      <t>个人中心收藏夹与浏览记录-商城前端</t>
    </r>
  </si>
  <si>
    <t>lexian009</t>
  </si>
  <si>
    <r>
      <rPr>
        <sz val="8"/>
        <color rgb="FF000000"/>
        <rFont val="ＭＳ ゴシック"/>
        <family val="3"/>
      </rPr>
      <t>商城首</t>
    </r>
    <r>
      <rPr>
        <sz val="8"/>
        <color rgb="FF000000"/>
        <rFont val="SimSun"/>
        <charset val="134"/>
      </rPr>
      <t>页-商城前端</t>
    </r>
  </si>
  <si>
    <t>lexian010</t>
  </si>
  <si>
    <r>
      <rPr>
        <sz val="8"/>
        <color rgb="FF000000"/>
        <rFont val="SimSun"/>
        <charset val="134"/>
      </rPr>
      <t>店铺活动模块-后台</t>
    </r>
  </si>
  <si>
    <t>lexian011</t>
  </si>
  <si>
    <r>
      <rPr>
        <sz val="8"/>
        <color rgb="FF000000"/>
        <rFont val="SimSun"/>
        <charset val="134"/>
      </rPr>
      <t>店铺信息管理模块-后台</t>
    </r>
  </si>
  <si>
    <t>lexian012</t>
  </si>
  <si>
    <r>
      <rPr>
        <sz val="8"/>
        <rFont val="ＭＳ ゴシック"/>
        <family val="3"/>
      </rPr>
      <t>管理</t>
    </r>
    <r>
      <rPr>
        <sz val="8"/>
        <rFont val="宋体"/>
        <family val="3"/>
        <charset val="134"/>
      </rPr>
      <t>员信息管理模块-后台</t>
    </r>
  </si>
  <si>
    <t>lexian013</t>
  </si>
  <si>
    <r>
      <rPr>
        <sz val="8"/>
        <rFont val="宋体"/>
        <family val="3"/>
        <charset val="134"/>
      </rPr>
      <t>管理员权限展示模块-后台</t>
    </r>
  </si>
  <si>
    <t>lexian014</t>
  </si>
  <si>
    <r>
      <rPr>
        <sz val="8"/>
        <color rgb="FF000000"/>
        <rFont val="SimSun"/>
        <charset val="134"/>
      </rPr>
      <t>登录模块及首页展示-后台</t>
    </r>
  </si>
  <si>
    <t>lexian015</t>
  </si>
  <si>
    <r>
      <rPr>
        <sz val="8"/>
        <rFont val="ＭＳ ゴシック"/>
        <family val="3"/>
      </rPr>
      <t>后端人</t>
    </r>
    <r>
      <rPr>
        <sz val="8"/>
        <rFont val="宋体"/>
        <family val="3"/>
        <charset val="134"/>
      </rPr>
      <t>员</t>
    </r>
    <r>
      <rPr>
        <sz val="8"/>
        <rFont val="ＭＳ ゴシック"/>
        <family val="3"/>
      </rPr>
      <t>管理模</t>
    </r>
    <r>
      <rPr>
        <sz val="8"/>
        <rFont val="宋体"/>
        <family val="3"/>
        <charset val="134"/>
      </rPr>
      <t>块</t>
    </r>
    <r>
      <rPr>
        <sz val="8"/>
        <rFont val="ＭＳ ゴシック"/>
        <family val="3"/>
      </rPr>
      <t>-后台</t>
    </r>
  </si>
  <si>
    <t>lexian016</t>
  </si>
  <si>
    <r>
      <rPr>
        <sz val="8"/>
        <rFont val="ＭＳ ゴシック"/>
        <family val="3"/>
      </rPr>
      <t>店</t>
    </r>
    <r>
      <rPr>
        <sz val="8"/>
        <rFont val="宋体"/>
        <family val="3"/>
        <charset val="134"/>
      </rPr>
      <t>铺订单</t>
    </r>
    <r>
      <rPr>
        <sz val="8"/>
        <rFont val="ＭＳ ゴシック"/>
        <family val="3"/>
      </rPr>
      <t>管理模</t>
    </r>
    <r>
      <rPr>
        <sz val="8"/>
        <rFont val="宋体"/>
        <family val="3"/>
        <charset val="134"/>
      </rPr>
      <t>块</t>
    </r>
    <r>
      <rPr>
        <sz val="8"/>
        <rFont val="ＭＳ ゴシック"/>
        <family val="3"/>
      </rPr>
      <t>-后台</t>
    </r>
  </si>
  <si>
    <t>lexian017</t>
  </si>
  <si>
    <r>
      <rPr>
        <sz val="8"/>
        <rFont val="ＭＳ ゴシック"/>
        <family val="3"/>
      </rPr>
      <t>店</t>
    </r>
    <r>
      <rPr>
        <sz val="8"/>
        <rFont val="宋体"/>
        <family val="3"/>
        <charset val="134"/>
      </rPr>
      <t>铺数据统计模块</t>
    </r>
    <r>
      <rPr>
        <sz val="8"/>
        <rFont val="ＭＳ ゴシック"/>
        <family val="3"/>
      </rPr>
      <t>-后台</t>
    </r>
  </si>
  <si>
    <t>lexian018</t>
  </si>
  <si>
    <t>新增商品模块-后台</t>
  </si>
  <si>
    <t>lexian019</t>
  </si>
  <si>
    <t>纠纷订单处理模块-后台</t>
  </si>
  <si>
    <t>lexian020</t>
  </si>
  <si>
    <r>
      <rPr>
        <sz val="8"/>
        <rFont val="ＭＳ ゴシック"/>
        <family val="3"/>
      </rPr>
      <t>后台商品管理模</t>
    </r>
    <r>
      <rPr>
        <sz val="8"/>
        <rFont val="宋体"/>
        <family val="3"/>
        <charset val="134"/>
      </rPr>
      <t>块</t>
    </r>
    <r>
      <rPr>
        <sz val="8"/>
        <rFont val="ＭＳ ゴシック"/>
        <family val="3"/>
      </rPr>
      <t>-后台</t>
    </r>
  </si>
  <si>
    <t>lexian021</t>
  </si>
  <si>
    <r>
      <rPr>
        <sz val="8"/>
        <rFont val="ＭＳ ゴシック"/>
        <family val="3"/>
      </rPr>
      <t>商品</t>
    </r>
    <r>
      <rPr>
        <sz val="8"/>
        <rFont val="宋体"/>
        <family val="3"/>
        <charset val="134"/>
      </rPr>
      <t>类别管理模块-后台</t>
    </r>
  </si>
  <si>
    <t>moban001</t>
  </si>
  <si>
    <t>uniapp商城模板搭建</t>
  </si>
  <si>
    <t>moban002</t>
  </si>
  <si>
    <t>管理员后台界面模板搭建</t>
  </si>
  <si>
    <t>moban003</t>
  </si>
  <si>
    <t>后端代码模板搭建</t>
  </si>
  <si>
    <t>moban004</t>
  </si>
  <si>
    <t>数据库文件生成</t>
  </si>
  <si>
    <t>moban005</t>
  </si>
  <si>
    <t>git测试及版本管理</t>
  </si>
  <si>
    <t>pachong001</t>
  </si>
  <si>
    <t>Python爬虫淘宝数据</t>
  </si>
  <si>
    <t>pachong002</t>
  </si>
  <si>
    <r>
      <rPr>
        <sz val="8"/>
        <rFont val="ＭＳ ゴシック"/>
        <family val="3"/>
      </rPr>
      <t>管理</t>
    </r>
    <r>
      <rPr>
        <sz val="8"/>
        <rFont val="宋体"/>
        <family val="3"/>
        <charset val="134"/>
      </rPr>
      <t>员后台展示爬虫数据</t>
    </r>
  </si>
  <si>
    <t>進捗
統計</t>
  </si>
  <si>
    <t>コーディング</t>
  </si>
  <si>
    <t>開始率</t>
  </si>
  <si>
    <t>生産率（KS/人月）</t>
  </si>
  <si>
    <t xml:space="preserve">  事前に開始</t>
  </si>
  <si>
    <t xml:space="preserve">  予定とおり開始</t>
  </si>
  <si>
    <t>　延期で開始してない</t>
  </si>
  <si>
    <t>　延期で開始</t>
  </si>
  <si>
    <t xml:space="preserve">  事前に完成</t>
  </si>
  <si>
    <t xml:space="preserve">  予定とおり完成</t>
  </si>
  <si>
    <t>　延期で完成してない</t>
  </si>
  <si>
    <t>　延期で完成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</si>
</sst>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7" formatCode="0.00_);[Red]\(0.00\)"/>
    <numFmt numFmtId="179" formatCode="0.00_ "/>
    <numFmt numFmtId="180" formatCode="0.000_ "/>
    <numFmt numFmtId="181" formatCode="m/d;@"/>
    <numFmt numFmtId="182" formatCode="0.0_);[Red]\(0.0\)"/>
    <numFmt numFmtId="183" formatCode="0_);[Red]\(0\)"/>
    <numFmt numFmtId="184" formatCode="0_ "/>
    <numFmt numFmtId="185" formatCode="yyyy/m/d;@"/>
    <numFmt numFmtId="186" formatCode="0.0000_ "/>
    <numFmt numFmtId="187" formatCode="0.000_);[Red]\(0.000\)"/>
  </numFmts>
  <fonts count="21">
    <font>
      <sz val="12"/>
      <color theme="1"/>
      <name val="宋体"/>
      <charset val="134"/>
      <scheme val="minor"/>
    </font>
    <font>
      <sz val="8"/>
      <color rgb="FF000000"/>
      <name val="MS Gothic"/>
      <family val="3"/>
    </font>
    <font>
      <sz val="8"/>
      <color rgb="FF000000"/>
      <name val="ＭＳ ゴシック"/>
      <family val="3"/>
    </font>
    <font>
      <b/>
      <sz val="8"/>
      <color rgb="FF000000"/>
      <name val="宋体"/>
      <charset val="134"/>
    </font>
    <font>
      <sz val="8"/>
      <color rgb="FF000000"/>
      <name val="ＭＳ Ｐ明朝"/>
      <charset val="134"/>
    </font>
    <font>
      <b/>
      <sz val="8"/>
      <color rgb="FF000000"/>
      <name val="ＭＳ ゴシック"/>
      <family val="3"/>
    </font>
    <font>
      <sz val="8"/>
      <color rgb="FF000000"/>
      <name val="宋体"/>
      <family val="3"/>
      <charset val="134"/>
    </font>
    <font>
      <b/>
      <sz val="8"/>
      <color rgb="FF000000"/>
      <name val="MS Gothic"/>
      <family val="3"/>
      <charset val="128"/>
    </font>
    <font>
      <sz val="10"/>
      <color rgb="FF000000"/>
      <name val="Times New Roman"/>
      <family val="1"/>
    </font>
    <font>
      <sz val="8"/>
      <color rgb="FF000000"/>
      <name val="SimSun"/>
      <charset val="134"/>
    </font>
    <font>
      <b/>
      <sz val="8"/>
      <name val="MS Gothic"/>
      <family val="3"/>
      <charset val="128"/>
    </font>
    <font>
      <sz val="8"/>
      <name val="ＭＳ ゴシック"/>
      <family val="3"/>
    </font>
    <font>
      <sz val="8"/>
      <name val="MS Gothic"/>
      <family val="3"/>
      <charset val="128"/>
    </font>
    <font>
      <b/>
      <sz val="8"/>
      <name val="宋体"/>
      <family val="3"/>
      <charset val="134"/>
    </font>
    <font>
      <sz val="8"/>
      <name val="ＭＳ Ｐ明朝"/>
      <charset val="128"/>
    </font>
    <font>
      <b/>
      <sz val="8"/>
      <name val="ＭＳ ゴシック"/>
      <family val="3"/>
    </font>
    <font>
      <sz val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color theme="0"/>
      <name val="ＭＳ ゴシック"/>
      <family val="3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A5B6CA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7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FFCC99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FCC99"/>
      </left>
      <right style="thin">
        <color rgb="FF000000"/>
      </right>
      <top style="thin">
        <color rgb="FFFFCC99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FFCC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double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7" fillId="0" borderId="0">
      <alignment vertical="center"/>
    </xf>
  </cellStyleXfs>
  <cellXfs count="2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179" fontId="2" fillId="3" borderId="3" xfId="0" applyNumberFormat="1" applyFont="1" applyFill="1" applyBorder="1" applyAlignment="1">
      <alignment horizontal="right" vertical="center"/>
    </xf>
    <xf numFmtId="180" fontId="2" fillId="4" borderId="3" xfId="0" applyNumberFormat="1" applyFont="1" applyFill="1" applyBorder="1" applyAlignment="1">
      <alignment horizontal="right" vertical="center"/>
    </xf>
    <xf numFmtId="0" fontId="9" fillId="7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9" fillId="8" borderId="3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9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9" fillId="1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1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 wrapText="1"/>
    </xf>
    <xf numFmtId="0" fontId="9" fillId="11" borderId="3" xfId="0" applyFont="1" applyFill="1" applyBorder="1" applyAlignment="1">
      <alignment horizontal="left"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181" fontId="5" fillId="0" borderId="6" xfId="0" applyNumberFormat="1" applyFont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/>
    </xf>
    <xf numFmtId="9" fontId="2" fillId="13" borderId="8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0" fontId="2" fillId="4" borderId="12" xfId="0" applyFont="1" applyFill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2" fillId="13" borderId="15" xfId="0" applyFont="1" applyFill="1" applyBorder="1" applyAlignment="1">
      <alignment horizontal="left" vertical="center"/>
    </xf>
    <xf numFmtId="9" fontId="2" fillId="13" borderId="16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182" fontId="2" fillId="4" borderId="20" xfId="0" applyNumberFormat="1" applyFont="1" applyFill="1" applyBorder="1" applyAlignment="1">
      <alignment horizontal="center" vertical="center"/>
    </xf>
    <xf numFmtId="184" fontId="1" fillId="4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Border="1" applyAlignment="1">
      <alignment horizontal="right" vertical="center"/>
    </xf>
    <xf numFmtId="186" fontId="2" fillId="4" borderId="3" xfId="0" applyNumberFormat="1" applyFont="1" applyFill="1" applyBorder="1" applyAlignment="1">
      <alignment horizontal="center" vertical="center"/>
    </xf>
    <xf numFmtId="183" fontId="2" fillId="4" borderId="3" xfId="0" applyNumberFormat="1" applyFont="1" applyFill="1" applyBorder="1" applyAlignment="1">
      <alignment horizontal="right" vertical="center"/>
    </xf>
    <xf numFmtId="182" fontId="2" fillId="0" borderId="3" xfId="0" applyNumberFormat="1" applyFont="1" applyBorder="1" applyAlignment="1">
      <alignment horizontal="right" vertical="center"/>
    </xf>
    <xf numFmtId="181" fontId="2" fillId="0" borderId="3" xfId="0" applyNumberFormat="1" applyFont="1" applyBorder="1" applyAlignment="1">
      <alignment horizontal="right" vertical="center"/>
    </xf>
    <xf numFmtId="181" fontId="2" fillId="4" borderId="3" xfId="0" applyNumberFormat="1" applyFont="1" applyFill="1" applyBorder="1" applyAlignment="1">
      <alignment horizontal="right" vertical="center"/>
    </xf>
    <xf numFmtId="182" fontId="2" fillId="4" borderId="3" xfId="0" applyNumberFormat="1" applyFont="1" applyFill="1" applyBorder="1" applyAlignment="1">
      <alignment horizontal="right" vertical="center"/>
    </xf>
    <xf numFmtId="182" fontId="1" fillId="4" borderId="3" xfId="0" applyNumberFormat="1" applyFont="1" applyFill="1" applyBorder="1" applyAlignment="1">
      <alignment horizontal="right" vertical="center"/>
    </xf>
    <xf numFmtId="180" fontId="2" fillId="0" borderId="3" xfId="0" applyNumberFormat="1" applyFont="1" applyBorder="1" applyAlignment="1">
      <alignment horizontal="right" vertical="center"/>
    </xf>
    <xf numFmtId="187" fontId="2" fillId="0" borderId="3" xfId="0" applyNumberFormat="1" applyFont="1" applyBorder="1" applyAlignment="1">
      <alignment horizontal="right" vertical="center"/>
    </xf>
    <xf numFmtId="187" fontId="2" fillId="0" borderId="13" xfId="0" applyNumberFormat="1" applyFont="1" applyBorder="1" applyAlignment="1">
      <alignment horizontal="right" vertical="center"/>
    </xf>
    <xf numFmtId="187" fontId="2" fillId="0" borderId="0" xfId="0" applyNumberFormat="1" applyFont="1" applyAlignment="1">
      <alignment horizontal="right" vertical="center"/>
    </xf>
    <xf numFmtId="180" fontId="2" fillId="0" borderId="3" xfId="0" applyNumberFormat="1" applyFont="1" applyBorder="1" applyAlignment="1">
      <alignment horizontal="center" vertical="center"/>
    </xf>
    <xf numFmtId="180" fontId="2" fillId="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7" fontId="2" fillId="4" borderId="3" xfId="0" applyNumberFormat="1" applyFont="1" applyFill="1" applyBorder="1" applyAlignment="1">
      <alignment horizontal="right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3" fillId="14" borderId="22" xfId="3" applyFont="1" applyFill="1" applyBorder="1" applyAlignment="1">
      <alignment horizontal="center" vertical="center"/>
    </xf>
    <xf numFmtId="14" fontId="14" fillId="14" borderId="23" xfId="3" applyNumberFormat="1" applyFont="1" applyFill="1" applyBorder="1" applyAlignment="1">
      <alignment horizontal="center" vertical="center" wrapText="1"/>
    </xf>
    <xf numFmtId="177" fontId="15" fillId="0" borderId="0" xfId="3" applyNumberFormat="1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14" fontId="14" fillId="0" borderId="0" xfId="3" applyNumberFormat="1" applyFont="1" applyAlignment="1">
      <alignment horizontal="center" vertical="center" wrapText="1"/>
    </xf>
    <xf numFmtId="0" fontId="11" fillId="15" borderId="41" xfId="3" applyFont="1" applyFill="1" applyBorder="1" applyAlignment="1">
      <alignment horizontal="center" vertical="center"/>
    </xf>
    <xf numFmtId="0" fontId="11" fillId="15" borderId="3" xfId="3" applyFont="1" applyFill="1" applyBorder="1" applyAlignment="1">
      <alignment horizontal="left" vertical="center"/>
    </xf>
    <xf numFmtId="0" fontId="11" fillId="15" borderId="3" xfId="3" applyFont="1" applyFill="1" applyBorder="1" applyAlignment="1">
      <alignment horizontal="left" vertical="center" wrapText="1"/>
    </xf>
    <xf numFmtId="0" fontId="11" fillId="0" borderId="3" xfId="3" applyFont="1" applyBorder="1" applyAlignment="1">
      <alignment horizontal="center" vertical="center" wrapText="1" shrinkToFit="1"/>
    </xf>
    <xf numFmtId="179" fontId="11" fillId="15" borderId="3" xfId="2" applyNumberFormat="1" applyFont="1" applyFill="1" applyBorder="1" applyAlignment="1">
      <alignment horizontal="right" vertical="center"/>
    </xf>
    <xf numFmtId="180" fontId="11" fillId="16" borderId="3" xfId="3" applyNumberFormat="1" applyFont="1" applyFill="1" applyBorder="1" applyAlignment="1">
      <alignment horizontal="right" vertical="center"/>
    </xf>
    <xf numFmtId="0" fontId="17" fillId="0" borderId="3" xfId="0" applyFont="1" applyBorder="1" applyAlignment="1"/>
    <xf numFmtId="185" fontId="11" fillId="0" borderId="3" xfId="3" applyNumberFormat="1" applyFont="1" applyBorder="1" applyAlignment="1">
      <alignment horizontal="right" vertical="center"/>
    </xf>
    <xf numFmtId="0" fontId="11" fillId="15" borderId="42" xfId="3" applyFont="1" applyFill="1" applyBorder="1" applyAlignment="1">
      <alignment horizontal="center" vertical="center"/>
    </xf>
    <xf numFmtId="184" fontId="12" fillId="16" borderId="3" xfId="3" applyNumberFormat="1" applyFont="1" applyFill="1" applyBorder="1" applyAlignment="1">
      <alignment horizontal="center" vertical="center"/>
    </xf>
    <xf numFmtId="0" fontId="11" fillId="15" borderId="43" xfId="3" applyFont="1" applyFill="1" applyBorder="1" applyAlignment="1">
      <alignment horizontal="center" vertical="center"/>
    </xf>
    <xf numFmtId="0" fontId="11" fillId="15" borderId="44" xfId="3" applyFont="1" applyFill="1" applyBorder="1" applyAlignment="1">
      <alignment horizontal="center" vertical="center"/>
    </xf>
    <xf numFmtId="0" fontId="11" fillId="15" borderId="45" xfId="3" applyFont="1" applyFill="1" applyBorder="1" applyAlignment="1">
      <alignment horizontal="center" vertical="center"/>
    </xf>
    <xf numFmtId="0" fontId="11" fillId="0" borderId="33" xfId="3" applyFont="1" applyBorder="1" applyAlignment="1">
      <alignment horizontal="center" vertical="center"/>
    </xf>
    <xf numFmtId="179" fontId="11" fillId="15" borderId="46" xfId="3" applyNumberFormat="1" applyFont="1" applyFill="1" applyBorder="1" applyAlignment="1">
      <alignment horizontal="right" vertical="center"/>
    </xf>
    <xf numFmtId="180" fontId="11" fillId="16" borderId="45" xfId="3" applyNumberFormat="1" applyFont="1" applyFill="1" applyBorder="1" applyAlignment="1">
      <alignment horizontal="right" vertical="center"/>
    </xf>
    <xf numFmtId="184" fontId="12" fillId="16" borderId="47" xfId="3" applyNumberFormat="1" applyFont="1" applyFill="1" applyBorder="1" applyAlignment="1">
      <alignment horizontal="center" vertical="center"/>
    </xf>
    <xf numFmtId="181" fontId="11" fillId="0" borderId="48" xfId="3" applyNumberFormat="1" applyFont="1" applyBorder="1" applyAlignment="1">
      <alignment horizontal="right" vertical="center"/>
    </xf>
    <xf numFmtId="0" fontId="12" fillId="14" borderId="0" xfId="3" applyFont="1" applyFill="1" applyAlignment="1">
      <alignment horizontal="center" vertical="center"/>
    </xf>
    <xf numFmtId="181" fontId="13" fillId="0" borderId="27" xfId="3" applyNumberFormat="1" applyFont="1" applyBorder="1" applyAlignment="1">
      <alignment horizontal="center" vertical="center"/>
    </xf>
    <xf numFmtId="0" fontId="16" fillId="17" borderId="49" xfId="3" applyFont="1" applyFill="1" applyBorder="1" applyAlignment="1">
      <alignment horizontal="left" vertical="center"/>
    </xf>
    <xf numFmtId="9" fontId="11" fillId="17" borderId="50" xfId="1" applyFont="1" applyFill="1" applyBorder="1" applyAlignment="1">
      <alignment horizontal="center" vertical="center"/>
    </xf>
    <xf numFmtId="0" fontId="13" fillId="0" borderId="39" xfId="3" applyFont="1" applyBorder="1" applyAlignment="1">
      <alignment horizontal="center" vertical="center" wrapText="1"/>
    </xf>
    <xf numFmtId="0" fontId="16" fillId="0" borderId="46" xfId="3" applyFont="1" applyBorder="1" applyAlignment="1">
      <alignment horizontal="left" vertical="center"/>
    </xf>
    <xf numFmtId="0" fontId="11" fillId="16" borderId="51" xfId="3" applyFont="1" applyFill="1" applyBorder="1" applyAlignment="1">
      <alignment horizontal="center" vertical="center"/>
    </xf>
    <xf numFmtId="177" fontId="15" fillId="0" borderId="33" xfId="3" applyNumberFormat="1" applyFont="1" applyBorder="1" applyAlignment="1">
      <alignment horizontal="center" vertical="center"/>
    </xf>
    <xf numFmtId="0" fontId="15" fillId="0" borderId="34" xfId="3" applyFont="1" applyBorder="1" applyAlignment="1">
      <alignment horizontal="left" vertical="center"/>
    </xf>
    <xf numFmtId="0" fontId="16" fillId="17" borderId="52" xfId="3" applyFont="1" applyFill="1" applyBorder="1" applyAlignment="1">
      <alignment horizontal="left" vertical="center"/>
    </xf>
    <xf numFmtId="9" fontId="11" fillId="17" borderId="53" xfId="1" applyFont="1" applyFill="1" applyBorder="1" applyAlignment="1">
      <alignment horizontal="center" vertical="center"/>
    </xf>
    <xf numFmtId="0" fontId="11" fillId="0" borderId="34" xfId="3" applyFont="1" applyBorder="1" applyAlignment="1">
      <alignment horizontal="center" vertical="center"/>
    </xf>
    <xf numFmtId="0" fontId="11" fillId="0" borderId="46" xfId="3" applyFont="1" applyBorder="1" applyAlignment="1">
      <alignment horizontal="left" vertical="center"/>
    </xf>
    <xf numFmtId="0" fontId="11" fillId="0" borderId="32" xfId="3" applyFont="1" applyBorder="1" applyAlignment="1">
      <alignment horizontal="center" vertical="center"/>
    </xf>
    <xf numFmtId="0" fontId="11" fillId="0" borderId="54" xfId="3" applyFont="1" applyBorder="1" applyAlignment="1">
      <alignment horizontal="center" vertical="center"/>
    </xf>
    <xf numFmtId="0" fontId="11" fillId="0" borderId="54" xfId="3" applyFont="1" applyBorder="1" applyAlignment="1">
      <alignment horizontal="left" vertical="center"/>
    </xf>
    <xf numFmtId="182" fontId="11" fillId="16" borderId="55" xfId="3" applyNumberFormat="1" applyFont="1" applyFill="1" applyBorder="1" applyAlignment="1">
      <alignment horizontal="center" vertical="center"/>
    </xf>
    <xf numFmtId="0" fontId="13" fillId="16" borderId="39" xfId="3" applyFont="1" applyFill="1" applyBorder="1" applyAlignment="1">
      <alignment horizontal="center" vertical="center" wrapText="1"/>
    </xf>
    <xf numFmtId="0" fontId="13" fillId="0" borderId="57" xfId="3" applyFont="1" applyBorder="1" applyAlignment="1">
      <alignment horizontal="center" vertical="center" wrapText="1"/>
    </xf>
    <xf numFmtId="182" fontId="12" fillId="16" borderId="3" xfId="3" applyNumberFormat="1" applyFont="1" applyFill="1" applyBorder="1" applyAlignment="1">
      <alignment horizontal="right" vertical="center"/>
    </xf>
    <xf numFmtId="186" fontId="11" fillId="16" borderId="3" xfId="3" applyNumberFormat="1" applyFont="1" applyFill="1" applyBorder="1" applyAlignment="1">
      <alignment horizontal="center" vertical="center"/>
    </xf>
    <xf numFmtId="183" fontId="11" fillId="16" borderId="3" xfId="3" applyNumberFormat="1" applyFont="1" applyFill="1" applyBorder="1" applyAlignment="1">
      <alignment horizontal="right" vertical="center"/>
    </xf>
    <xf numFmtId="182" fontId="11" fillId="0" borderId="3" xfId="3" applyNumberFormat="1" applyFont="1" applyBorder="1" applyAlignment="1">
      <alignment horizontal="right" vertical="center"/>
    </xf>
    <xf numFmtId="183" fontId="11" fillId="16" borderId="3" xfId="3" applyNumberFormat="1" applyFont="1" applyFill="1" applyBorder="1" applyAlignment="1">
      <alignment horizontal="center" vertical="center"/>
    </xf>
    <xf numFmtId="181" fontId="11" fillId="0" borderId="45" xfId="3" applyNumberFormat="1" applyFont="1" applyBorder="1" applyAlignment="1">
      <alignment horizontal="right" vertical="center"/>
    </xf>
    <xf numFmtId="186" fontId="11" fillId="16" borderId="45" xfId="3" applyNumberFormat="1" applyFont="1" applyFill="1" applyBorder="1" applyAlignment="1">
      <alignment horizontal="center" vertical="center"/>
    </xf>
    <xf numFmtId="181" fontId="11" fillId="16" borderId="58" xfId="3" applyNumberFormat="1" applyFont="1" applyFill="1" applyBorder="1" applyAlignment="1">
      <alignment horizontal="right" vertical="center"/>
    </xf>
    <xf numFmtId="181" fontId="11" fillId="0" borderId="58" xfId="3" applyNumberFormat="1" applyFont="1" applyBorder="1" applyAlignment="1">
      <alignment horizontal="right" vertical="center"/>
    </xf>
    <xf numFmtId="182" fontId="11" fillId="16" borderId="58" xfId="3" applyNumberFormat="1" applyFont="1" applyFill="1" applyBorder="1" applyAlignment="1">
      <alignment horizontal="right" vertical="center"/>
    </xf>
    <xf numFmtId="182" fontId="12" fillId="16" borderId="58" xfId="3" applyNumberFormat="1" applyFont="1" applyFill="1" applyBorder="1" applyAlignment="1">
      <alignment horizontal="right" vertical="center"/>
    </xf>
    <xf numFmtId="0" fontId="13" fillId="0" borderId="0" xfId="3" applyFont="1" applyAlignment="1">
      <alignment horizontal="center" vertical="center"/>
    </xf>
    <xf numFmtId="0" fontId="13" fillId="16" borderId="42" xfId="3" applyFont="1" applyFill="1" applyBorder="1" applyAlignment="1">
      <alignment horizontal="center" vertical="center" wrapText="1"/>
    </xf>
    <xf numFmtId="179" fontId="11" fillId="0" borderId="3" xfId="2" applyNumberFormat="1" applyFont="1" applyBorder="1" applyAlignment="1">
      <alignment horizontal="right" vertical="center"/>
    </xf>
    <xf numFmtId="187" fontId="11" fillId="16" borderId="3" xfId="3" applyNumberFormat="1" applyFont="1" applyFill="1" applyBorder="1" applyAlignment="1">
      <alignment horizontal="right" vertical="center"/>
    </xf>
    <xf numFmtId="187" fontId="18" fillId="16" borderId="0" xfId="3" applyNumberFormat="1" applyFont="1" applyFill="1" applyAlignment="1">
      <alignment horizontal="right" vertical="center"/>
    </xf>
    <xf numFmtId="1" fontId="16" fillId="0" borderId="62" xfId="3" applyNumberFormat="1" applyFont="1" applyBorder="1" applyAlignment="1">
      <alignment horizontal="center" vertical="center"/>
    </xf>
    <xf numFmtId="1" fontId="11" fillId="0" borderId="0" xfId="3" applyNumberFormat="1" applyFont="1" applyAlignment="1">
      <alignment horizontal="center" vertical="center"/>
    </xf>
    <xf numFmtId="1" fontId="11" fillId="0" borderId="63" xfId="3" applyNumberFormat="1" applyFont="1" applyBorder="1" applyAlignment="1">
      <alignment horizontal="center" vertical="center"/>
    </xf>
    <xf numFmtId="1" fontId="16" fillId="0" borderId="63" xfId="3" applyNumberFormat="1" applyFont="1" applyBorder="1" applyAlignment="1">
      <alignment horizontal="center" vertical="center"/>
    </xf>
    <xf numFmtId="187" fontId="11" fillId="0" borderId="3" xfId="2" applyNumberFormat="1" applyFont="1" applyBorder="1" applyAlignment="1">
      <alignment horizontal="right" vertical="center"/>
    </xf>
    <xf numFmtId="187" fontId="18" fillId="16" borderId="46" xfId="3" applyNumberFormat="1" applyFont="1" applyFill="1" applyBorder="1" applyAlignment="1">
      <alignment horizontal="right" vertical="center"/>
    </xf>
    <xf numFmtId="1" fontId="11" fillId="0" borderId="21" xfId="3" applyNumberFormat="1" applyFont="1" applyBorder="1" applyAlignment="1">
      <alignment horizontal="center" vertical="center"/>
    </xf>
    <xf numFmtId="187" fontId="18" fillId="16" borderId="64" xfId="3" applyNumberFormat="1" applyFont="1" applyFill="1" applyBorder="1" applyAlignment="1">
      <alignment horizontal="right" vertical="center"/>
    </xf>
    <xf numFmtId="1" fontId="11" fillId="0" borderId="65" xfId="3" applyNumberFormat="1" applyFont="1" applyBorder="1" applyAlignment="1">
      <alignment horizontal="center" vertical="center"/>
    </xf>
    <xf numFmtId="186" fontId="11" fillId="16" borderId="66" xfId="3" applyNumberFormat="1" applyFont="1" applyFill="1" applyBorder="1" applyAlignment="1">
      <alignment horizontal="center" vertical="center"/>
    </xf>
    <xf numFmtId="180" fontId="11" fillId="0" borderId="66" xfId="3" applyNumberFormat="1" applyFont="1" applyBorder="1" applyAlignment="1">
      <alignment horizontal="center" vertical="center"/>
    </xf>
    <xf numFmtId="180" fontId="11" fillId="16" borderId="45" xfId="3" applyNumberFormat="1" applyFont="1" applyFill="1" applyBorder="1" applyAlignment="1">
      <alignment horizontal="center" vertical="center"/>
    </xf>
    <xf numFmtId="180" fontId="11" fillId="0" borderId="58" xfId="3" applyNumberFormat="1" applyFont="1" applyBorder="1" applyAlignment="1">
      <alignment horizontal="center" vertical="center"/>
    </xf>
    <xf numFmtId="187" fontId="18" fillId="16" borderId="67" xfId="3" applyNumberFormat="1" applyFont="1" applyFill="1" applyBorder="1" applyAlignment="1">
      <alignment horizontal="right" vertical="center"/>
    </xf>
    <xf numFmtId="1" fontId="11" fillId="0" borderId="68" xfId="3" applyNumberFormat="1" applyFont="1" applyBorder="1" applyAlignment="1">
      <alignment horizontal="center" vertical="center"/>
    </xf>
    <xf numFmtId="1" fontId="11" fillId="0" borderId="69" xfId="3" applyNumberFormat="1" applyFont="1" applyBorder="1" applyAlignment="1">
      <alignment horizontal="center" vertical="center"/>
    </xf>
    <xf numFmtId="187" fontId="18" fillId="16" borderId="70" xfId="3" applyNumberFormat="1" applyFont="1" applyFill="1" applyBorder="1" applyAlignment="1">
      <alignment horizontal="right" vertical="center"/>
    </xf>
    <xf numFmtId="0" fontId="18" fillId="0" borderId="0" xfId="3" applyFont="1" applyAlignment="1">
      <alignment horizontal="center" vertical="center"/>
    </xf>
    <xf numFmtId="180" fontId="18" fillId="16" borderId="66" xfId="3" applyNumberFormat="1" applyFont="1" applyFill="1" applyBorder="1" applyAlignment="1">
      <alignment horizontal="center" vertical="center"/>
    </xf>
    <xf numFmtId="0" fontId="11" fillId="15" borderId="71" xfId="3" applyFont="1" applyFill="1" applyBorder="1" applyAlignment="1">
      <alignment horizontal="center" vertical="center"/>
    </xf>
    <xf numFmtId="1" fontId="11" fillId="0" borderId="75" xfId="3" applyNumberFormat="1" applyFont="1" applyBorder="1" applyAlignment="1">
      <alignment horizontal="center" vertical="center"/>
    </xf>
    <xf numFmtId="183" fontId="13" fillId="14" borderId="30" xfId="3" applyNumberFormat="1" applyFont="1" applyFill="1" applyBorder="1" applyAlignment="1">
      <alignment horizontal="center" vertical="center" wrapText="1"/>
    </xf>
    <xf numFmtId="183" fontId="13" fillId="14" borderId="56" xfId="3" applyNumberFormat="1" applyFont="1" applyFill="1" applyBorder="1" applyAlignment="1">
      <alignment horizontal="center" vertical="center" wrapText="1"/>
    </xf>
    <xf numFmtId="14" fontId="13" fillId="0" borderId="21" xfId="3" applyNumberFormat="1" applyFont="1" applyBorder="1" applyAlignment="1">
      <alignment horizontal="center" vertical="center" wrapText="1"/>
    </xf>
    <xf numFmtId="14" fontId="13" fillId="0" borderId="46" xfId="3" applyNumberFormat="1" applyFont="1" applyBorder="1" applyAlignment="1">
      <alignment horizontal="center" vertical="center" wrapText="1"/>
    </xf>
    <xf numFmtId="14" fontId="13" fillId="0" borderId="42" xfId="3" applyNumberFormat="1" applyFont="1" applyBorder="1" applyAlignment="1">
      <alignment horizontal="center" vertical="center" wrapText="1"/>
    </xf>
    <xf numFmtId="0" fontId="10" fillId="15" borderId="24" xfId="3" applyFont="1" applyFill="1" applyBorder="1" applyAlignment="1">
      <alignment horizontal="center" vertical="center"/>
    </xf>
    <xf numFmtId="0" fontId="10" fillId="15" borderId="31" xfId="3" applyFont="1" applyFill="1" applyBorder="1" applyAlignment="1">
      <alignment horizontal="center" vertical="center"/>
    </xf>
    <xf numFmtId="0" fontId="10" fillId="15" borderId="38" xfId="3" applyFont="1" applyFill="1" applyBorder="1" applyAlignment="1">
      <alignment horizontal="center" vertical="center"/>
    </xf>
    <xf numFmtId="0" fontId="13" fillId="0" borderId="72" xfId="3" applyFont="1" applyBorder="1" applyAlignment="1">
      <alignment horizontal="center" vertical="top" wrapText="1"/>
    </xf>
    <xf numFmtId="0" fontId="15" fillId="0" borderId="73" xfId="3" applyFont="1" applyBorder="1" applyAlignment="1">
      <alignment horizontal="center" vertical="top" wrapText="1"/>
    </xf>
    <xf numFmtId="0" fontId="15" fillId="0" borderId="74" xfId="3" applyFont="1" applyBorder="1" applyAlignment="1">
      <alignment horizontal="center" vertical="top" wrapText="1"/>
    </xf>
    <xf numFmtId="0" fontId="13" fillId="15" borderId="25" xfId="3" applyFont="1" applyFill="1" applyBorder="1" applyAlignment="1">
      <alignment horizontal="center" vertical="center"/>
    </xf>
    <xf numFmtId="0" fontId="15" fillId="15" borderId="32" xfId="3" applyFont="1" applyFill="1" applyBorder="1" applyAlignment="1">
      <alignment horizontal="center" vertical="center"/>
    </xf>
    <xf numFmtId="0" fontId="13" fillId="15" borderId="26" xfId="3" applyFont="1" applyFill="1" applyBorder="1" applyAlignment="1">
      <alignment horizontal="center" vertical="center"/>
    </xf>
    <xf numFmtId="0" fontId="15" fillId="15" borderId="33" xfId="3" applyFont="1" applyFill="1" applyBorder="1" applyAlignment="1">
      <alignment horizontal="center" vertical="center"/>
    </xf>
    <xf numFmtId="0" fontId="15" fillId="15" borderId="39" xfId="3" applyFont="1" applyFill="1" applyBorder="1" applyAlignment="1">
      <alignment horizontal="center" vertical="center"/>
    </xf>
    <xf numFmtId="0" fontId="13" fillId="0" borderId="25" xfId="3" applyFont="1" applyBorder="1" applyAlignment="1">
      <alignment horizontal="center" vertical="center" wrapText="1"/>
    </xf>
    <xf numFmtId="0" fontId="13" fillId="0" borderId="32" xfId="3" applyFont="1" applyBorder="1" applyAlignment="1">
      <alignment horizontal="center" vertical="center" wrapText="1"/>
    </xf>
    <xf numFmtId="0" fontId="13" fillId="15" borderId="27" xfId="3" applyFont="1" applyFill="1" applyBorder="1" applyAlignment="1">
      <alignment horizontal="center" vertical="center" wrapText="1"/>
    </xf>
    <xf numFmtId="0" fontId="10" fillId="15" borderId="34" xfId="3" applyFont="1" applyFill="1" applyBorder="1" applyAlignment="1">
      <alignment horizontal="center" vertical="center" wrapText="1"/>
    </xf>
    <xf numFmtId="0" fontId="13" fillId="16" borderId="28" xfId="3" applyFont="1" applyFill="1" applyBorder="1" applyAlignment="1">
      <alignment horizontal="center" vertical="center"/>
    </xf>
    <xf numFmtId="0" fontId="13" fillId="16" borderId="35" xfId="3" applyFont="1" applyFill="1" applyBorder="1" applyAlignment="1">
      <alignment horizontal="center" vertical="center"/>
    </xf>
    <xf numFmtId="0" fontId="10" fillId="16" borderId="29" xfId="3" applyFont="1" applyFill="1" applyBorder="1" applyAlignment="1">
      <alignment horizontal="center" vertical="center" wrapText="1"/>
    </xf>
    <xf numFmtId="0" fontId="10" fillId="16" borderId="36" xfId="3" applyFont="1" applyFill="1" applyBorder="1" applyAlignment="1">
      <alignment horizontal="center" vertical="center" wrapText="1"/>
    </xf>
    <xf numFmtId="0" fontId="13" fillId="0" borderId="37" xfId="3" applyFont="1" applyBorder="1" applyAlignment="1">
      <alignment horizontal="center" vertical="center" wrapText="1"/>
    </xf>
    <xf numFmtId="0" fontId="13" fillId="0" borderId="40" xfId="3" applyFont="1" applyBorder="1" applyAlignment="1">
      <alignment horizontal="center" vertical="center" wrapText="1"/>
    </xf>
    <xf numFmtId="0" fontId="13" fillId="0" borderId="21" xfId="3" applyFont="1" applyBorder="1" applyAlignment="1">
      <alignment horizontal="center" vertical="center" wrapText="1"/>
    </xf>
    <xf numFmtId="0" fontId="13" fillId="0" borderId="39" xfId="3" applyFont="1" applyBorder="1" applyAlignment="1">
      <alignment horizontal="center" vertical="center" wrapText="1"/>
    </xf>
    <xf numFmtId="0" fontId="13" fillId="16" borderId="39" xfId="3" applyFont="1" applyFill="1" applyBorder="1" applyAlignment="1">
      <alignment horizontal="center" vertical="center" wrapText="1"/>
    </xf>
    <xf numFmtId="0" fontId="13" fillId="16" borderId="32" xfId="3" applyFont="1" applyFill="1" applyBorder="1" applyAlignment="1">
      <alignment horizontal="center" vertical="center" wrapText="1"/>
    </xf>
    <xf numFmtId="0" fontId="13" fillId="16" borderId="57" xfId="3" applyFont="1" applyFill="1" applyBorder="1" applyAlignment="1">
      <alignment horizontal="center" vertical="center" wrapText="1"/>
    </xf>
    <xf numFmtId="0" fontId="13" fillId="16" borderId="34" xfId="3" applyFont="1" applyFill="1" applyBorder="1" applyAlignment="1">
      <alignment horizontal="center" vertical="center" wrapText="1"/>
    </xf>
    <xf numFmtId="0" fontId="13" fillId="0" borderId="46" xfId="3" applyFont="1" applyBorder="1" applyAlignment="1">
      <alignment horizontal="center" vertical="center" wrapText="1"/>
    </xf>
    <xf numFmtId="0" fontId="13" fillId="0" borderId="57" xfId="3" applyFont="1" applyBorder="1" applyAlignment="1">
      <alignment horizontal="center" vertical="center" wrapText="1"/>
    </xf>
    <xf numFmtId="0" fontId="10" fillId="16" borderId="39" xfId="3" applyFont="1" applyFill="1" applyBorder="1" applyAlignment="1">
      <alignment horizontal="center" vertical="center" wrapText="1"/>
    </xf>
    <xf numFmtId="0" fontId="10" fillId="16" borderId="32" xfId="3" applyFont="1" applyFill="1" applyBorder="1" applyAlignment="1">
      <alignment horizontal="center" vertical="center" wrapText="1"/>
    </xf>
    <xf numFmtId="0" fontId="13" fillId="16" borderId="21" xfId="3" applyFont="1" applyFill="1" applyBorder="1" applyAlignment="1">
      <alignment horizontal="center" vertical="center" wrapText="1"/>
    </xf>
    <xf numFmtId="0" fontId="13" fillId="0" borderId="59" xfId="3" applyFont="1" applyBorder="1" applyAlignment="1">
      <alignment horizontal="center" vertical="center"/>
    </xf>
    <xf numFmtId="0" fontId="13" fillId="0" borderId="60" xfId="3" applyFont="1" applyBorder="1" applyAlignment="1">
      <alignment horizontal="center" vertical="center"/>
    </xf>
    <xf numFmtId="0" fontId="13" fillId="0" borderId="61" xfId="3" applyFont="1" applyBorder="1" applyAlignment="1">
      <alignment horizontal="center" vertical="center"/>
    </xf>
    <xf numFmtId="183" fontId="3" fillId="2" borderId="3" xfId="0" applyNumberFormat="1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4">
    <cellStyle name="百分比 2" xfId="1" xr:uid="{00000000-0005-0000-0000-00000D000000}"/>
    <cellStyle name="常规" xfId="0" builtinId="0"/>
    <cellStyle name="常规 2" xfId="3" xr:uid="{00000000-0005-0000-0000-000033000000}"/>
    <cellStyle name="常规 3_AlpsMIS Function Scale" xfId="2" xr:uid="{00000000-0005-0000-0000-000027000000}"/>
  </cellStyles>
  <dxfs count="5"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  <dxf>
      <font>
        <b/>
        <i val="0"/>
        <color indexed="12"/>
      </font>
      <fill>
        <patternFill patternType="solid">
          <bgColor indexed="41"/>
        </patternFill>
      </fill>
    </dxf>
    <dxf>
      <font>
        <b/>
        <i val="0"/>
        <color indexed="53"/>
      </font>
      <fill>
        <patternFill patternType="solid">
          <bgColor indexed="41"/>
        </patternFill>
      </fill>
    </dxf>
    <dxf>
      <font>
        <b/>
        <i val="0"/>
        <color indexed="10"/>
      </font>
      <fill>
        <patternFill patternType="solid"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ncent_data/844152124/filerecv/&#36827;&#24230;&#36319;&#36394;&#31080;_&#36763;&#27589;&#32452;_06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333;&#20307;&#27979;&#35797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443;&#32048;&#35373;&#35336;&#26360;&#12524;&#12499;&#12517;&#1254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要件分析"/>
      <sheetName val="需求设计开发"/>
      <sheetName val="需求設計書review"/>
      <sheetName val="詳細設計書作成"/>
      <sheetName val="詳細設計書レビュー"/>
      <sheetName val="プログラム設計書作成"/>
      <sheetName val="プログラム設計書レビュー"/>
      <sheetName val="代码管理"/>
      <sheetName val="PCL作成"/>
      <sheetName val="コーディングレビュー"/>
      <sheetName val="PCLレビュー"/>
      <sheetName val="单体测试"/>
    </sheetNames>
    <sheetDataSet>
      <sheetData sheetId="0"/>
      <sheetData sheetId="1"/>
      <sheetData sheetId="2">
        <row r="47">
          <cell r="L47">
            <v>0</v>
          </cell>
          <cell r="Q4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单体测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詳細設計書レビュ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4"/>
  <sheetViews>
    <sheetView showGridLines="0" view="pageBreakPreview" zoomScale="120" zoomScaleNormal="130" workbookViewId="0">
      <pane xSplit="7" ySplit="6" topLeftCell="H7" activePane="bottomRight" state="frozen"/>
      <selection pane="topRight"/>
      <selection pane="bottomLeft"/>
      <selection pane="bottomRight" activeCell="H7" sqref="H7:M57"/>
    </sheetView>
  </sheetViews>
  <sheetFormatPr defaultColWidth="8.09765625" defaultRowHeight="9.6"/>
  <cols>
    <col min="1" max="1" width="3.5" style="74" customWidth="1"/>
    <col min="2" max="2" width="15.09765625" style="74" customWidth="1"/>
    <col min="3" max="3" width="18.09765625" style="74" customWidth="1"/>
    <col min="4" max="4" width="6.5" style="72" customWidth="1"/>
    <col min="5" max="5" width="7.5" style="74" customWidth="1"/>
    <col min="6" max="6" width="10.19921875" style="74" customWidth="1"/>
    <col min="7" max="7" width="3.3984375" style="74" hidden="1" customWidth="1"/>
    <col min="8" max="9" width="10.3984375" style="74"/>
    <col min="10" max="10" width="3.59765625" style="74" hidden="1" customWidth="1"/>
    <col min="11" max="11" width="4.5" style="74" hidden="1" customWidth="1"/>
    <col min="12" max="13" width="10.3984375" style="74"/>
    <col min="14" max="14" width="4.796875" style="74" customWidth="1"/>
    <col min="15" max="15" width="5.5" style="74" customWidth="1"/>
    <col min="16" max="16" width="3.3984375" style="74" customWidth="1"/>
    <col min="17" max="17" width="8.296875" style="74" customWidth="1"/>
    <col min="18" max="18" width="6.09765625" style="74" customWidth="1"/>
    <col min="19" max="19" width="8" style="74" customWidth="1"/>
    <col min="20" max="20" width="6.69921875" style="74" customWidth="1"/>
    <col min="21" max="21" width="5.296875" style="74" customWidth="1"/>
    <col min="22" max="22" width="19" style="74" customWidth="1"/>
    <col min="23" max="23" width="12.796875" style="74" customWidth="1"/>
    <col min="24" max="24" width="6.296875" style="74" customWidth="1"/>
    <col min="25" max="16384" width="8.09765625" style="74"/>
  </cols>
  <sheetData>
    <row r="1" spans="1:23" ht="1.5" customHeight="1"/>
    <row r="2" spans="1:23" ht="24.75" customHeight="1">
      <c r="A2" s="75" t="s">
        <v>0</v>
      </c>
      <c r="B2" s="76">
        <v>44365</v>
      </c>
      <c r="D2" s="77"/>
    </row>
    <row r="3" spans="1:23" ht="12.75" customHeight="1">
      <c r="A3" s="78"/>
      <c r="B3" s="79"/>
      <c r="D3" s="77"/>
    </row>
    <row r="4" spans="1:23" s="71" customFormat="1" ht="12" customHeight="1">
      <c r="A4" s="159" t="s">
        <v>1</v>
      </c>
      <c r="B4" s="165" t="s">
        <v>2</v>
      </c>
      <c r="C4" s="167" t="s">
        <v>3</v>
      </c>
      <c r="D4" s="170" t="s">
        <v>4</v>
      </c>
      <c r="E4" s="172" t="s">
        <v>5</v>
      </c>
      <c r="F4" s="174" t="s">
        <v>6</v>
      </c>
      <c r="G4" s="176" t="s">
        <v>7</v>
      </c>
      <c r="H4" s="154" t="s">
        <v>8</v>
      </c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91" t="s">
        <v>9</v>
      </c>
      <c r="W4" s="128"/>
    </row>
    <row r="5" spans="1:23" s="71" customFormat="1" ht="12" customHeight="1">
      <c r="A5" s="160"/>
      <c r="B5" s="166"/>
      <c r="C5" s="168"/>
      <c r="D5" s="171"/>
      <c r="E5" s="173"/>
      <c r="F5" s="175"/>
      <c r="G5" s="177"/>
      <c r="H5" s="178" t="s">
        <v>10</v>
      </c>
      <c r="I5" s="180" t="s">
        <v>11</v>
      </c>
      <c r="J5" s="182" t="s">
        <v>12</v>
      </c>
      <c r="K5" s="184" t="s">
        <v>13</v>
      </c>
      <c r="L5" s="186" t="s">
        <v>14</v>
      </c>
      <c r="M5" s="180" t="s">
        <v>15</v>
      </c>
      <c r="N5" s="181" t="s">
        <v>16</v>
      </c>
      <c r="O5" s="188" t="s">
        <v>17</v>
      </c>
      <c r="P5" s="190" t="s">
        <v>18</v>
      </c>
      <c r="Q5" s="184" t="s">
        <v>19</v>
      </c>
      <c r="R5" s="156" t="s">
        <v>20</v>
      </c>
      <c r="S5" s="156"/>
      <c r="T5" s="157" t="s">
        <v>21</v>
      </c>
      <c r="U5" s="158"/>
      <c r="V5" s="192"/>
      <c r="W5" s="128"/>
    </row>
    <row r="6" spans="1:23" s="71" customFormat="1" ht="25.05" customHeight="1">
      <c r="A6" s="161"/>
      <c r="B6" s="166"/>
      <c r="C6" s="169"/>
      <c r="D6" s="171"/>
      <c r="E6" s="173"/>
      <c r="F6" s="175"/>
      <c r="G6" s="177"/>
      <c r="H6" s="179"/>
      <c r="I6" s="181"/>
      <c r="J6" s="183"/>
      <c r="K6" s="185"/>
      <c r="L6" s="187"/>
      <c r="M6" s="181"/>
      <c r="N6" s="171"/>
      <c r="O6" s="189"/>
      <c r="P6" s="188"/>
      <c r="Q6" s="185"/>
      <c r="R6" s="102" t="s">
        <v>22</v>
      </c>
      <c r="S6" s="115" t="s">
        <v>23</v>
      </c>
      <c r="T6" s="116" t="s">
        <v>24</v>
      </c>
      <c r="U6" s="129" t="s">
        <v>23</v>
      </c>
      <c r="V6" s="193"/>
      <c r="W6" s="128"/>
    </row>
    <row r="7" spans="1:23" s="72" customFormat="1" ht="14.4">
      <c r="A7" s="80">
        <v>1</v>
      </c>
      <c r="B7" s="81" t="s">
        <v>25</v>
      </c>
      <c r="C7" s="82" t="s">
        <v>26</v>
      </c>
      <c r="D7" s="83"/>
      <c r="E7" s="84">
        <v>1.5</v>
      </c>
      <c r="F7" s="85" t="str">
        <f>IF($P7&lt;&gt;"",R7,"")</f>
        <v/>
      </c>
      <c r="G7" s="86"/>
      <c r="H7" s="87"/>
      <c r="I7" s="87"/>
      <c r="J7" s="87"/>
      <c r="K7" s="87"/>
      <c r="L7" s="87"/>
      <c r="M7" s="87"/>
      <c r="N7" s="86">
        <v>1</v>
      </c>
      <c r="O7" s="117">
        <f t="shared" ref="O7:O31" si="0">IF(M7="",0,N7)</f>
        <v>0</v>
      </c>
      <c r="P7" s="117" t="str">
        <f t="shared" ref="P7:P31" si="1">IF(M7="","",IF(M7=L7,"○",IF(M7&gt;L7,"△","◎")))</f>
        <v/>
      </c>
      <c r="Q7" s="117" t="str">
        <f t="shared" ref="Q7:Q31" si="2">IF(L7="","",IF(M7="","",IF(L7&lt;M7,"true","false")))</f>
        <v/>
      </c>
      <c r="R7" s="130">
        <v>1.5</v>
      </c>
      <c r="S7" s="131">
        <f>R7</f>
        <v>1.5</v>
      </c>
      <c r="T7" s="130">
        <v>1.5</v>
      </c>
      <c r="U7" s="132"/>
      <c r="V7" s="133"/>
      <c r="W7" s="134"/>
    </row>
    <row r="8" spans="1:23" s="72" customFormat="1" ht="14.4">
      <c r="A8" s="80">
        <v>2</v>
      </c>
      <c r="B8" s="81"/>
      <c r="C8" s="82" t="s">
        <v>27</v>
      </c>
      <c r="D8" s="83"/>
      <c r="E8" s="84">
        <v>1</v>
      </c>
      <c r="F8" s="85" t="str">
        <f t="shared" ref="F8:F31" si="3">IF($P8&lt;&gt;"",R8,"")</f>
        <v/>
      </c>
      <c r="G8" s="86"/>
      <c r="H8" s="87"/>
      <c r="I8" s="87"/>
      <c r="J8" s="87"/>
      <c r="K8" s="87"/>
      <c r="L8" s="87"/>
      <c r="M8" s="87"/>
      <c r="N8" s="86">
        <v>0.5</v>
      </c>
      <c r="O8" s="117">
        <f t="shared" si="0"/>
        <v>0</v>
      </c>
      <c r="P8" s="117" t="str">
        <f t="shared" si="1"/>
        <v/>
      </c>
      <c r="Q8" s="117" t="str">
        <f t="shared" si="2"/>
        <v/>
      </c>
      <c r="R8" s="130">
        <v>1</v>
      </c>
      <c r="S8" s="131">
        <f t="shared" ref="S8:S31" si="4">R8</f>
        <v>1</v>
      </c>
      <c r="T8" s="130">
        <v>1</v>
      </c>
      <c r="U8" s="132"/>
      <c r="V8" s="135"/>
      <c r="W8" s="134"/>
    </row>
    <row r="9" spans="1:23" s="72" customFormat="1" ht="14.4">
      <c r="A9" s="80">
        <v>3</v>
      </c>
      <c r="B9" s="81"/>
      <c r="C9" s="82" t="s">
        <v>28</v>
      </c>
      <c r="D9" s="83"/>
      <c r="E9" s="84">
        <v>1</v>
      </c>
      <c r="F9" s="85" t="str">
        <f t="shared" si="3"/>
        <v/>
      </c>
      <c r="G9" s="86"/>
      <c r="H9" s="87"/>
      <c r="I9" s="87"/>
      <c r="J9" s="87"/>
      <c r="K9" s="87"/>
      <c r="L9" s="87"/>
      <c r="M9" s="87"/>
      <c r="N9" s="86">
        <v>0.5</v>
      </c>
      <c r="O9" s="117">
        <f t="shared" si="0"/>
        <v>0</v>
      </c>
      <c r="P9" s="117" t="str">
        <f t="shared" si="1"/>
        <v/>
      </c>
      <c r="Q9" s="117" t="str">
        <f t="shared" si="2"/>
        <v/>
      </c>
      <c r="R9" s="130">
        <v>1</v>
      </c>
      <c r="S9" s="131">
        <f t="shared" si="4"/>
        <v>1</v>
      </c>
      <c r="T9" s="130">
        <v>1</v>
      </c>
      <c r="U9" s="132"/>
      <c r="V9" s="135"/>
      <c r="W9" s="134"/>
    </row>
    <row r="10" spans="1:23" s="72" customFormat="1" ht="14.4">
      <c r="A10" s="80">
        <v>4</v>
      </c>
      <c r="B10" s="81"/>
      <c r="C10" s="82" t="s">
        <v>29</v>
      </c>
      <c r="D10" s="83"/>
      <c r="E10" s="84">
        <v>0.5</v>
      </c>
      <c r="F10" s="85" t="str">
        <f t="shared" si="3"/>
        <v/>
      </c>
      <c r="G10" s="86"/>
      <c r="H10" s="87"/>
      <c r="I10" s="87"/>
      <c r="J10" s="87"/>
      <c r="K10" s="87"/>
      <c r="L10" s="87"/>
      <c r="M10" s="87"/>
      <c r="N10" s="86">
        <v>0.5</v>
      </c>
      <c r="O10" s="117">
        <f t="shared" si="0"/>
        <v>0</v>
      </c>
      <c r="P10" s="117" t="str">
        <f t="shared" si="1"/>
        <v/>
      </c>
      <c r="Q10" s="117" t="str">
        <f t="shared" si="2"/>
        <v/>
      </c>
      <c r="R10" s="130">
        <v>0.5</v>
      </c>
      <c r="S10" s="131">
        <f t="shared" si="4"/>
        <v>0.5</v>
      </c>
      <c r="T10" s="130">
        <v>0.5</v>
      </c>
      <c r="U10" s="132"/>
      <c r="V10" s="135"/>
      <c r="W10" s="134"/>
    </row>
    <row r="11" spans="1:23" s="72" customFormat="1" ht="14.4">
      <c r="A11" s="80">
        <v>5</v>
      </c>
      <c r="B11" s="81"/>
      <c r="C11" s="82" t="s">
        <v>30</v>
      </c>
      <c r="D11" s="83"/>
      <c r="E11" s="84">
        <v>0.5</v>
      </c>
      <c r="F11" s="85" t="str">
        <f t="shared" si="3"/>
        <v/>
      </c>
      <c r="G11" s="86"/>
      <c r="H11" s="87"/>
      <c r="I11" s="87"/>
      <c r="J11" s="87"/>
      <c r="K11" s="87"/>
      <c r="L11" s="87"/>
      <c r="M11" s="87"/>
      <c r="N11" s="86">
        <v>0.5</v>
      </c>
      <c r="O11" s="117">
        <f t="shared" si="0"/>
        <v>0</v>
      </c>
      <c r="P11" s="117" t="str">
        <f t="shared" si="1"/>
        <v/>
      </c>
      <c r="Q11" s="117" t="str">
        <f t="shared" si="2"/>
        <v/>
      </c>
      <c r="R11" s="130">
        <v>0.5</v>
      </c>
      <c r="S11" s="131">
        <f t="shared" si="4"/>
        <v>0.5</v>
      </c>
      <c r="T11" s="130">
        <v>0.5</v>
      </c>
      <c r="U11" s="132"/>
      <c r="V11" s="135"/>
      <c r="W11" s="134"/>
    </row>
    <row r="12" spans="1:23" s="72" customFormat="1" ht="14.4">
      <c r="A12" s="80">
        <v>6</v>
      </c>
      <c r="B12" s="81"/>
      <c r="C12" s="82" t="s">
        <v>31</v>
      </c>
      <c r="D12" s="83"/>
      <c r="E12" s="84">
        <v>0.5</v>
      </c>
      <c r="F12" s="85" t="str">
        <f t="shared" si="3"/>
        <v/>
      </c>
      <c r="G12" s="86"/>
      <c r="H12" s="87"/>
      <c r="I12" s="87"/>
      <c r="J12" s="87"/>
      <c r="K12" s="87"/>
      <c r="L12" s="87"/>
      <c r="M12" s="87"/>
      <c r="N12" s="86">
        <v>0.5</v>
      </c>
      <c r="O12" s="117">
        <f t="shared" si="0"/>
        <v>0</v>
      </c>
      <c r="P12" s="117" t="str">
        <f t="shared" si="1"/>
        <v/>
      </c>
      <c r="Q12" s="117" t="str">
        <f t="shared" si="2"/>
        <v/>
      </c>
      <c r="R12" s="130">
        <v>0.5</v>
      </c>
      <c r="S12" s="131">
        <f t="shared" si="4"/>
        <v>0.5</v>
      </c>
      <c r="T12" s="130">
        <v>0.5</v>
      </c>
      <c r="U12" s="132"/>
      <c r="V12" s="135"/>
      <c r="W12" s="134"/>
    </row>
    <row r="13" spans="1:23" s="72" customFormat="1" ht="14.4">
      <c r="A13" s="80">
        <v>7</v>
      </c>
      <c r="B13" s="81"/>
      <c r="C13" s="82" t="s">
        <v>32</v>
      </c>
      <c r="D13" s="83"/>
      <c r="E13" s="84">
        <v>30</v>
      </c>
      <c r="F13" s="85" t="str">
        <f t="shared" si="3"/>
        <v/>
      </c>
      <c r="G13" s="86"/>
      <c r="H13" s="87"/>
      <c r="I13" s="87"/>
      <c r="J13" s="87"/>
      <c r="K13" s="87"/>
      <c r="L13" s="87"/>
      <c r="M13" s="87"/>
      <c r="N13" s="86">
        <v>2</v>
      </c>
      <c r="O13" s="117">
        <f t="shared" si="0"/>
        <v>0</v>
      </c>
      <c r="P13" s="117" t="str">
        <f t="shared" si="1"/>
        <v/>
      </c>
      <c r="Q13" s="117" t="str">
        <f t="shared" si="2"/>
        <v/>
      </c>
      <c r="R13" s="130">
        <v>30</v>
      </c>
      <c r="S13" s="131">
        <f t="shared" si="4"/>
        <v>30</v>
      </c>
      <c r="T13" s="130">
        <v>30</v>
      </c>
      <c r="U13" s="132"/>
      <c r="V13" s="136"/>
      <c r="W13" s="134"/>
    </row>
    <row r="14" spans="1:23" s="72" customFormat="1" ht="14.4">
      <c r="A14" s="80">
        <v>8</v>
      </c>
      <c r="B14" s="81"/>
      <c r="C14" s="82" t="s">
        <v>33</v>
      </c>
      <c r="D14" s="83"/>
      <c r="E14" s="84">
        <v>0.5</v>
      </c>
      <c r="F14" s="85" t="str">
        <f t="shared" si="3"/>
        <v/>
      </c>
      <c r="G14" s="86"/>
      <c r="H14" s="87"/>
      <c r="I14" s="87"/>
      <c r="J14" s="87"/>
      <c r="K14" s="87"/>
      <c r="L14" s="87"/>
      <c r="M14" s="87"/>
      <c r="N14" s="86">
        <v>0.5</v>
      </c>
      <c r="O14" s="117">
        <f t="shared" si="0"/>
        <v>0</v>
      </c>
      <c r="P14" s="117" t="str">
        <f t="shared" si="1"/>
        <v/>
      </c>
      <c r="Q14" s="117" t="str">
        <f t="shared" si="2"/>
        <v/>
      </c>
      <c r="R14" s="130">
        <v>0.5</v>
      </c>
      <c r="S14" s="131">
        <f t="shared" si="4"/>
        <v>0.5</v>
      </c>
      <c r="T14" s="130">
        <v>0.5</v>
      </c>
      <c r="U14" s="132"/>
      <c r="V14" s="135"/>
      <c r="W14" s="134"/>
    </row>
    <row r="15" spans="1:23" s="72" customFormat="1" ht="14.4">
      <c r="A15" s="80">
        <v>9</v>
      </c>
      <c r="B15" s="81"/>
      <c r="C15" s="82" t="s">
        <v>34</v>
      </c>
      <c r="D15" s="83"/>
      <c r="E15" s="84">
        <v>0.5</v>
      </c>
      <c r="F15" s="85" t="str">
        <f t="shared" si="3"/>
        <v/>
      </c>
      <c r="G15" s="86"/>
      <c r="H15" s="87"/>
      <c r="I15" s="87"/>
      <c r="J15" s="87"/>
      <c r="K15" s="87"/>
      <c r="L15" s="87"/>
      <c r="M15" s="87"/>
      <c r="N15" s="86">
        <v>0.5</v>
      </c>
      <c r="O15" s="117">
        <f t="shared" si="0"/>
        <v>0</v>
      </c>
      <c r="P15" s="117" t="str">
        <f t="shared" si="1"/>
        <v/>
      </c>
      <c r="Q15" s="117" t="str">
        <f t="shared" si="2"/>
        <v/>
      </c>
      <c r="R15" s="130">
        <v>0.5</v>
      </c>
      <c r="S15" s="131">
        <f t="shared" si="4"/>
        <v>0.5</v>
      </c>
      <c r="T15" s="130">
        <v>0.5</v>
      </c>
      <c r="U15" s="132"/>
      <c r="V15" s="135"/>
      <c r="W15" s="134"/>
    </row>
    <row r="16" spans="1:23" s="72" customFormat="1" ht="14.4">
      <c r="A16" s="80">
        <v>10</v>
      </c>
      <c r="B16" s="81"/>
      <c r="C16" s="82" t="s">
        <v>35</v>
      </c>
      <c r="D16" s="83"/>
      <c r="E16" s="84">
        <v>0.5</v>
      </c>
      <c r="F16" s="85" t="str">
        <f t="shared" si="3"/>
        <v/>
      </c>
      <c r="G16" s="86"/>
      <c r="H16" s="87"/>
      <c r="I16" s="87"/>
      <c r="J16" s="87"/>
      <c r="K16" s="87"/>
      <c r="L16" s="87"/>
      <c r="M16" s="87"/>
      <c r="N16" s="86">
        <v>1</v>
      </c>
      <c r="O16" s="117">
        <f t="shared" si="0"/>
        <v>0</v>
      </c>
      <c r="P16" s="117" t="str">
        <f t="shared" si="1"/>
        <v/>
      </c>
      <c r="Q16" s="117" t="str">
        <f t="shared" si="2"/>
        <v/>
      </c>
      <c r="R16" s="130">
        <v>0.5</v>
      </c>
      <c r="S16" s="131">
        <f t="shared" si="4"/>
        <v>0.5</v>
      </c>
      <c r="T16" s="130">
        <v>0.5</v>
      </c>
      <c r="U16" s="132"/>
      <c r="V16" s="135"/>
      <c r="W16" s="134"/>
    </row>
    <row r="17" spans="1:23" s="72" customFormat="1" ht="14.4">
      <c r="A17" s="80">
        <v>11</v>
      </c>
      <c r="B17" s="81" t="s">
        <v>36</v>
      </c>
      <c r="C17" s="82" t="s">
        <v>37</v>
      </c>
      <c r="D17" s="83"/>
      <c r="E17" s="84">
        <v>2</v>
      </c>
      <c r="F17" s="85" t="str">
        <f t="shared" si="3"/>
        <v/>
      </c>
      <c r="G17" s="86"/>
      <c r="H17" s="87"/>
      <c r="I17" s="87"/>
      <c r="J17" s="87"/>
      <c r="K17" s="87"/>
      <c r="L17" s="87"/>
      <c r="M17" s="87"/>
      <c r="N17" s="86">
        <v>1</v>
      </c>
      <c r="O17" s="117">
        <f t="shared" si="0"/>
        <v>0</v>
      </c>
      <c r="P17" s="117" t="str">
        <f t="shared" si="1"/>
        <v/>
      </c>
      <c r="Q17" s="117" t="str">
        <f t="shared" si="2"/>
        <v/>
      </c>
      <c r="R17" s="130">
        <v>2</v>
      </c>
      <c r="S17" s="131">
        <f t="shared" si="4"/>
        <v>2</v>
      </c>
      <c r="T17" s="130">
        <v>2</v>
      </c>
      <c r="U17" s="132"/>
      <c r="V17" s="135"/>
      <c r="W17" s="134"/>
    </row>
    <row r="18" spans="1:23" s="72" customFormat="1" ht="14.4">
      <c r="A18" s="80">
        <v>12</v>
      </c>
      <c r="B18" s="81"/>
      <c r="C18" s="82" t="s">
        <v>38</v>
      </c>
      <c r="D18" s="83"/>
      <c r="E18" s="84">
        <v>1</v>
      </c>
      <c r="F18" s="85" t="str">
        <f t="shared" si="3"/>
        <v/>
      </c>
      <c r="G18" s="86"/>
      <c r="H18" s="87"/>
      <c r="I18" s="87"/>
      <c r="J18" s="87"/>
      <c r="K18" s="87"/>
      <c r="L18" s="87"/>
      <c r="M18" s="87"/>
      <c r="N18" s="86">
        <v>1</v>
      </c>
      <c r="O18" s="117">
        <f t="shared" si="0"/>
        <v>0</v>
      </c>
      <c r="P18" s="117" t="str">
        <f t="shared" si="1"/>
        <v/>
      </c>
      <c r="Q18" s="117" t="str">
        <f t="shared" si="2"/>
        <v/>
      </c>
      <c r="R18" s="130">
        <v>1</v>
      </c>
      <c r="S18" s="131">
        <f t="shared" si="4"/>
        <v>1</v>
      </c>
      <c r="T18" s="130">
        <v>1</v>
      </c>
      <c r="U18" s="132"/>
      <c r="V18" s="135"/>
      <c r="W18" s="134"/>
    </row>
    <row r="19" spans="1:23" s="72" customFormat="1" ht="14.4">
      <c r="A19" s="80">
        <v>13</v>
      </c>
      <c r="B19" s="81"/>
      <c r="C19" s="82" t="s">
        <v>39</v>
      </c>
      <c r="D19" s="83"/>
      <c r="E19" s="84">
        <v>1</v>
      </c>
      <c r="F19" s="85" t="str">
        <f t="shared" si="3"/>
        <v/>
      </c>
      <c r="G19" s="86"/>
      <c r="H19" s="87"/>
      <c r="I19" s="87"/>
      <c r="J19" s="87"/>
      <c r="K19" s="87"/>
      <c r="L19" s="87"/>
      <c r="M19" s="87"/>
      <c r="N19" s="86">
        <v>3</v>
      </c>
      <c r="O19" s="117">
        <f t="shared" si="0"/>
        <v>0</v>
      </c>
      <c r="P19" s="117" t="str">
        <f t="shared" si="1"/>
        <v/>
      </c>
      <c r="Q19" s="117" t="str">
        <f t="shared" si="2"/>
        <v/>
      </c>
      <c r="R19" s="130">
        <v>1</v>
      </c>
      <c r="S19" s="131">
        <f t="shared" si="4"/>
        <v>1</v>
      </c>
      <c r="T19" s="130">
        <v>1</v>
      </c>
      <c r="U19" s="132"/>
      <c r="V19" s="136"/>
      <c r="W19" s="134"/>
    </row>
    <row r="20" spans="1:23" s="72" customFormat="1" ht="14.4">
      <c r="A20" s="80">
        <v>14</v>
      </c>
      <c r="B20" s="81"/>
      <c r="C20" s="82" t="s">
        <v>40</v>
      </c>
      <c r="D20" s="83"/>
      <c r="E20" s="84">
        <v>1</v>
      </c>
      <c r="F20" s="85" t="str">
        <f t="shared" si="3"/>
        <v/>
      </c>
      <c r="G20" s="86"/>
      <c r="H20" s="87"/>
      <c r="I20" s="87"/>
      <c r="J20" s="87"/>
      <c r="K20" s="87"/>
      <c r="L20" s="87"/>
      <c r="M20" s="87"/>
      <c r="N20" s="86">
        <v>1</v>
      </c>
      <c r="O20" s="117">
        <f t="shared" si="0"/>
        <v>0</v>
      </c>
      <c r="P20" s="117" t="str">
        <f t="shared" si="1"/>
        <v/>
      </c>
      <c r="Q20" s="117" t="str">
        <f t="shared" si="2"/>
        <v/>
      </c>
      <c r="R20" s="130">
        <v>1</v>
      </c>
      <c r="S20" s="131">
        <f t="shared" si="4"/>
        <v>1</v>
      </c>
      <c r="T20" s="130">
        <v>1</v>
      </c>
      <c r="U20" s="132"/>
      <c r="V20" s="135"/>
      <c r="W20" s="134"/>
    </row>
    <row r="21" spans="1:23" s="72" customFormat="1" ht="14.4">
      <c r="A21" s="80">
        <v>15</v>
      </c>
      <c r="B21" s="81"/>
      <c r="C21" s="82" t="s">
        <v>41</v>
      </c>
      <c r="D21" s="83"/>
      <c r="E21" s="84">
        <v>1</v>
      </c>
      <c r="F21" s="85" t="str">
        <f t="shared" si="3"/>
        <v/>
      </c>
      <c r="G21" s="86"/>
      <c r="H21" s="87"/>
      <c r="I21" s="87"/>
      <c r="J21" s="87"/>
      <c r="K21" s="87"/>
      <c r="L21" s="87"/>
      <c r="M21" s="87"/>
      <c r="N21" s="86">
        <v>1</v>
      </c>
      <c r="O21" s="117">
        <f t="shared" si="0"/>
        <v>0</v>
      </c>
      <c r="P21" s="117" t="str">
        <f t="shared" si="1"/>
        <v/>
      </c>
      <c r="Q21" s="117" t="str">
        <f t="shared" si="2"/>
        <v/>
      </c>
      <c r="R21" s="130">
        <v>1</v>
      </c>
      <c r="S21" s="131">
        <f t="shared" si="4"/>
        <v>1</v>
      </c>
      <c r="T21" s="130">
        <v>1</v>
      </c>
      <c r="U21" s="132"/>
      <c r="V21" s="135"/>
      <c r="W21" s="134"/>
    </row>
    <row r="22" spans="1:23" s="72" customFormat="1" ht="14.4">
      <c r="A22" s="80">
        <v>16</v>
      </c>
      <c r="B22" s="81"/>
      <c r="C22" s="82" t="s">
        <v>42</v>
      </c>
      <c r="D22" s="83"/>
      <c r="E22" s="84">
        <v>1</v>
      </c>
      <c r="F22" s="85" t="str">
        <f t="shared" si="3"/>
        <v/>
      </c>
      <c r="G22" s="86"/>
      <c r="H22" s="87"/>
      <c r="I22" s="87"/>
      <c r="J22" s="87"/>
      <c r="K22" s="87"/>
      <c r="L22" s="87"/>
      <c r="M22" s="87"/>
      <c r="N22" s="86">
        <v>1</v>
      </c>
      <c r="O22" s="117">
        <f t="shared" si="0"/>
        <v>0</v>
      </c>
      <c r="P22" s="117" t="str">
        <f t="shared" si="1"/>
        <v/>
      </c>
      <c r="Q22" s="117" t="str">
        <f t="shared" si="2"/>
        <v/>
      </c>
      <c r="R22" s="130">
        <v>1</v>
      </c>
      <c r="S22" s="131">
        <f t="shared" si="4"/>
        <v>1</v>
      </c>
      <c r="T22" s="130">
        <v>1</v>
      </c>
      <c r="U22" s="132"/>
      <c r="V22" s="135"/>
      <c r="W22" s="134"/>
    </row>
    <row r="23" spans="1:23" s="72" customFormat="1" ht="14.4">
      <c r="A23" s="80">
        <v>17</v>
      </c>
      <c r="B23" s="81"/>
      <c r="C23" s="82" t="s">
        <v>43</v>
      </c>
      <c r="D23" s="83"/>
      <c r="E23" s="84">
        <v>1</v>
      </c>
      <c r="F23" s="85" t="str">
        <f t="shared" si="3"/>
        <v/>
      </c>
      <c r="G23" s="86"/>
      <c r="H23" s="87"/>
      <c r="I23" s="87"/>
      <c r="J23" s="87"/>
      <c r="K23" s="87"/>
      <c r="L23" s="87"/>
      <c r="M23" s="87"/>
      <c r="N23" s="86">
        <v>0.5</v>
      </c>
      <c r="O23" s="117">
        <f t="shared" si="0"/>
        <v>0</v>
      </c>
      <c r="P23" s="117" t="str">
        <f t="shared" si="1"/>
        <v/>
      </c>
      <c r="Q23" s="117" t="str">
        <f t="shared" si="2"/>
        <v/>
      </c>
      <c r="R23" s="130">
        <v>1</v>
      </c>
      <c r="S23" s="131">
        <f t="shared" si="4"/>
        <v>1</v>
      </c>
      <c r="T23" s="130">
        <v>1</v>
      </c>
      <c r="U23" s="132"/>
      <c r="V23" s="135"/>
      <c r="W23" s="134"/>
    </row>
    <row r="24" spans="1:23" s="72" customFormat="1" ht="14.4">
      <c r="A24" s="80">
        <v>18</v>
      </c>
      <c r="B24" s="81" t="s">
        <v>44</v>
      </c>
      <c r="C24" s="82" t="s">
        <v>45</v>
      </c>
      <c r="D24" s="83"/>
      <c r="E24" s="84">
        <v>2</v>
      </c>
      <c r="F24" s="85" t="str">
        <f t="shared" si="3"/>
        <v/>
      </c>
      <c r="G24" s="86"/>
      <c r="H24" s="87"/>
      <c r="I24" s="87"/>
      <c r="J24" s="87"/>
      <c r="K24" s="87"/>
      <c r="L24" s="87"/>
      <c r="M24" s="87"/>
      <c r="N24" s="86">
        <v>1</v>
      </c>
      <c r="O24" s="117">
        <f t="shared" si="0"/>
        <v>0</v>
      </c>
      <c r="P24" s="117" t="str">
        <f t="shared" si="1"/>
        <v/>
      </c>
      <c r="Q24" s="117" t="str">
        <f t="shared" si="2"/>
        <v/>
      </c>
      <c r="R24" s="130">
        <v>2</v>
      </c>
      <c r="S24" s="131">
        <f t="shared" si="4"/>
        <v>2</v>
      </c>
      <c r="T24" s="130">
        <v>2</v>
      </c>
      <c r="U24" s="132"/>
      <c r="V24" s="135"/>
      <c r="W24" s="134"/>
    </row>
    <row r="25" spans="1:23" s="72" customFormat="1" ht="14.4">
      <c r="A25" s="80">
        <v>19</v>
      </c>
      <c r="B25" s="81"/>
      <c r="C25" s="82" t="s">
        <v>46</v>
      </c>
      <c r="D25" s="83"/>
      <c r="E25" s="84">
        <v>4</v>
      </c>
      <c r="F25" s="85" t="str">
        <f t="shared" si="3"/>
        <v/>
      </c>
      <c r="G25" s="86"/>
      <c r="H25" s="87"/>
      <c r="I25" s="87"/>
      <c r="J25" s="87"/>
      <c r="K25" s="87"/>
      <c r="L25" s="87"/>
      <c r="M25" s="87"/>
      <c r="N25" s="86">
        <v>1</v>
      </c>
      <c r="O25" s="117">
        <f t="shared" si="0"/>
        <v>0</v>
      </c>
      <c r="P25" s="117" t="str">
        <f t="shared" si="1"/>
        <v/>
      </c>
      <c r="Q25" s="117" t="str">
        <f t="shared" si="2"/>
        <v/>
      </c>
      <c r="R25" s="130">
        <v>7</v>
      </c>
      <c r="S25" s="131">
        <f t="shared" si="4"/>
        <v>7</v>
      </c>
      <c r="T25" s="130">
        <v>7</v>
      </c>
      <c r="U25" s="132"/>
      <c r="V25" s="135"/>
      <c r="W25" s="134"/>
    </row>
    <row r="26" spans="1:23" s="72" customFormat="1" ht="14.4">
      <c r="A26" s="80">
        <v>20</v>
      </c>
      <c r="B26" s="81"/>
      <c r="C26" s="82" t="s">
        <v>47</v>
      </c>
      <c r="D26" s="83"/>
      <c r="E26" s="84">
        <v>3</v>
      </c>
      <c r="F26" s="85" t="str">
        <f t="shared" si="3"/>
        <v/>
      </c>
      <c r="G26" s="86"/>
      <c r="H26" s="87"/>
      <c r="I26" s="87"/>
      <c r="J26" s="87"/>
      <c r="K26" s="87"/>
      <c r="L26" s="87"/>
      <c r="M26" s="87"/>
      <c r="N26" s="86">
        <v>1</v>
      </c>
      <c r="O26" s="117">
        <f t="shared" si="0"/>
        <v>0</v>
      </c>
      <c r="P26" s="117" t="str">
        <f t="shared" si="1"/>
        <v/>
      </c>
      <c r="Q26" s="117" t="str">
        <f t="shared" si="2"/>
        <v/>
      </c>
      <c r="R26" s="130">
        <v>3</v>
      </c>
      <c r="S26" s="131">
        <f t="shared" si="4"/>
        <v>3</v>
      </c>
      <c r="T26" s="130">
        <v>3</v>
      </c>
      <c r="U26" s="132"/>
      <c r="V26" s="135"/>
      <c r="W26" s="134"/>
    </row>
    <row r="27" spans="1:23" s="72" customFormat="1" ht="14.4">
      <c r="A27" s="80">
        <v>21</v>
      </c>
      <c r="B27" s="81"/>
      <c r="C27" s="82" t="s">
        <v>48</v>
      </c>
      <c r="D27" s="83"/>
      <c r="E27" s="84">
        <v>7</v>
      </c>
      <c r="F27" s="85" t="str">
        <f t="shared" si="3"/>
        <v/>
      </c>
      <c r="G27" s="86"/>
      <c r="H27" s="87"/>
      <c r="I27" s="87"/>
      <c r="J27" s="87"/>
      <c r="K27" s="87"/>
      <c r="L27" s="87"/>
      <c r="M27" s="87"/>
      <c r="N27" s="86">
        <v>1</v>
      </c>
      <c r="O27" s="117">
        <f t="shared" si="0"/>
        <v>0</v>
      </c>
      <c r="P27" s="117" t="str">
        <f t="shared" si="1"/>
        <v/>
      </c>
      <c r="Q27" s="117" t="str">
        <f t="shared" si="2"/>
        <v/>
      </c>
      <c r="R27" s="130">
        <v>7</v>
      </c>
      <c r="S27" s="131">
        <f t="shared" si="4"/>
        <v>7</v>
      </c>
      <c r="T27" s="130">
        <v>7</v>
      </c>
      <c r="U27" s="132"/>
      <c r="V27" s="135"/>
      <c r="W27" s="134"/>
    </row>
    <row r="28" spans="1:23" s="72" customFormat="1" ht="14.4">
      <c r="A28" s="80">
        <v>22</v>
      </c>
      <c r="B28" s="81"/>
      <c r="C28" s="82" t="s">
        <v>49</v>
      </c>
      <c r="D28" s="83"/>
      <c r="E28" s="84">
        <v>3</v>
      </c>
      <c r="F28" s="85" t="str">
        <f t="shared" si="3"/>
        <v/>
      </c>
      <c r="G28" s="86"/>
      <c r="H28" s="87"/>
      <c r="I28" s="87"/>
      <c r="J28" s="87"/>
      <c r="K28" s="87"/>
      <c r="L28" s="87"/>
      <c r="M28" s="87"/>
      <c r="N28" s="86">
        <v>1</v>
      </c>
      <c r="O28" s="117">
        <f t="shared" si="0"/>
        <v>0</v>
      </c>
      <c r="P28" s="117" t="str">
        <f t="shared" si="1"/>
        <v/>
      </c>
      <c r="Q28" s="117" t="str">
        <f t="shared" si="2"/>
        <v/>
      </c>
      <c r="R28" s="130">
        <v>3</v>
      </c>
      <c r="S28" s="131">
        <f t="shared" si="4"/>
        <v>3</v>
      </c>
      <c r="T28" s="130">
        <v>3</v>
      </c>
      <c r="U28" s="132"/>
      <c r="V28" s="135"/>
      <c r="W28" s="134"/>
    </row>
    <row r="29" spans="1:23" s="72" customFormat="1" ht="14.4">
      <c r="A29" s="80">
        <v>23</v>
      </c>
      <c r="B29" s="81"/>
      <c r="C29" s="82" t="s">
        <v>50</v>
      </c>
      <c r="D29" s="83"/>
      <c r="E29" s="84">
        <v>1</v>
      </c>
      <c r="F29" s="85" t="str">
        <f t="shared" si="3"/>
        <v/>
      </c>
      <c r="G29" s="86"/>
      <c r="H29" s="87"/>
      <c r="I29" s="87"/>
      <c r="J29" s="87"/>
      <c r="K29" s="87"/>
      <c r="L29" s="87"/>
      <c r="M29" s="87"/>
      <c r="N29" s="86">
        <v>1</v>
      </c>
      <c r="O29" s="117">
        <f t="shared" si="0"/>
        <v>0</v>
      </c>
      <c r="P29" s="117" t="str">
        <f t="shared" si="1"/>
        <v/>
      </c>
      <c r="Q29" s="117" t="str">
        <f t="shared" si="2"/>
        <v/>
      </c>
      <c r="R29" s="130">
        <v>1</v>
      </c>
      <c r="S29" s="131">
        <f t="shared" si="4"/>
        <v>1</v>
      </c>
      <c r="T29" s="130">
        <v>1</v>
      </c>
      <c r="U29" s="132"/>
      <c r="V29" s="135"/>
      <c r="W29" s="134"/>
    </row>
    <row r="30" spans="1:23" s="72" customFormat="1" ht="14.4">
      <c r="A30" s="80">
        <v>24</v>
      </c>
      <c r="B30" s="81"/>
      <c r="C30" s="82" t="s">
        <v>51</v>
      </c>
      <c r="D30" s="83"/>
      <c r="E30" s="84">
        <v>2.5</v>
      </c>
      <c r="F30" s="85" t="str">
        <f t="shared" si="3"/>
        <v/>
      </c>
      <c r="G30" s="86"/>
      <c r="H30" s="87"/>
      <c r="I30" s="87"/>
      <c r="J30" s="87"/>
      <c r="K30" s="87"/>
      <c r="L30" s="87"/>
      <c r="M30" s="87"/>
      <c r="N30" s="86">
        <v>1</v>
      </c>
      <c r="O30" s="117">
        <f t="shared" si="0"/>
        <v>0</v>
      </c>
      <c r="P30" s="117" t="str">
        <f t="shared" si="1"/>
        <v/>
      </c>
      <c r="Q30" s="117" t="str">
        <f t="shared" si="2"/>
        <v/>
      </c>
      <c r="R30" s="130">
        <v>2.5</v>
      </c>
      <c r="S30" s="131">
        <f t="shared" si="4"/>
        <v>2.5</v>
      </c>
      <c r="T30" s="130">
        <v>2.5</v>
      </c>
      <c r="U30" s="132"/>
      <c r="V30" s="135"/>
      <c r="W30" s="134"/>
    </row>
    <row r="31" spans="1:23" s="72" customFormat="1" ht="14.4">
      <c r="A31" s="80">
        <v>25</v>
      </c>
      <c r="B31" s="81"/>
      <c r="C31" s="82" t="s">
        <v>52</v>
      </c>
      <c r="D31" s="83"/>
      <c r="E31" s="84">
        <v>3.5</v>
      </c>
      <c r="F31" s="85" t="str">
        <f t="shared" si="3"/>
        <v/>
      </c>
      <c r="G31" s="86"/>
      <c r="H31" s="87"/>
      <c r="I31" s="87"/>
      <c r="J31" s="87"/>
      <c r="K31" s="87"/>
      <c r="L31" s="87"/>
      <c r="M31" s="87"/>
      <c r="N31" s="86">
        <v>1</v>
      </c>
      <c r="O31" s="117">
        <f t="shared" si="0"/>
        <v>0</v>
      </c>
      <c r="P31" s="117" t="str">
        <f t="shared" si="1"/>
        <v/>
      </c>
      <c r="Q31" s="117" t="str">
        <f t="shared" si="2"/>
        <v/>
      </c>
      <c r="R31" s="130">
        <v>3.5</v>
      </c>
      <c r="S31" s="131">
        <f t="shared" si="4"/>
        <v>3.5</v>
      </c>
      <c r="T31" s="130">
        <v>3.5</v>
      </c>
      <c r="U31" s="132"/>
      <c r="V31" s="135"/>
      <c r="W31" s="134"/>
    </row>
    <row r="32" spans="1:23" s="73" customFormat="1">
      <c r="A32" s="88"/>
      <c r="B32" s="81"/>
      <c r="C32" s="81"/>
      <c r="D32" s="83"/>
      <c r="E32" s="84"/>
      <c r="F32" s="85"/>
      <c r="G32" s="89"/>
      <c r="H32" s="87"/>
      <c r="I32" s="87"/>
      <c r="J32" s="118"/>
      <c r="K32" s="119"/>
      <c r="L32" s="87"/>
      <c r="M32" s="87"/>
      <c r="N32" s="120"/>
      <c r="O32" s="117"/>
      <c r="P32" s="121"/>
      <c r="Q32" s="119"/>
      <c r="R32" s="137"/>
      <c r="S32" s="131"/>
      <c r="T32" s="137"/>
      <c r="U32" s="138"/>
      <c r="V32" s="139"/>
      <c r="W32" s="139"/>
    </row>
    <row r="33" spans="1:23" s="72" customFormat="1">
      <c r="A33" s="90">
        <v>27</v>
      </c>
      <c r="U33" s="140"/>
      <c r="V33" s="141"/>
      <c r="W33" s="134"/>
    </row>
    <row r="34" spans="1:23" s="72" customFormat="1">
      <c r="A34" s="91">
        <v>28</v>
      </c>
      <c r="B34" s="92" t="s">
        <v>53</v>
      </c>
      <c r="C34" s="88"/>
      <c r="D34" s="93"/>
      <c r="E34" s="94"/>
      <c r="F34" s="95"/>
      <c r="G34" s="96">
        <f>SUM(G7:G31)</f>
        <v>0</v>
      </c>
      <c r="H34" s="97"/>
      <c r="I34" s="122"/>
      <c r="J34" s="123"/>
      <c r="K34" s="124"/>
      <c r="L34" s="125"/>
      <c r="M34" s="125"/>
      <c r="N34" s="126"/>
      <c r="O34" s="127"/>
      <c r="P34" s="123"/>
      <c r="Q34" s="142"/>
      <c r="R34" s="143"/>
      <c r="S34" s="144"/>
      <c r="T34" s="145"/>
      <c r="U34" s="146"/>
      <c r="V34" s="147"/>
      <c r="W34" s="134"/>
    </row>
    <row r="35" spans="1:23" s="72" customFormat="1">
      <c r="A35" s="91">
        <v>29</v>
      </c>
      <c r="B35" s="74"/>
      <c r="C35" s="74"/>
      <c r="E35" s="98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146"/>
      <c r="V35" s="147"/>
      <c r="W35" s="134"/>
    </row>
    <row r="36" spans="1:23" s="72" customFormat="1">
      <c r="A36" s="91">
        <v>30</v>
      </c>
      <c r="B36" s="74"/>
      <c r="C36" s="74"/>
      <c r="E36" s="98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146"/>
      <c r="V36" s="147"/>
      <c r="W36" s="134"/>
    </row>
    <row r="37" spans="1:23" s="72" customFormat="1">
      <c r="A37" s="91">
        <v>31</v>
      </c>
      <c r="B37" s="99" t="s">
        <v>54</v>
      </c>
      <c r="C37" s="100" t="s">
        <v>55</v>
      </c>
      <c r="D37" s="101">
        <f>1-COUNTIF(J7:J31,"")/A18</f>
        <v>-1.0833333333333335</v>
      </c>
      <c r="E37" s="98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146"/>
      <c r="V37" s="148"/>
      <c r="W37" s="134"/>
    </row>
    <row r="38" spans="1:23" s="72" customFormat="1">
      <c r="A38" s="91">
        <v>32</v>
      </c>
      <c r="B38" s="102" t="s">
        <v>56</v>
      </c>
      <c r="C38" s="103" t="s">
        <v>57</v>
      </c>
      <c r="D38" s="104">
        <f>COUNTIF($J$7:$J$31,"◎")</f>
        <v>0</v>
      </c>
      <c r="E38" s="98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146"/>
      <c r="V38" s="147"/>
      <c r="W38" s="134"/>
    </row>
    <row r="39" spans="1:23" s="72" customFormat="1">
      <c r="A39" s="91">
        <v>33</v>
      </c>
      <c r="B39" s="105" t="str">
        <f>IF(O34=0,"",S34*160/((N34+[1]需求設計書review!L47+[1]需求設計書review!Q47)*1.1))</f>
        <v/>
      </c>
      <c r="C39" s="103" t="s">
        <v>58</v>
      </c>
      <c r="D39" s="104">
        <f>COUNTIF($J$7:$J$31,"○")</f>
        <v>0</v>
      </c>
      <c r="E39" s="98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146"/>
      <c r="V39" s="147"/>
      <c r="W39" s="134"/>
    </row>
    <row r="40" spans="1:23" s="72" customFormat="1">
      <c r="A40" s="91">
        <v>34</v>
      </c>
      <c r="B40" s="106"/>
      <c r="C40" s="103" t="s">
        <v>13</v>
      </c>
      <c r="D40" s="104">
        <f>COUNTIF(K7:K31,1)</f>
        <v>0</v>
      </c>
      <c r="E40" s="98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146"/>
      <c r="V40" s="147"/>
      <c r="W40" s="134"/>
    </row>
    <row r="41" spans="1:23" s="72" customFormat="1">
      <c r="A41" s="91">
        <v>35</v>
      </c>
      <c r="B41" s="106"/>
      <c r="C41" s="103" t="s">
        <v>59</v>
      </c>
      <c r="D41" s="104">
        <f>COUNTIF($J$7:$J$31,"△")</f>
        <v>0</v>
      </c>
      <c r="E41" s="98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146"/>
      <c r="V41" s="147"/>
      <c r="W41" s="134"/>
    </row>
    <row r="42" spans="1:23" s="72" customFormat="1">
      <c r="A42" s="91">
        <v>36</v>
      </c>
      <c r="B42" s="106"/>
      <c r="C42" s="107" t="s">
        <v>60</v>
      </c>
      <c r="D42" s="108">
        <f>1-COUNTIF(P7:P31,"")/A18</f>
        <v>-1.0833333333333335</v>
      </c>
      <c r="E42" s="98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146"/>
      <c r="V42" s="147"/>
      <c r="W42" s="134"/>
    </row>
    <row r="43" spans="1:23" s="72" customFormat="1">
      <c r="A43" s="91">
        <v>37</v>
      </c>
      <c r="B43" s="109"/>
      <c r="C43" s="110" t="s">
        <v>61</v>
      </c>
      <c r="D43" s="104">
        <f>COUNTIF($P$7:$P$34,"◎")</f>
        <v>0</v>
      </c>
      <c r="E43" s="98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146"/>
      <c r="V43" s="147"/>
      <c r="W43" s="134"/>
    </row>
    <row r="44" spans="1:23" s="72" customFormat="1">
      <c r="A44" s="91">
        <v>38</v>
      </c>
      <c r="B44" s="109"/>
      <c r="C44" s="103" t="s">
        <v>62</v>
      </c>
      <c r="D44" s="104">
        <f>COUNTIF($P$7:$P$34,"○")</f>
        <v>0</v>
      </c>
      <c r="E44" s="98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146"/>
      <c r="V44" s="147" t="s">
        <v>63</v>
      </c>
      <c r="W44" s="134"/>
    </row>
    <row r="45" spans="1:23" s="72" customFormat="1">
      <c r="A45" s="91">
        <v>39</v>
      </c>
      <c r="B45" s="111"/>
      <c r="C45" s="110" t="s">
        <v>64</v>
      </c>
      <c r="D45" s="104">
        <f>COUNTIF(Q7:Q31,1)</f>
        <v>0</v>
      </c>
      <c r="E45" s="98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146"/>
      <c r="V45" s="147"/>
      <c r="W45" s="134"/>
    </row>
    <row r="46" spans="1:23" s="72" customFormat="1">
      <c r="A46" s="91">
        <v>40</v>
      </c>
      <c r="B46" s="111"/>
      <c r="C46" s="103" t="s">
        <v>65</v>
      </c>
      <c r="D46" s="104">
        <f>COUNTIF($P$7:$P$34,"△")</f>
        <v>0</v>
      </c>
      <c r="E46" s="98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146"/>
      <c r="V46" s="147"/>
      <c r="W46" s="134"/>
    </row>
    <row r="47" spans="1:23" s="72" customFormat="1">
      <c r="A47" s="91">
        <v>41</v>
      </c>
      <c r="B47" s="112"/>
      <c r="C47" s="113" t="s">
        <v>66</v>
      </c>
      <c r="D47" s="114">
        <f>N34</f>
        <v>0</v>
      </c>
      <c r="E47" s="98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146"/>
      <c r="V47" s="147"/>
      <c r="W47" s="134"/>
    </row>
    <row r="48" spans="1:23" s="72" customFormat="1">
      <c r="A48" s="91">
        <v>42</v>
      </c>
      <c r="B48" s="74"/>
      <c r="C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146"/>
      <c r="V48" s="147"/>
      <c r="W48" s="134"/>
    </row>
    <row r="49" spans="1:23" s="72" customFormat="1">
      <c r="A49" s="91">
        <v>43</v>
      </c>
      <c r="B49" s="74"/>
      <c r="C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146"/>
      <c r="V49" s="147"/>
      <c r="W49" s="134"/>
    </row>
    <row r="50" spans="1:23" s="72" customFormat="1">
      <c r="A50" s="91">
        <v>44</v>
      </c>
      <c r="B50" s="74"/>
      <c r="C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149"/>
      <c r="V50" s="147"/>
      <c r="W50" s="134"/>
    </row>
    <row r="51" spans="1:23" s="72" customFormat="1">
      <c r="A51" s="91">
        <v>45</v>
      </c>
      <c r="B51" s="74"/>
      <c r="C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146"/>
      <c r="V51" s="147"/>
      <c r="W51" s="134"/>
    </row>
    <row r="52" spans="1:23" s="72" customFormat="1">
      <c r="A52" s="91">
        <v>46</v>
      </c>
      <c r="B52" s="74"/>
      <c r="C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146"/>
      <c r="V52" s="147"/>
      <c r="W52" s="134"/>
    </row>
    <row r="53" spans="1:23" s="72" customFormat="1">
      <c r="A53" s="91">
        <v>47</v>
      </c>
      <c r="B53" s="74"/>
      <c r="C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146"/>
      <c r="V53" s="147"/>
      <c r="W53" s="134"/>
    </row>
    <row r="54" spans="1:23" s="72" customFormat="1">
      <c r="A54" s="91">
        <v>48</v>
      </c>
      <c r="B54" s="74"/>
      <c r="C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146"/>
      <c r="V54" s="147"/>
      <c r="W54" s="134"/>
    </row>
    <row r="55" spans="1:23" s="72" customFormat="1">
      <c r="A55" s="91">
        <v>49</v>
      </c>
      <c r="B55" s="74"/>
      <c r="C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146"/>
      <c r="V55" s="147"/>
      <c r="W55" s="134"/>
    </row>
    <row r="56" spans="1:23" s="72" customFormat="1">
      <c r="A56" s="91">
        <v>50</v>
      </c>
      <c r="B56" s="74"/>
      <c r="C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146"/>
      <c r="V56" s="147"/>
      <c r="W56" s="134"/>
    </row>
    <row r="57" spans="1:23" s="72" customFormat="1">
      <c r="A57" s="91">
        <v>51</v>
      </c>
      <c r="B57" s="74"/>
      <c r="C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146"/>
      <c r="V57" s="147"/>
      <c r="W57" s="134"/>
    </row>
    <row r="58" spans="1:23" s="72" customFormat="1">
      <c r="A58" s="91">
        <v>52</v>
      </c>
      <c r="B58" s="74"/>
      <c r="C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146"/>
      <c r="V58" s="147"/>
      <c r="W58" s="134"/>
    </row>
    <row r="59" spans="1:23" s="72" customFormat="1">
      <c r="A59" s="91">
        <v>53</v>
      </c>
      <c r="B59" s="74"/>
      <c r="C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146"/>
      <c r="V59" s="147"/>
      <c r="W59" s="134"/>
    </row>
    <row r="60" spans="1:23" s="72" customFormat="1">
      <c r="A60" s="91">
        <v>54</v>
      </c>
      <c r="B60" s="74"/>
      <c r="C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146"/>
      <c r="V60" s="147"/>
      <c r="W60" s="134"/>
    </row>
    <row r="61" spans="1:23" s="72" customFormat="1">
      <c r="A61" s="91">
        <v>55</v>
      </c>
      <c r="B61" s="74"/>
      <c r="C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146"/>
      <c r="V61" s="147"/>
      <c r="W61" s="134"/>
    </row>
    <row r="62" spans="1:23" s="72" customFormat="1">
      <c r="A62" s="91">
        <v>56</v>
      </c>
      <c r="B62" s="74"/>
      <c r="C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146"/>
      <c r="V62" s="147"/>
      <c r="W62" s="134"/>
    </row>
    <row r="63" spans="1:23" s="72" customFormat="1">
      <c r="A63" s="91">
        <v>57</v>
      </c>
      <c r="B63" s="74"/>
      <c r="C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146"/>
      <c r="V63" s="147"/>
      <c r="W63" s="134"/>
    </row>
    <row r="64" spans="1:23" s="72" customFormat="1">
      <c r="A64" s="91">
        <v>58</v>
      </c>
      <c r="B64" s="74"/>
      <c r="C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146"/>
      <c r="V64" s="147"/>
      <c r="W64" s="134"/>
    </row>
    <row r="65" spans="1:23" s="72" customFormat="1">
      <c r="A65" s="91">
        <v>59</v>
      </c>
      <c r="B65" s="74"/>
      <c r="C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149"/>
      <c r="V65" s="147"/>
      <c r="W65" s="134"/>
    </row>
    <row r="66" spans="1:23" s="72" customFormat="1">
      <c r="A66" s="91">
        <v>60</v>
      </c>
      <c r="B66" s="74"/>
      <c r="C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46"/>
      <c r="V66" s="147"/>
      <c r="W66" s="134"/>
    </row>
    <row r="67" spans="1:23" s="72" customFormat="1">
      <c r="A67" s="91">
        <v>61</v>
      </c>
      <c r="B67" s="74"/>
      <c r="C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146"/>
      <c r="V67" s="147"/>
      <c r="W67" s="134"/>
    </row>
    <row r="68" spans="1:23" s="72" customFormat="1">
      <c r="A68" s="91">
        <v>62</v>
      </c>
      <c r="B68" s="74"/>
      <c r="C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146"/>
      <c r="V68" s="147"/>
      <c r="W68" s="134"/>
    </row>
    <row r="69" spans="1:23" s="72" customFormat="1">
      <c r="A69" s="91">
        <v>63</v>
      </c>
      <c r="B69" s="74"/>
      <c r="C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146"/>
      <c r="V69" s="147"/>
      <c r="W69" s="134"/>
    </row>
    <row r="70" spans="1:23" s="72" customFormat="1">
      <c r="A70" s="91">
        <v>64</v>
      </c>
      <c r="B70" s="74"/>
      <c r="C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146"/>
      <c r="V70" s="147"/>
      <c r="W70" s="134"/>
    </row>
    <row r="71" spans="1:23" s="72" customFormat="1">
      <c r="A71" s="91">
        <v>65</v>
      </c>
      <c r="B71" s="74"/>
      <c r="C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146"/>
      <c r="V71" s="147"/>
      <c r="W71" s="134"/>
    </row>
    <row r="72" spans="1:23" s="72" customFormat="1">
      <c r="A72" s="91">
        <v>66</v>
      </c>
      <c r="B72" s="74"/>
      <c r="C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146"/>
      <c r="V72" s="147"/>
      <c r="W72" s="134"/>
    </row>
    <row r="73" spans="1:23" s="72" customFormat="1">
      <c r="A73" s="91">
        <v>67</v>
      </c>
      <c r="B73" s="74"/>
      <c r="C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146"/>
      <c r="V73" s="147"/>
      <c r="W73" s="134"/>
    </row>
    <row r="74" spans="1:23" s="72" customFormat="1">
      <c r="A74" s="91">
        <v>68</v>
      </c>
      <c r="B74" s="74"/>
      <c r="C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146"/>
      <c r="V74" s="147"/>
      <c r="W74" s="134"/>
    </row>
    <row r="75" spans="1:23" s="72" customFormat="1">
      <c r="A75" s="91">
        <v>69</v>
      </c>
      <c r="B75" s="74"/>
      <c r="C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146"/>
      <c r="V75" s="147"/>
      <c r="W75" s="134"/>
    </row>
    <row r="76" spans="1:23" s="72" customFormat="1">
      <c r="A76" s="91">
        <v>70</v>
      </c>
      <c r="B76" s="74"/>
      <c r="C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146"/>
      <c r="V76" s="147"/>
      <c r="W76" s="134"/>
    </row>
    <row r="77" spans="1:23" s="72" customFormat="1">
      <c r="A77" s="91">
        <v>71</v>
      </c>
      <c r="B77" s="74"/>
      <c r="C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146"/>
      <c r="V77" s="147"/>
      <c r="W77" s="134"/>
    </row>
    <row r="78" spans="1:23" s="72" customFormat="1">
      <c r="A78" s="91">
        <v>72</v>
      </c>
      <c r="B78" s="74"/>
      <c r="C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146"/>
      <c r="V78" s="147"/>
      <c r="W78" s="134"/>
    </row>
    <row r="79" spans="1:23" s="72" customFormat="1">
      <c r="A79" s="91">
        <v>73</v>
      </c>
      <c r="B79" s="74"/>
      <c r="C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146"/>
      <c r="V79" s="147"/>
      <c r="W79" s="134"/>
    </row>
    <row r="80" spans="1:23" s="72" customFormat="1">
      <c r="A80" s="91">
        <v>74</v>
      </c>
      <c r="B80" s="74"/>
      <c r="C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146"/>
      <c r="V80" s="147"/>
      <c r="W80" s="134"/>
    </row>
    <row r="81" spans="1:23" s="72" customFormat="1">
      <c r="A81" s="91">
        <v>75</v>
      </c>
      <c r="B81" s="74"/>
      <c r="C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146"/>
      <c r="V81" s="147"/>
      <c r="W81" s="134"/>
    </row>
    <row r="82" spans="1:23" s="72" customFormat="1">
      <c r="A82" s="91">
        <v>76</v>
      </c>
      <c r="B82" s="74"/>
      <c r="C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146"/>
      <c r="V82" s="147"/>
      <c r="W82" s="134"/>
    </row>
    <row r="83" spans="1:23" s="72" customFormat="1">
      <c r="A83" s="91">
        <v>77</v>
      </c>
      <c r="B83" s="74"/>
      <c r="C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146"/>
      <c r="V83" s="147"/>
      <c r="W83" s="134"/>
    </row>
    <row r="84" spans="1:23" s="72" customFormat="1">
      <c r="A84" s="91">
        <v>78</v>
      </c>
      <c r="B84" s="74"/>
      <c r="C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146"/>
      <c r="V84" s="147"/>
      <c r="W84" s="134"/>
    </row>
    <row r="85" spans="1:23" s="72" customFormat="1">
      <c r="A85" s="91">
        <v>79</v>
      </c>
      <c r="B85" s="74"/>
      <c r="C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146"/>
      <c r="V85" s="147"/>
      <c r="W85" s="134"/>
    </row>
    <row r="86" spans="1:23" s="72" customFormat="1">
      <c r="A86" s="91">
        <v>80</v>
      </c>
      <c r="B86" s="74"/>
      <c r="C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146"/>
      <c r="V86" s="147"/>
      <c r="W86" s="134"/>
    </row>
    <row r="87" spans="1:23" s="72" customFormat="1">
      <c r="A87" s="91">
        <v>81</v>
      </c>
      <c r="B87" s="74"/>
      <c r="C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146"/>
      <c r="V87" s="147"/>
      <c r="W87" s="134"/>
    </row>
    <row r="88" spans="1:23" s="72" customFormat="1">
      <c r="A88" s="91">
        <v>82</v>
      </c>
      <c r="B88" s="74"/>
      <c r="C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146"/>
      <c r="V88" s="147"/>
      <c r="W88" s="134"/>
    </row>
    <row r="89" spans="1:23" s="72" customFormat="1">
      <c r="A89" s="91">
        <v>83</v>
      </c>
      <c r="B89" s="74"/>
      <c r="C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149"/>
      <c r="V89" s="147"/>
      <c r="W89" s="134"/>
    </row>
    <row r="90" spans="1:23" s="72" customFormat="1">
      <c r="A90" s="91">
        <v>84</v>
      </c>
      <c r="B90" s="74"/>
      <c r="C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146"/>
      <c r="V90" s="147"/>
      <c r="W90" s="134"/>
    </row>
    <row r="91" spans="1:23" s="72" customFormat="1">
      <c r="A91" s="91">
        <v>85</v>
      </c>
      <c r="B91" s="74"/>
      <c r="C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146"/>
      <c r="V91" s="147"/>
      <c r="W91" s="134"/>
    </row>
    <row r="92" spans="1:23" s="72" customFormat="1">
      <c r="A92" s="91">
        <v>86</v>
      </c>
      <c r="B92" s="74"/>
      <c r="C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146"/>
      <c r="V92" s="147"/>
      <c r="W92" s="134"/>
    </row>
    <row r="93" spans="1:23" s="72" customFormat="1">
      <c r="A93" s="91">
        <v>87</v>
      </c>
      <c r="B93" s="74"/>
      <c r="C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146"/>
      <c r="V93" s="147"/>
      <c r="W93" s="134"/>
    </row>
    <row r="94" spans="1:23" s="72" customFormat="1">
      <c r="A94" s="91">
        <v>88</v>
      </c>
      <c r="B94" s="74"/>
      <c r="C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146"/>
      <c r="V94" s="147"/>
      <c r="W94" s="134"/>
    </row>
    <row r="95" spans="1:23" s="72" customFormat="1">
      <c r="A95" s="91">
        <v>89</v>
      </c>
      <c r="B95" s="74"/>
      <c r="C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146"/>
      <c r="V95" s="147"/>
      <c r="W95" s="134"/>
    </row>
    <row r="96" spans="1:23" s="72" customFormat="1">
      <c r="A96" s="91">
        <v>90</v>
      </c>
      <c r="B96" s="74"/>
      <c r="C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146"/>
      <c r="V96" s="147"/>
      <c r="W96" s="134"/>
    </row>
    <row r="97" spans="1:23" s="72" customFormat="1">
      <c r="A97" s="91">
        <v>91</v>
      </c>
      <c r="B97" s="74"/>
      <c r="C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146"/>
      <c r="V97" s="147"/>
      <c r="W97" s="134"/>
    </row>
    <row r="98" spans="1:23" s="72" customFormat="1">
      <c r="A98" s="91">
        <v>92</v>
      </c>
      <c r="B98" s="74"/>
      <c r="C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146"/>
      <c r="V98" s="147"/>
      <c r="W98" s="134"/>
    </row>
    <row r="99" spans="1:23" s="72" customFormat="1">
      <c r="A99" s="91">
        <v>93</v>
      </c>
      <c r="B99" s="74"/>
      <c r="C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146"/>
      <c r="V99" s="147"/>
      <c r="W99" s="134"/>
    </row>
    <row r="100" spans="1:23" s="72" customFormat="1">
      <c r="A100" s="91">
        <v>94</v>
      </c>
      <c r="B100" s="74"/>
      <c r="C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146"/>
      <c r="V100" s="147"/>
      <c r="W100" s="134"/>
    </row>
    <row r="101" spans="1:23" s="72" customFormat="1">
      <c r="A101" s="91">
        <v>95</v>
      </c>
      <c r="B101" s="74"/>
      <c r="C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146"/>
      <c r="V101" s="147"/>
      <c r="W101" s="134"/>
    </row>
    <row r="102" spans="1:23" s="72" customFormat="1">
      <c r="A102" s="91">
        <v>96</v>
      </c>
      <c r="B102" s="74"/>
      <c r="C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146"/>
      <c r="V102" s="147"/>
      <c r="W102" s="134"/>
    </row>
    <row r="103" spans="1:23" s="72" customFormat="1">
      <c r="A103" s="91">
        <v>97</v>
      </c>
      <c r="B103" s="74"/>
      <c r="C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146"/>
      <c r="V103" s="147"/>
      <c r="W103" s="134"/>
    </row>
    <row r="104" spans="1:23" s="72" customFormat="1">
      <c r="A104" s="91">
        <v>98</v>
      </c>
      <c r="B104" s="74"/>
      <c r="C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146"/>
      <c r="V104" s="147"/>
      <c r="W104" s="134"/>
    </row>
    <row r="105" spans="1:23" s="72" customFormat="1">
      <c r="A105" s="91">
        <v>99</v>
      </c>
      <c r="B105" s="74"/>
      <c r="C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146"/>
      <c r="V105" s="147"/>
      <c r="W105" s="134"/>
    </row>
    <row r="106" spans="1:23" s="72" customFormat="1">
      <c r="A106" s="91">
        <v>100</v>
      </c>
      <c r="B106" s="74"/>
      <c r="C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146"/>
      <c r="V106" s="147"/>
      <c r="W106" s="134"/>
    </row>
    <row r="107" spans="1:23" s="72" customFormat="1">
      <c r="A107" s="91">
        <v>101</v>
      </c>
      <c r="B107" s="74"/>
      <c r="C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146"/>
      <c r="V107" s="147"/>
      <c r="W107" s="134"/>
    </row>
    <row r="108" spans="1:23" s="72" customFormat="1">
      <c r="A108" s="91">
        <v>102</v>
      </c>
      <c r="B108" s="74"/>
      <c r="C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146"/>
      <c r="V108" s="147"/>
      <c r="W108" s="134"/>
    </row>
    <row r="109" spans="1:23" s="72" customFormat="1">
      <c r="A109" s="91">
        <v>103</v>
      </c>
      <c r="B109" s="74"/>
      <c r="C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146"/>
      <c r="V109" s="147"/>
      <c r="W109" s="134"/>
    </row>
    <row r="110" spans="1:23" s="72" customFormat="1">
      <c r="A110" s="91">
        <v>104</v>
      </c>
      <c r="B110" s="74"/>
      <c r="C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146"/>
      <c r="V110" s="147"/>
      <c r="W110" s="134"/>
    </row>
    <row r="111" spans="1:23" s="72" customFormat="1">
      <c r="A111" s="91">
        <v>105</v>
      </c>
      <c r="B111" s="74"/>
      <c r="C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146"/>
      <c r="V111" s="147"/>
      <c r="W111" s="134"/>
    </row>
    <row r="112" spans="1:23" s="72" customFormat="1">
      <c r="A112" s="91">
        <v>106</v>
      </c>
      <c r="B112" s="74"/>
      <c r="C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150"/>
      <c r="V112" s="147"/>
      <c r="W112" s="134"/>
    </row>
    <row r="113" spans="1:23" s="72" customFormat="1">
      <c r="A113" s="91">
        <v>107</v>
      </c>
      <c r="B113" s="74"/>
      <c r="C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151"/>
      <c r="V113" s="147"/>
      <c r="W113" s="134"/>
    </row>
    <row r="114" spans="1:23" s="72" customFormat="1">
      <c r="A114" s="91">
        <v>108</v>
      </c>
      <c r="B114" s="74"/>
      <c r="C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147"/>
      <c r="W114" s="134"/>
    </row>
    <row r="115" spans="1:23" s="72" customFormat="1">
      <c r="A115" s="91">
        <v>109</v>
      </c>
      <c r="B115" s="74"/>
      <c r="C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147"/>
      <c r="W115" s="134"/>
    </row>
    <row r="116" spans="1:23" s="72" customFormat="1">
      <c r="A116" s="91">
        <v>110</v>
      </c>
      <c r="B116" s="74"/>
      <c r="C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147"/>
      <c r="W116" s="134"/>
    </row>
    <row r="117" spans="1:23" s="72" customFormat="1">
      <c r="A117" s="91">
        <v>111</v>
      </c>
      <c r="B117" s="74"/>
      <c r="C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147"/>
      <c r="W117" s="134"/>
    </row>
    <row r="118" spans="1:23" s="72" customFormat="1">
      <c r="A118" s="91">
        <v>112</v>
      </c>
      <c r="B118" s="74"/>
      <c r="C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147"/>
      <c r="W118" s="134"/>
    </row>
    <row r="119" spans="1:23" s="72" customFormat="1">
      <c r="A119" s="91">
        <v>113</v>
      </c>
      <c r="B119" s="74"/>
      <c r="C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147"/>
      <c r="W119" s="134"/>
    </row>
    <row r="120" spans="1:23" s="72" customFormat="1">
      <c r="A120" s="91">
        <v>114</v>
      </c>
      <c r="B120" s="74"/>
      <c r="C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147"/>
      <c r="W120" s="134"/>
    </row>
    <row r="121" spans="1:23" s="72" customFormat="1">
      <c r="A121" s="91">
        <v>115</v>
      </c>
      <c r="B121" s="74"/>
      <c r="C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147"/>
      <c r="W121" s="134"/>
    </row>
    <row r="122" spans="1:23" s="72" customFormat="1">
      <c r="A122" s="91">
        <v>116</v>
      </c>
      <c r="B122" s="74"/>
      <c r="C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147"/>
      <c r="W122" s="134"/>
    </row>
    <row r="123" spans="1:23" s="72" customFormat="1">
      <c r="A123" s="91">
        <v>117</v>
      </c>
      <c r="B123" s="74"/>
      <c r="C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147"/>
      <c r="W123" s="134"/>
    </row>
    <row r="124" spans="1:23" s="72" customFormat="1">
      <c r="A124" s="91">
        <v>118</v>
      </c>
      <c r="B124" s="74"/>
      <c r="C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147"/>
      <c r="W124" s="134"/>
    </row>
    <row r="125" spans="1:23" s="72" customFormat="1">
      <c r="A125" s="91">
        <v>119</v>
      </c>
      <c r="B125" s="74"/>
      <c r="C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147"/>
      <c r="W125" s="134"/>
    </row>
    <row r="126" spans="1:23" s="72" customFormat="1">
      <c r="A126" s="91">
        <v>120</v>
      </c>
      <c r="B126" s="74"/>
      <c r="C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147"/>
      <c r="W126" s="134"/>
    </row>
    <row r="127" spans="1:23" s="72" customFormat="1">
      <c r="A127" s="91">
        <v>121</v>
      </c>
      <c r="B127" s="74"/>
      <c r="C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147"/>
      <c r="W127" s="134"/>
    </row>
    <row r="128" spans="1:23" s="72" customFormat="1">
      <c r="A128" s="91">
        <v>122</v>
      </c>
      <c r="B128" s="74"/>
      <c r="C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147"/>
      <c r="W128" s="134"/>
    </row>
    <row r="129" spans="1:23" s="72" customFormat="1">
      <c r="A129" s="91">
        <v>123</v>
      </c>
      <c r="B129" s="74"/>
      <c r="C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147"/>
      <c r="W129" s="134"/>
    </row>
    <row r="130" spans="1:23" s="72" customFormat="1">
      <c r="A130" s="91">
        <v>124</v>
      </c>
      <c r="B130" s="74"/>
      <c r="C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147"/>
      <c r="W130" s="134"/>
    </row>
    <row r="131" spans="1:23" s="72" customFormat="1">
      <c r="A131" s="91">
        <v>125</v>
      </c>
      <c r="B131" s="74"/>
      <c r="C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147"/>
      <c r="W131" s="134"/>
    </row>
    <row r="132" spans="1:23" s="72" customFormat="1">
      <c r="A132" s="91">
        <v>126</v>
      </c>
      <c r="B132" s="74"/>
      <c r="C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147"/>
      <c r="W132" s="134"/>
    </row>
    <row r="133" spans="1:23" s="72" customFormat="1">
      <c r="A133" s="91">
        <v>127</v>
      </c>
      <c r="B133" s="74"/>
      <c r="C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147"/>
      <c r="W133" s="134"/>
    </row>
    <row r="134" spans="1:23" s="72" customFormat="1">
      <c r="A134" s="91">
        <v>128</v>
      </c>
      <c r="B134" s="74"/>
      <c r="C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147"/>
      <c r="W134" s="134"/>
    </row>
    <row r="135" spans="1:23" s="72" customFormat="1">
      <c r="A135" s="91">
        <v>129</v>
      </c>
      <c r="B135" s="74"/>
      <c r="C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147"/>
      <c r="W135" s="134"/>
    </row>
    <row r="136" spans="1:23" s="72" customFormat="1">
      <c r="A136" s="91">
        <v>130</v>
      </c>
      <c r="B136" s="74"/>
      <c r="C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147"/>
      <c r="W136" s="134"/>
    </row>
    <row r="137" spans="1:23" s="72" customFormat="1">
      <c r="A137" s="91">
        <v>131</v>
      </c>
      <c r="B137" s="74"/>
      <c r="C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147"/>
      <c r="W137" s="134"/>
    </row>
    <row r="138" spans="1:23" s="72" customFormat="1">
      <c r="A138" s="91">
        <v>132</v>
      </c>
      <c r="B138" s="74"/>
      <c r="C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147"/>
      <c r="W138" s="134"/>
    </row>
    <row r="139" spans="1:23" s="72" customFormat="1">
      <c r="A139" s="91">
        <v>133</v>
      </c>
      <c r="B139" s="74"/>
      <c r="C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147"/>
      <c r="W139" s="134"/>
    </row>
    <row r="140" spans="1:23" s="72" customFormat="1">
      <c r="A140" s="91">
        <v>134</v>
      </c>
      <c r="B140" s="74"/>
      <c r="C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147"/>
      <c r="W140" s="134"/>
    </row>
    <row r="141" spans="1:23" s="72" customFormat="1">
      <c r="A141" s="91">
        <v>135</v>
      </c>
      <c r="B141" s="74"/>
      <c r="C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147"/>
      <c r="W141" s="134"/>
    </row>
    <row r="142" spans="1:23" s="72" customFormat="1">
      <c r="A142" s="91">
        <v>136</v>
      </c>
      <c r="B142" s="74"/>
      <c r="C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147"/>
      <c r="W142" s="134"/>
    </row>
    <row r="143" spans="1:23" s="72" customFormat="1">
      <c r="A143" s="91">
        <v>137</v>
      </c>
      <c r="B143" s="74"/>
      <c r="C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147"/>
      <c r="W143" s="134"/>
    </row>
    <row r="144" spans="1:23" s="72" customFormat="1">
      <c r="A144" s="91">
        <v>138</v>
      </c>
      <c r="B144" s="74"/>
      <c r="C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147"/>
      <c r="W144" s="134"/>
    </row>
    <row r="145" spans="1:23" s="72" customFormat="1">
      <c r="A145" s="91">
        <v>139</v>
      </c>
      <c r="B145" s="74"/>
      <c r="C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147"/>
      <c r="W145" s="134"/>
    </row>
    <row r="146" spans="1:23" s="72" customFormat="1">
      <c r="A146" s="91">
        <v>140</v>
      </c>
      <c r="B146" s="74"/>
      <c r="C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47"/>
      <c r="W146" s="134"/>
    </row>
    <row r="147" spans="1:23" s="72" customFormat="1">
      <c r="A147" s="91">
        <v>141</v>
      </c>
      <c r="B147" s="74"/>
      <c r="C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47"/>
      <c r="W147" s="134"/>
    </row>
    <row r="148" spans="1:23" s="72" customFormat="1">
      <c r="A148" s="91">
        <v>142</v>
      </c>
      <c r="B148" s="74"/>
      <c r="C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147"/>
      <c r="W148" s="134"/>
    </row>
    <row r="149" spans="1:23" s="72" customFormat="1">
      <c r="A149" s="91">
        <v>143</v>
      </c>
      <c r="B149" s="74"/>
      <c r="C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147"/>
      <c r="W149" s="134"/>
    </row>
    <row r="150" spans="1:23" s="72" customFormat="1">
      <c r="A150" s="91">
        <v>144</v>
      </c>
      <c r="B150" s="74"/>
      <c r="C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147"/>
      <c r="W150" s="134"/>
    </row>
    <row r="151" spans="1:23" s="72" customFormat="1">
      <c r="A151" s="91">
        <v>145</v>
      </c>
      <c r="B151" s="74"/>
      <c r="C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147"/>
      <c r="W151" s="134"/>
    </row>
    <row r="152" spans="1:23" s="72" customFormat="1">
      <c r="A152" s="91">
        <v>146</v>
      </c>
      <c r="B152" s="74"/>
      <c r="C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147"/>
      <c r="W152" s="134"/>
    </row>
    <row r="153" spans="1:23" s="72" customFormat="1">
      <c r="A153" s="91">
        <v>147</v>
      </c>
      <c r="B153" s="74"/>
      <c r="C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147"/>
      <c r="W153" s="134"/>
    </row>
    <row r="154" spans="1:23" s="72" customFormat="1">
      <c r="A154" s="91">
        <v>148</v>
      </c>
      <c r="B154" s="74"/>
      <c r="C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147"/>
      <c r="W154" s="134"/>
    </row>
    <row r="155" spans="1:23" s="72" customFormat="1">
      <c r="A155" s="91">
        <v>149</v>
      </c>
      <c r="B155" s="74"/>
      <c r="C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147"/>
      <c r="W155" s="134"/>
    </row>
    <row r="156" spans="1:23" s="72" customFormat="1">
      <c r="A156" s="91">
        <v>150</v>
      </c>
      <c r="B156" s="74"/>
      <c r="C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147"/>
      <c r="W156" s="134"/>
    </row>
    <row r="157" spans="1:23" s="72" customFormat="1">
      <c r="A157" s="91">
        <v>151</v>
      </c>
      <c r="B157" s="74"/>
      <c r="C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147"/>
      <c r="W157" s="134"/>
    </row>
    <row r="158" spans="1:23" s="72" customFormat="1">
      <c r="A158" s="91">
        <v>152</v>
      </c>
      <c r="B158" s="74"/>
      <c r="C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147"/>
      <c r="W158" s="134"/>
    </row>
    <row r="159" spans="1:23" s="72" customFormat="1">
      <c r="A159" s="91">
        <v>153</v>
      </c>
      <c r="B159" s="74"/>
      <c r="C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147"/>
      <c r="W159" s="134"/>
    </row>
    <row r="160" spans="1:23" s="72" customFormat="1">
      <c r="A160" s="91">
        <v>154</v>
      </c>
      <c r="B160" s="74"/>
      <c r="C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147"/>
      <c r="W160" s="134"/>
    </row>
    <row r="161" spans="1:23" s="72" customFormat="1">
      <c r="A161" s="91">
        <v>155</v>
      </c>
      <c r="B161" s="74"/>
      <c r="C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147"/>
      <c r="W161" s="134"/>
    </row>
    <row r="162" spans="1:23" s="72" customFormat="1">
      <c r="A162" s="91">
        <v>156</v>
      </c>
      <c r="B162" s="74"/>
      <c r="C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147"/>
      <c r="W162" s="134"/>
    </row>
    <row r="163" spans="1:23" s="72" customFormat="1">
      <c r="A163" s="91">
        <v>157</v>
      </c>
      <c r="B163" s="74"/>
      <c r="C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147"/>
      <c r="W163" s="134"/>
    </row>
    <row r="164" spans="1:23" s="72" customFormat="1">
      <c r="A164" s="91">
        <v>158</v>
      </c>
      <c r="B164" s="74"/>
      <c r="C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147"/>
      <c r="W164" s="134"/>
    </row>
    <row r="165" spans="1:23" s="72" customFormat="1">
      <c r="A165" s="91">
        <v>159</v>
      </c>
      <c r="B165" s="74"/>
      <c r="C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147"/>
      <c r="W165" s="134"/>
    </row>
    <row r="166" spans="1:23" s="72" customFormat="1">
      <c r="A166" s="91">
        <v>160</v>
      </c>
      <c r="B166" s="74"/>
      <c r="C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147"/>
      <c r="W166" s="134"/>
    </row>
    <row r="167" spans="1:23" s="72" customFormat="1">
      <c r="A167" s="91">
        <v>161</v>
      </c>
      <c r="B167" s="74"/>
      <c r="C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147"/>
      <c r="W167" s="134"/>
    </row>
    <row r="168" spans="1:23" s="72" customFormat="1">
      <c r="A168" s="91">
        <v>162</v>
      </c>
      <c r="B168" s="74"/>
      <c r="C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147"/>
      <c r="W168" s="134"/>
    </row>
    <row r="169" spans="1:23" s="72" customFormat="1">
      <c r="A169" s="91">
        <v>163</v>
      </c>
      <c r="B169" s="74"/>
      <c r="C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147"/>
      <c r="W169" s="134"/>
    </row>
    <row r="170" spans="1:23" s="72" customFormat="1">
      <c r="A170" s="91">
        <v>164</v>
      </c>
      <c r="B170" s="74"/>
      <c r="C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147"/>
      <c r="W170" s="134"/>
    </row>
    <row r="171" spans="1:23" s="72" customFormat="1">
      <c r="A171" s="91">
        <v>165</v>
      </c>
      <c r="B171" s="74"/>
      <c r="C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147"/>
      <c r="W171" s="134"/>
    </row>
    <row r="172" spans="1:23" s="72" customFormat="1">
      <c r="A172" s="91">
        <v>166</v>
      </c>
      <c r="B172" s="74"/>
      <c r="C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147"/>
      <c r="W172" s="134"/>
    </row>
    <row r="173" spans="1:23" s="72" customFormat="1">
      <c r="A173" s="91">
        <v>167</v>
      </c>
      <c r="B173" s="74"/>
      <c r="C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147"/>
      <c r="W173" s="134"/>
    </row>
    <row r="174" spans="1:23" s="72" customFormat="1">
      <c r="A174" s="91">
        <v>168</v>
      </c>
      <c r="B174" s="74"/>
      <c r="C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147"/>
      <c r="W174" s="134"/>
    </row>
    <row r="175" spans="1:23" s="72" customFormat="1">
      <c r="A175" s="91">
        <v>169</v>
      </c>
      <c r="B175" s="74"/>
      <c r="C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147"/>
      <c r="W175" s="134"/>
    </row>
    <row r="176" spans="1:23" s="72" customFormat="1">
      <c r="A176" s="91">
        <v>170</v>
      </c>
      <c r="B176" s="74"/>
      <c r="C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147"/>
      <c r="W176" s="134"/>
    </row>
    <row r="177" spans="1:23" s="72" customFormat="1">
      <c r="A177" s="91">
        <v>171</v>
      </c>
      <c r="B177" s="74"/>
      <c r="C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147"/>
      <c r="W177" s="134"/>
    </row>
    <row r="178" spans="1:23" s="72" customFormat="1">
      <c r="A178" s="91">
        <v>172</v>
      </c>
      <c r="B178" s="74"/>
      <c r="C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147"/>
      <c r="W178" s="134"/>
    </row>
    <row r="179" spans="1:23" s="72" customFormat="1">
      <c r="A179" s="91">
        <v>173</v>
      </c>
      <c r="B179" s="74"/>
      <c r="C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147"/>
      <c r="W179" s="134"/>
    </row>
    <row r="180" spans="1:23" s="72" customFormat="1">
      <c r="A180" s="91">
        <v>174</v>
      </c>
      <c r="B180" s="74"/>
      <c r="C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147"/>
      <c r="W180" s="134"/>
    </row>
    <row r="181" spans="1:23" s="72" customFormat="1">
      <c r="A181" s="91">
        <v>175</v>
      </c>
      <c r="B181" s="74"/>
      <c r="C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147"/>
      <c r="W181" s="134"/>
    </row>
    <row r="182" spans="1:23" s="72" customFormat="1">
      <c r="A182" s="91">
        <v>176</v>
      </c>
      <c r="B182" s="74"/>
      <c r="C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147"/>
      <c r="W182" s="134"/>
    </row>
    <row r="183" spans="1:23" s="72" customFormat="1">
      <c r="A183" s="91">
        <v>177</v>
      </c>
      <c r="B183" s="74"/>
      <c r="C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147"/>
      <c r="W183" s="134"/>
    </row>
    <row r="184" spans="1:23" s="72" customFormat="1">
      <c r="A184" s="91">
        <v>178</v>
      </c>
      <c r="B184" s="74"/>
      <c r="C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147"/>
      <c r="W184" s="134"/>
    </row>
    <row r="185" spans="1:23" s="72" customFormat="1">
      <c r="A185" s="91">
        <v>179</v>
      </c>
      <c r="B185" s="74"/>
      <c r="C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147"/>
      <c r="W185" s="134"/>
    </row>
    <row r="186" spans="1:23" s="72" customFormat="1">
      <c r="A186" s="91">
        <v>180</v>
      </c>
      <c r="B186" s="74"/>
      <c r="C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147"/>
      <c r="W186" s="134"/>
    </row>
    <row r="187" spans="1:23" s="72" customFormat="1">
      <c r="A187" s="91">
        <v>181</v>
      </c>
      <c r="B187" s="74"/>
      <c r="C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147"/>
      <c r="W187" s="134"/>
    </row>
    <row r="188" spans="1:23" s="72" customFormat="1">
      <c r="A188" s="91">
        <v>182</v>
      </c>
      <c r="B188" s="74"/>
      <c r="C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147"/>
      <c r="W188" s="134"/>
    </row>
    <row r="189" spans="1:23" s="72" customFormat="1">
      <c r="A189" s="91">
        <v>183</v>
      </c>
      <c r="B189" s="74"/>
      <c r="C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147"/>
      <c r="W189" s="134"/>
    </row>
    <row r="190" spans="1:23" s="72" customFormat="1">
      <c r="A190" s="91">
        <v>184</v>
      </c>
      <c r="B190" s="74"/>
      <c r="C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147"/>
      <c r="W190" s="134"/>
    </row>
    <row r="191" spans="1:23" s="72" customFormat="1">
      <c r="A191" s="91">
        <v>185</v>
      </c>
      <c r="B191" s="74"/>
      <c r="C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147"/>
      <c r="W191" s="134"/>
    </row>
    <row r="192" spans="1:23" s="72" customFormat="1">
      <c r="A192" s="91">
        <v>186</v>
      </c>
      <c r="B192" s="74"/>
      <c r="C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147"/>
      <c r="W192" s="134"/>
    </row>
    <row r="193" spans="1:23" s="72" customFormat="1">
      <c r="A193" s="91">
        <v>187</v>
      </c>
      <c r="B193" s="74"/>
      <c r="C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147"/>
      <c r="W193" s="134"/>
    </row>
    <row r="194" spans="1:23" s="72" customFormat="1">
      <c r="A194" s="91">
        <v>188</v>
      </c>
      <c r="B194" s="74"/>
      <c r="C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147"/>
      <c r="W194" s="134"/>
    </row>
    <row r="195" spans="1:23" s="72" customFormat="1">
      <c r="A195" s="91">
        <v>189</v>
      </c>
      <c r="B195" s="74"/>
      <c r="C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147"/>
      <c r="W195" s="134"/>
    </row>
    <row r="196" spans="1:23" s="72" customFormat="1">
      <c r="A196" s="91">
        <v>190</v>
      </c>
      <c r="B196" s="74"/>
      <c r="C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147"/>
      <c r="W196" s="134"/>
    </row>
    <row r="197" spans="1:23" s="72" customFormat="1">
      <c r="A197" s="91">
        <v>191</v>
      </c>
      <c r="B197" s="74"/>
      <c r="C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147"/>
      <c r="W197" s="134"/>
    </row>
    <row r="198" spans="1:23" s="72" customFormat="1">
      <c r="A198" s="91">
        <v>192</v>
      </c>
      <c r="B198" s="74"/>
      <c r="C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147"/>
      <c r="W198" s="134"/>
    </row>
    <row r="199" spans="1:23" s="72" customFormat="1">
      <c r="A199" s="91">
        <v>193</v>
      </c>
      <c r="B199" s="74"/>
      <c r="C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147"/>
      <c r="W199" s="134"/>
    </row>
    <row r="200" spans="1:23" s="72" customFormat="1">
      <c r="A200" s="91">
        <v>194</v>
      </c>
      <c r="B200" s="74"/>
      <c r="C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147"/>
      <c r="W200" s="134"/>
    </row>
    <row r="201" spans="1:23" s="72" customFormat="1">
      <c r="A201" s="91">
        <v>195</v>
      </c>
      <c r="B201" s="74"/>
      <c r="C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147"/>
      <c r="W201" s="134"/>
    </row>
    <row r="202" spans="1:23" s="72" customFormat="1">
      <c r="A202" s="91">
        <v>196</v>
      </c>
      <c r="B202" s="74"/>
      <c r="C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147"/>
      <c r="W202" s="134"/>
    </row>
    <row r="203" spans="1:23" s="72" customFormat="1">
      <c r="A203" s="91">
        <v>197</v>
      </c>
      <c r="B203" s="74"/>
      <c r="C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147"/>
      <c r="W203" s="134"/>
    </row>
    <row r="204" spans="1:23" s="72" customFormat="1">
      <c r="A204" s="91">
        <v>198</v>
      </c>
      <c r="B204" s="74"/>
      <c r="C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147"/>
      <c r="W204" s="134"/>
    </row>
    <row r="205" spans="1:23" s="72" customFormat="1">
      <c r="A205" s="91">
        <v>199</v>
      </c>
      <c r="B205" s="74"/>
      <c r="C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147"/>
      <c r="W205" s="134"/>
    </row>
    <row r="206" spans="1:23" s="72" customFormat="1">
      <c r="A206" s="91"/>
      <c r="B206" s="74"/>
      <c r="C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147"/>
      <c r="W206" s="134"/>
    </row>
    <row r="207" spans="1:23" s="72" customFormat="1">
      <c r="A207" s="91"/>
      <c r="B207" s="74"/>
      <c r="C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147"/>
      <c r="W207" s="134"/>
    </row>
    <row r="208" spans="1:23" s="72" customFormat="1">
      <c r="A208" s="91"/>
      <c r="B208" s="74"/>
      <c r="C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147"/>
      <c r="W208" s="134"/>
    </row>
    <row r="209" spans="1:23" s="72" customFormat="1">
      <c r="A209" s="91"/>
      <c r="B209" s="74"/>
      <c r="C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147"/>
      <c r="W209" s="134"/>
    </row>
    <row r="210" spans="1:23" s="72" customFormat="1">
      <c r="A210" s="91"/>
      <c r="B210" s="74"/>
      <c r="C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147"/>
      <c r="W210" s="134"/>
    </row>
    <row r="211" spans="1:23" s="72" customFormat="1">
      <c r="A211" s="91"/>
      <c r="B211" s="74"/>
      <c r="C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147"/>
      <c r="W211" s="134"/>
    </row>
    <row r="212" spans="1:23" s="72" customFormat="1">
      <c r="A212" s="91"/>
      <c r="B212" s="74"/>
      <c r="C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147"/>
      <c r="W212" s="134"/>
    </row>
    <row r="213" spans="1:23" s="72" customFormat="1">
      <c r="A213" s="91"/>
      <c r="B213" s="74"/>
      <c r="C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147"/>
      <c r="W213" s="134"/>
    </row>
    <row r="214" spans="1:23" s="72" customFormat="1">
      <c r="A214" s="91"/>
      <c r="B214" s="74"/>
      <c r="C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147"/>
      <c r="W214" s="134"/>
    </row>
    <row r="215" spans="1:23" s="72" customFormat="1">
      <c r="A215" s="91"/>
      <c r="B215" s="74"/>
      <c r="C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147"/>
      <c r="W215" s="134"/>
    </row>
    <row r="216" spans="1:23" s="72" customFormat="1">
      <c r="A216" s="91"/>
      <c r="B216" s="74"/>
      <c r="C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147"/>
      <c r="W216" s="134"/>
    </row>
    <row r="217" spans="1:23" s="72" customFormat="1">
      <c r="A217" s="91"/>
      <c r="B217" s="74"/>
      <c r="C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147"/>
      <c r="W217" s="134"/>
    </row>
    <row r="218" spans="1:23" s="72" customFormat="1">
      <c r="A218" s="91"/>
      <c r="B218" s="74"/>
      <c r="C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147"/>
      <c r="W218" s="134"/>
    </row>
    <row r="219" spans="1:23" s="72" customFormat="1">
      <c r="A219" s="91"/>
      <c r="B219" s="74"/>
      <c r="C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147"/>
      <c r="W219" s="134"/>
    </row>
    <row r="220" spans="1:23" s="72" customFormat="1">
      <c r="A220" s="91"/>
      <c r="B220" s="74"/>
      <c r="C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147"/>
      <c r="W220" s="134"/>
    </row>
    <row r="221" spans="1:23" s="72" customFormat="1">
      <c r="A221" s="91"/>
      <c r="B221" s="74"/>
      <c r="C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147"/>
      <c r="W221" s="134"/>
    </row>
    <row r="222" spans="1:23" s="72" customFormat="1">
      <c r="A222" s="91"/>
      <c r="B222" s="74"/>
      <c r="C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47"/>
      <c r="W222" s="134"/>
    </row>
    <row r="223" spans="1:23" s="72" customFormat="1">
      <c r="A223" s="91"/>
      <c r="B223" s="74"/>
      <c r="C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W223" s="134"/>
    </row>
    <row r="224" spans="1:23" s="72" customFormat="1">
      <c r="A224" s="91"/>
      <c r="B224" s="74"/>
      <c r="C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153"/>
      <c r="W224" s="134"/>
    </row>
    <row r="225" spans="1:23" s="72" customFormat="1">
      <c r="A225" s="91"/>
      <c r="B225" s="74"/>
      <c r="C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134"/>
    </row>
    <row r="226" spans="1:23" s="72" customFormat="1">
      <c r="A226" s="91"/>
      <c r="B226" s="74"/>
      <c r="C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134"/>
    </row>
    <row r="227" spans="1:23" s="72" customFormat="1">
      <c r="A227" s="91"/>
      <c r="B227" s="74"/>
      <c r="C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134"/>
    </row>
    <row r="228" spans="1:23" s="72" customFormat="1">
      <c r="A228" s="91"/>
      <c r="B228" s="74"/>
      <c r="C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134"/>
    </row>
    <row r="229" spans="1:23" s="72" customFormat="1">
      <c r="A229" s="91"/>
      <c r="B229" s="74"/>
      <c r="C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134"/>
    </row>
    <row r="230" spans="1:23" s="72" customFormat="1" ht="12.75" customHeight="1">
      <c r="B230" s="74"/>
      <c r="C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134"/>
    </row>
    <row r="231" spans="1:23" s="72" customFormat="1" ht="31.35" customHeight="1">
      <c r="A231" s="152"/>
      <c r="B231" s="74"/>
      <c r="C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134"/>
    </row>
    <row r="234" spans="1:23" ht="18" customHeight="1">
      <c r="A234" s="162" t="s">
        <v>67</v>
      </c>
    </row>
    <row r="235" spans="1:23" ht="18" customHeight="1">
      <c r="A235" s="163"/>
    </row>
    <row r="236" spans="1:23" ht="18" customHeight="1">
      <c r="A236" s="163"/>
    </row>
    <row r="237" spans="1:23" ht="18" customHeight="1">
      <c r="A237" s="163"/>
    </row>
    <row r="238" spans="1:23" ht="18" customHeight="1">
      <c r="A238" s="163"/>
    </row>
    <row r="239" spans="1:23" ht="18" customHeight="1">
      <c r="A239" s="163"/>
    </row>
    <row r="240" spans="1:23" ht="18" customHeight="1">
      <c r="A240" s="163"/>
    </row>
    <row r="241" spans="1:1" ht="18" customHeight="1">
      <c r="A241" s="163"/>
    </row>
    <row r="242" spans="1:1" ht="18" customHeight="1">
      <c r="A242" s="163"/>
    </row>
    <row r="243" spans="1:1" ht="18" customHeight="1">
      <c r="A243" s="163"/>
    </row>
    <row r="244" spans="1:1" ht="18" customHeight="1">
      <c r="A244" s="164"/>
    </row>
  </sheetData>
  <sheetProtection formatCells="0" insertHyperlinks="0" autoFilter="0"/>
  <autoFilter ref="A6:V231" xr:uid="{00000000-0009-0000-0000-000000000000}"/>
  <mergeCells count="22">
    <mergeCell ref="V4:V6"/>
    <mergeCell ref="M5:M6"/>
    <mergeCell ref="N5:N6"/>
    <mergeCell ref="O5:O6"/>
    <mergeCell ref="P5:P6"/>
    <mergeCell ref="Q5:Q6"/>
    <mergeCell ref="H4:U4"/>
    <mergeCell ref="R5:S5"/>
    <mergeCell ref="T5:U5"/>
    <mergeCell ref="A4:A6"/>
    <mergeCell ref="A234:A244"/>
    <mergeCell ref="B4:B6"/>
    <mergeCell ref="C4:C6"/>
    <mergeCell ref="D4:D6"/>
    <mergeCell ref="E4:E6"/>
    <mergeCell ref="F4:F6"/>
    <mergeCell ref="G4:G6"/>
    <mergeCell ref="H5:H6"/>
    <mergeCell ref="I5:I6"/>
    <mergeCell ref="J5:J6"/>
    <mergeCell ref="K5:K6"/>
    <mergeCell ref="L5:L6"/>
  </mergeCells>
  <phoneticPr fontId="20" type="noConversion"/>
  <conditionalFormatting sqref="C7:C31">
    <cfRule type="expression" dxfId="4" priority="1" stopIfTrue="1">
      <formula>IF(#REF!="△",1,IF(#REF!=1,1,IF(#REF!="△",1,IF(#REF!=1,1,0))))</formula>
    </cfRule>
    <cfRule type="expression" dxfId="3" priority="2" stopIfTrue="1">
      <formula>IF(J7="△",1,IF(K7=1,1,IF(P7="△",1,IF(Q7=1,1,0))))</formula>
    </cfRule>
  </conditionalFormatting>
  <conditionalFormatting sqref="C34">
    <cfRule type="expression" dxfId="2" priority="51" stopIfTrue="1">
      <formula>IF(#REF!="△",1,IF(#REF!=1,1,IF(#REF!="△",1,IF(#REF!=1,1,0))))</formula>
    </cfRule>
    <cfRule type="expression" dxfId="1" priority="52" stopIfTrue="1">
      <formula>IF(#REF!="△",1,IF(#REF!=1,1,IF(#REF!="△",1,IF(#REF!=1,1,0))))</formula>
    </cfRule>
    <cfRule type="expression" dxfId="0" priority="53" stopIfTrue="1">
      <formula>IF(J34="△",1,IF(#REF!=1,1,IF(P34="△",1,IF(#REF!=1,1,0))))</formula>
    </cfRule>
  </conditionalFormatting>
  <pageMargins left="0.21" right="0.23622047244094499" top="0.74803149606299202" bottom="0.196850393700787" header="0.31496062992126" footer="0.31496062992126"/>
  <pageSetup paperSize="9" scale="90" orientation="landscape" r:id="rId1"/>
  <headerFooter alignWithMargins="0">
    <oddHeader>&amp;L&amp;"-,加粗"&amp;9青岛萨纳斯科技有限公司&amp;C&amp;G&amp;R&amp;"-,加粗"&amp;9进度跟踪票</oddHeader>
  </headerFooter>
  <rowBreaks count="1" manualBreakCount="1">
    <brk id="231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00"/>
  <sheetViews>
    <sheetView showGridLines="0" tabSelected="1" topLeftCell="A28" workbookViewId="0">
      <selection activeCell="D7" sqref="D7:D37"/>
    </sheetView>
  </sheetViews>
  <sheetFormatPr defaultColWidth="8.796875" defaultRowHeight="15.6"/>
  <cols>
    <col min="1" max="1" width="4" customWidth="1"/>
    <col min="2" max="2" width="14.09765625" customWidth="1"/>
    <col min="3" max="3" width="27.3984375" customWidth="1"/>
    <col min="4" max="4" width="7.69921875" customWidth="1"/>
    <col min="5" max="5" width="8" customWidth="1"/>
    <col min="6" max="7" width="5.3984375" customWidth="1"/>
    <col min="8" max="8" width="6" customWidth="1"/>
    <col min="9" max="9" width="3.8984375" hidden="1" customWidth="1"/>
    <col min="10" max="11" width="9.19921875" customWidth="1"/>
    <col min="12" max="12" width="4.09765625" customWidth="1"/>
    <col min="13" max="13" width="5.09765625" customWidth="1"/>
    <col min="14" max="15" width="9.19921875" customWidth="1"/>
    <col min="16" max="16" width="5.3984375" customWidth="1"/>
    <col min="17" max="17" width="7" customWidth="1"/>
    <col min="18" max="18" width="3.8984375" customWidth="1"/>
    <col min="19" max="19" width="9.3984375" customWidth="1"/>
    <col min="20" max="20" width="6.8984375" customWidth="1"/>
    <col min="21" max="21" width="8.3984375" customWidth="1"/>
    <col min="22" max="22" width="6" customWidth="1"/>
    <col min="23" max="23" width="7.59765625" customWidth="1"/>
    <col min="24" max="24" width="8.3984375" customWidth="1"/>
    <col min="25" max="25" width="6" customWidth="1"/>
    <col min="26" max="26" width="21.5" customWidth="1"/>
    <col min="27" max="27" width="14.5" customWidth="1"/>
  </cols>
  <sheetData>
    <row r="1" spans="1:27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.75" customHeight="1">
      <c r="A2" s="3" t="s">
        <v>68</v>
      </c>
      <c r="B2" s="4">
        <v>44027</v>
      </c>
      <c r="C2" s="1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6"/>
      <c r="B3" s="7"/>
      <c r="C3" s="1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96" t="s">
        <v>1</v>
      </c>
      <c r="B4" s="200" t="s">
        <v>69</v>
      </c>
      <c r="C4" s="200" t="s">
        <v>70</v>
      </c>
      <c r="D4" s="202" t="s">
        <v>71</v>
      </c>
      <c r="E4" s="204" t="s">
        <v>72</v>
      </c>
      <c r="F4" s="209" t="s">
        <v>73</v>
      </c>
      <c r="G4" s="210"/>
      <c r="H4" s="210"/>
      <c r="I4" s="206" t="s">
        <v>7</v>
      </c>
      <c r="J4" s="194" t="s">
        <v>74</v>
      </c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208" t="s">
        <v>75</v>
      </c>
      <c r="AA4" s="67"/>
    </row>
    <row r="5" spans="1:27">
      <c r="A5" s="196"/>
      <c r="B5" s="201"/>
      <c r="C5" s="201"/>
      <c r="D5" s="203"/>
      <c r="E5" s="205"/>
      <c r="F5" s="210"/>
      <c r="G5" s="210"/>
      <c r="H5" s="210"/>
      <c r="I5" s="206"/>
      <c r="J5" s="202" t="s">
        <v>10</v>
      </c>
      <c r="K5" s="202" t="s">
        <v>11</v>
      </c>
      <c r="L5" s="207" t="s">
        <v>76</v>
      </c>
      <c r="M5" s="207" t="s">
        <v>13</v>
      </c>
      <c r="N5" s="202" t="s">
        <v>77</v>
      </c>
      <c r="O5" s="202" t="s">
        <v>15</v>
      </c>
      <c r="P5" s="202" t="s">
        <v>78</v>
      </c>
      <c r="Q5" s="206" t="s">
        <v>17</v>
      </c>
      <c r="R5" s="207" t="s">
        <v>79</v>
      </c>
      <c r="S5" s="207" t="s">
        <v>19</v>
      </c>
      <c r="T5" s="195" t="s">
        <v>80</v>
      </c>
      <c r="U5" s="195"/>
      <c r="V5" s="195"/>
      <c r="W5" s="195" t="s">
        <v>81</v>
      </c>
      <c r="X5" s="195"/>
      <c r="Y5" s="195"/>
      <c r="Z5" s="208"/>
      <c r="AA5" s="67"/>
    </row>
    <row r="6" spans="1:27" ht="30" customHeight="1">
      <c r="A6" s="196"/>
      <c r="B6" s="201"/>
      <c r="C6" s="201"/>
      <c r="D6" s="9" t="s">
        <v>82</v>
      </c>
      <c r="E6" s="205"/>
      <c r="F6" s="10" t="s">
        <v>83</v>
      </c>
      <c r="G6" s="10" t="s">
        <v>84</v>
      </c>
      <c r="H6" s="10" t="s">
        <v>23</v>
      </c>
      <c r="I6" s="206"/>
      <c r="J6" s="202"/>
      <c r="K6" s="202"/>
      <c r="L6" s="207"/>
      <c r="M6" s="207"/>
      <c r="N6" s="202"/>
      <c r="O6" s="202"/>
      <c r="P6" s="202"/>
      <c r="Q6" s="206"/>
      <c r="R6" s="206"/>
      <c r="S6" s="207"/>
      <c r="T6" s="8" t="s">
        <v>85</v>
      </c>
      <c r="U6" s="8" t="s">
        <v>86</v>
      </c>
      <c r="V6" s="10" t="s">
        <v>23</v>
      </c>
      <c r="W6" s="8" t="s">
        <v>87</v>
      </c>
      <c r="X6" s="8" t="s">
        <v>88</v>
      </c>
      <c r="Y6" s="10" t="s">
        <v>23</v>
      </c>
      <c r="Z6" s="208"/>
      <c r="AA6" s="67"/>
    </row>
    <row r="7" spans="1:27">
      <c r="A7" s="11">
        <v>29</v>
      </c>
      <c r="B7" s="12" t="s">
        <v>89</v>
      </c>
      <c r="C7" s="13" t="s">
        <v>90</v>
      </c>
      <c r="D7" s="14"/>
      <c r="E7" s="15">
        <v>0.2</v>
      </c>
      <c r="F7" s="16">
        <f t="shared" ref="F7:F16" si="0">IF($R7&lt;&gt;"",T7,"")</f>
        <v>0.3</v>
      </c>
      <c r="G7" s="16">
        <f t="shared" ref="G7:G16" si="1">IF($R7&lt;&gt;"",U7,"")</f>
        <v>0</v>
      </c>
      <c r="H7" s="16">
        <f t="shared" ref="H7:H35" si="2">IF(F7="","",F7+G7*10%)</f>
        <v>0.3</v>
      </c>
      <c r="I7" s="52"/>
      <c r="J7" s="53">
        <v>44026</v>
      </c>
      <c r="K7" s="53">
        <v>44026</v>
      </c>
      <c r="L7" s="54" t="str">
        <f t="shared" ref="L7:L36" si="3">IF(K7="","",IF(K7=J7,"○",IF(K7&gt;J7,"△","◎")))</f>
        <v>○</v>
      </c>
      <c r="M7" s="55" t="b">
        <f t="shared" ref="M7:M35" si="4">IF(J7="","",IF(J7&lt;=$B$2,IF(K7="",1),0))</f>
        <v>0</v>
      </c>
      <c r="N7" s="53">
        <v>44027</v>
      </c>
      <c r="O7" s="53">
        <v>44027</v>
      </c>
      <c r="P7" s="56">
        <v>12</v>
      </c>
      <c r="Q7" s="60">
        <f>IF(O7="",0,P7)</f>
        <v>12</v>
      </c>
      <c r="R7" s="54" t="str">
        <f t="shared" ref="R7:R35" si="5">IF(O7="","",IF(O7=N7,"○",IF(O7&gt;N7,"△","◎")))</f>
        <v>○</v>
      </c>
      <c r="S7" s="55" t="b">
        <f t="shared" ref="S7:S36" si="6">IF(N7="","",IF($B$2&gt;=N7,IF(O7="",1),0))</f>
        <v>0</v>
      </c>
      <c r="T7" s="61">
        <v>0.3</v>
      </c>
      <c r="U7" s="61">
        <v>0</v>
      </c>
      <c r="V7" s="16">
        <f t="shared" ref="V7:V35" si="7">IF(T7="","",T7+U7*10%)</f>
        <v>0.3</v>
      </c>
      <c r="W7" s="61">
        <v>0.15</v>
      </c>
      <c r="X7" s="61">
        <v>0</v>
      </c>
      <c r="Y7" s="68">
        <f t="shared" ref="Y7:Y12" si="8">IF(W7="","",W7+X7*10%)</f>
        <v>0.15</v>
      </c>
      <c r="Z7" s="69"/>
      <c r="AA7" s="70"/>
    </row>
    <row r="8" spans="1:27">
      <c r="A8" s="11">
        <v>1</v>
      </c>
      <c r="B8" s="12" t="s">
        <v>91</v>
      </c>
      <c r="C8" s="17" t="s">
        <v>92</v>
      </c>
      <c r="D8" s="14"/>
      <c r="E8" s="15">
        <v>0.6</v>
      </c>
      <c r="F8" s="16">
        <f t="shared" si="0"/>
        <v>2.1</v>
      </c>
      <c r="G8" s="16">
        <f t="shared" si="1"/>
        <v>0</v>
      </c>
      <c r="H8" s="16">
        <f t="shared" si="2"/>
        <v>2.1</v>
      </c>
      <c r="I8" s="52" t="e">
        <f>IF([2]单体测试!AB7="","",Q8+#REF!+[3]詳細設計書レビュー!M8+[3]詳細設計書レビュー!Q8+[3]詳細設計書レビュー!#REF!+[3]詳細設計書レビュー!#REF!+[2]单体测试!AD7+[2]单体测试!O7)</f>
        <v>#REF!</v>
      </c>
      <c r="J8" s="53">
        <v>44019</v>
      </c>
      <c r="K8" s="53">
        <v>44019</v>
      </c>
      <c r="L8" s="54" t="str">
        <f t="shared" si="3"/>
        <v>○</v>
      </c>
      <c r="M8" s="55" t="b">
        <f t="shared" si="4"/>
        <v>0</v>
      </c>
      <c r="N8" s="53">
        <v>44024</v>
      </c>
      <c r="O8" s="53">
        <v>44023</v>
      </c>
      <c r="P8" s="56">
        <v>31</v>
      </c>
      <c r="Q8" s="60">
        <f>IF(O8="",0,P8)</f>
        <v>31</v>
      </c>
      <c r="R8" s="54" t="str">
        <f t="shared" si="5"/>
        <v>◎</v>
      </c>
      <c r="S8" s="55" t="b">
        <f t="shared" si="6"/>
        <v>0</v>
      </c>
      <c r="T8" s="62">
        <v>2.1</v>
      </c>
      <c r="U8" s="62">
        <v>0</v>
      </c>
      <c r="V8" s="16">
        <f t="shared" si="7"/>
        <v>2.1</v>
      </c>
      <c r="W8" s="62"/>
      <c r="X8" s="62"/>
      <c r="Y8" s="68" t="str">
        <f t="shared" si="8"/>
        <v/>
      </c>
      <c r="Z8" s="69"/>
      <c r="AA8" s="70"/>
    </row>
    <row r="9" spans="1:27" ht="20.399999999999999" customHeight="1">
      <c r="A9" s="11">
        <v>2</v>
      </c>
      <c r="B9" s="12" t="s">
        <v>93</v>
      </c>
      <c r="C9" s="17" t="s">
        <v>94</v>
      </c>
      <c r="D9" s="14"/>
      <c r="E9" s="15">
        <v>0.8</v>
      </c>
      <c r="F9" s="16">
        <f t="shared" si="0"/>
        <v>1.8</v>
      </c>
      <c r="G9" s="16">
        <f t="shared" si="1"/>
        <v>0</v>
      </c>
      <c r="H9" s="16">
        <f t="shared" si="2"/>
        <v>1.8</v>
      </c>
      <c r="I9" s="52" t="e">
        <f>IF([2]单体测试!AB8="","",Q9+#REF!+[3]詳細設計書レビュー!M9+[3]詳細設計書レビュー!Q9+[3]詳細設計書レビュー!#REF!+[3]詳細設計書レビュー!#REF!+[2]单体测试!AD8+[2]单体测试!O8)</f>
        <v>#REF!</v>
      </c>
      <c r="J9" s="53">
        <v>44011</v>
      </c>
      <c r="K9" s="53">
        <v>44011</v>
      </c>
      <c r="L9" s="54" t="str">
        <f t="shared" si="3"/>
        <v>○</v>
      </c>
      <c r="M9" s="55" t="b">
        <f t="shared" si="4"/>
        <v>0</v>
      </c>
      <c r="N9" s="53">
        <v>44018</v>
      </c>
      <c r="O9" s="53">
        <v>44018</v>
      </c>
      <c r="P9" s="56">
        <v>28</v>
      </c>
      <c r="Q9" s="60">
        <f>IF(O9="",0,P9)</f>
        <v>28</v>
      </c>
      <c r="R9" s="54" t="str">
        <f t="shared" si="5"/>
        <v>○</v>
      </c>
      <c r="S9" s="55" t="b">
        <f t="shared" si="6"/>
        <v>0</v>
      </c>
      <c r="T9" s="62">
        <v>1.8</v>
      </c>
      <c r="U9" s="62">
        <v>0</v>
      </c>
      <c r="V9" s="16">
        <f t="shared" si="7"/>
        <v>1.8</v>
      </c>
      <c r="W9" s="62"/>
      <c r="X9" s="62"/>
      <c r="Y9" s="68" t="str">
        <f t="shared" si="8"/>
        <v/>
      </c>
      <c r="Z9" s="69"/>
      <c r="AA9" s="70"/>
    </row>
    <row r="10" spans="1:27" ht="19.2" customHeight="1">
      <c r="A10" s="11">
        <v>3</v>
      </c>
      <c r="B10" s="12" t="s">
        <v>95</v>
      </c>
      <c r="C10" s="18" t="s">
        <v>96</v>
      </c>
      <c r="D10" s="14"/>
      <c r="E10" s="15">
        <v>1.2</v>
      </c>
      <c r="F10" s="16">
        <f t="shared" si="0"/>
        <v>2.1800000000000002</v>
      </c>
      <c r="G10" s="16">
        <f t="shared" si="1"/>
        <v>0</v>
      </c>
      <c r="H10" s="16">
        <f t="shared" si="2"/>
        <v>2.1800000000000002</v>
      </c>
      <c r="I10" s="52" t="e">
        <f>IF([2]单体测试!AB9="","",Q10+#REF!+[3]詳細設計書レビュー!M10+[3]詳細設計書レビュー!Q10+[3]詳細設計書レビュー!#REF!+[3]詳細設計書レビュー!#REF!+[2]单体测试!AD9+[2]单体测试!O9)</f>
        <v>#REF!</v>
      </c>
      <c r="J10" s="53">
        <v>44024</v>
      </c>
      <c r="K10" s="53">
        <v>44023</v>
      </c>
      <c r="L10" s="54" t="str">
        <f t="shared" si="3"/>
        <v>◎</v>
      </c>
      <c r="M10" s="55" t="b">
        <f t="shared" si="4"/>
        <v>0</v>
      </c>
      <c r="N10" s="53">
        <v>44027</v>
      </c>
      <c r="O10" s="53">
        <v>44027</v>
      </c>
      <c r="P10" s="56">
        <v>46</v>
      </c>
      <c r="Q10" s="60">
        <v>46</v>
      </c>
      <c r="R10" s="54" t="str">
        <f t="shared" si="5"/>
        <v>○</v>
      </c>
      <c r="S10" s="55" t="b">
        <f t="shared" si="6"/>
        <v>0</v>
      </c>
      <c r="T10" s="62">
        <v>2.1800000000000002</v>
      </c>
      <c r="U10" s="62">
        <v>0</v>
      </c>
      <c r="V10" s="16">
        <f t="shared" si="7"/>
        <v>2.1800000000000002</v>
      </c>
      <c r="W10" s="62">
        <v>0.25</v>
      </c>
      <c r="X10" s="62">
        <v>0</v>
      </c>
      <c r="Y10" s="68">
        <f t="shared" si="8"/>
        <v>0.25</v>
      </c>
      <c r="Z10" s="69"/>
      <c r="AA10" s="70"/>
    </row>
    <row r="11" spans="1:27">
      <c r="A11" s="11">
        <v>4</v>
      </c>
      <c r="B11" s="12" t="s">
        <v>97</v>
      </c>
      <c r="C11" s="19" t="s">
        <v>98</v>
      </c>
      <c r="D11" s="14"/>
      <c r="E11" s="15">
        <v>1.2</v>
      </c>
      <c r="F11" s="16">
        <f t="shared" si="0"/>
        <v>1.35</v>
      </c>
      <c r="G11" s="16">
        <f t="shared" si="1"/>
        <v>0</v>
      </c>
      <c r="H11" s="16">
        <f t="shared" si="2"/>
        <v>1.35</v>
      </c>
      <c r="I11" s="52" t="e">
        <f>IF([2]单体测试!AB11="","",Q11+#REF!+[3]詳細設計書レビュー!M12+[3]詳細設計書レビュー!Q12+[3]詳細設計書レビュー!#REF!+[3]詳細設計書レビュー!#REF!+[2]单体测试!AD11+[2]单体测试!O11)</f>
        <v>#REF!</v>
      </c>
      <c r="J11" s="53">
        <v>44011</v>
      </c>
      <c r="K11" s="53">
        <v>44011</v>
      </c>
      <c r="L11" s="54" t="str">
        <f t="shared" si="3"/>
        <v>○</v>
      </c>
      <c r="M11" s="55" t="b">
        <f t="shared" si="4"/>
        <v>0</v>
      </c>
      <c r="N11" s="53">
        <v>44020</v>
      </c>
      <c r="O11" s="53">
        <v>44019</v>
      </c>
      <c r="P11" s="56">
        <v>32</v>
      </c>
      <c r="Q11" s="60">
        <f t="shared" ref="Q11:Q35" si="9">IF(O11="",0,P11)</f>
        <v>32</v>
      </c>
      <c r="R11" s="54" t="str">
        <f t="shared" si="5"/>
        <v>◎</v>
      </c>
      <c r="S11" s="55" t="b">
        <f t="shared" si="6"/>
        <v>0</v>
      </c>
      <c r="T11" s="62">
        <v>1.35</v>
      </c>
      <c r="U11" s="62">
        <v>0</v>
      </c>
      <c r="V11" s="16">
        <f t="shared" si="7"/>
        <v>1.35</v>
      </c>
      <c r="W11" s="62"/>
      <c r="X11" s="62"/>
      <c r="Y11" s="68" t="str">
        <f t="shared" si="8"/>
        <v/>
      </c>
      <c r="Z11" s="69"/>
      <c r="AA11" s="70"/>
    </row>
    <row r="12" spans="1:27" ht="20.399999999999999" customHeight="1">
      <c r="A12" s="11">
        <v>5</v>
      </c>
      <c r="B12" s="12" t="s">
        <v>99</v>
      </c>
      <c r="C12" s="19" t="s">
        <v>100</v>
      </c>
      <c r="D12" s="14"/>
      <c r="E12" s="15">
        <v>0.6</v>
      </c>
      <c r="F12" s="16">
        <f t="shared" si="0"/>
        <v>0.95</v>
      </c>
      <c r="G12" s="16">
        <f t="shared" si="1"/>
        <v>0</v>
      </c>
      <c r="H12" s="16">
        <f t="shared" si="2"/>
        <v>0.95</v>
      </c>
      <c r="I12" s="52" t="e">
        <f>IF([2]单体测试!AB12="","",Q12+#REF!+[3]詳細設計書レビュー!M13+[3]詳細設計書レビュー!Q13+[3]詳細設計書レビュー!#REF!+[3]詳細設計書レビュー!#REF!+[2]单体测试!AD12+[2]单体测试!O12)</f>
        <v>#REF!</v>
      </c>
      <c r="J12" s="53">
        <v>44020</v>
      </c>
      <c r="K12" s="53">
        <v>44019</v>
      </c>
      <c r="L12" s="54" t="str">
        <f t="shared" si="3"/>
        <v>◎</v>
      </c>
      <c r="M12" s="55" t="b">
        <f t="shared" si="4"/>
        <v>0</v>
      </c>
      <c r="N12" s="53">
        <v>44022</v>
      </c>
      <c r="O12" s="53">
        <v>44022</v>
      </c>
      <c r="P12" s="56">
        <v>24</v>
      </c>
      <c r="Q12" s="60">
        <f t="shared" si="9"/>
        <v>24</v>
      </c>
      <c r="R12" s="54" t="str">
        <f t="shared" si="5"/>
        <v>○</v>
      </c>
      <c r="S12" s="55" t="b">
        <f t="shared" si="6"/>
        <v>0</v>
      </c>
      <c r="T12" s="62">
        <v>0.95</v>
      </c>
      <c r="U12" s="62">
        <v>0</v>
      </c>
      <c r="V12" s="16">
        <f t="shared" si="7"/>
        <v>0.95</v>
      </c>
      <c r="W12" s="62"/>
      <c r="X12" s="62"/>
      <c r="Y12" s="68" t="str">
        <f t="shared" si="8"/>
        <v/>
      </c>
      <c r="Z12" s="69"/>
      <c r="AA12" s="70"/>
    </row>
    <row r="13" spans="1:27">
      <c r="A13" s="11">
        <v>6</v>
      </c>
      <c r="B13" s="12" t="s">
        <v>101</v>
      </c>
      <c r="C13" s="19" t="s">
        <v>102</v>
      </c>
      <c r="D13" s="14"/>
      <c r="E13" s="15">
        <v>0.6</v>
      </c>
      <c r="F13" s="16">
        <f t="shared" si="0"/>
        <v>1.1000000000000001</v>
      </c>
      <c r="G13" s="16">
        <f t="shared" si="1"/>
        <v>0</v>
      </c>
      <c r="H13" s="16">
        <f t="shared" si="2"/>
        <v>1.1000000000000001</v>
      </c>
      <c r="I13" s="52" t="e">
        <f>IF([2]单体测试!AB13="","",Q13+#REF!+[3]詳細設計書レビュー!M14+[3]詳細設計書レビュー!Q14+[3]詳細設計書レビュー!#REF!+[3]詳細設計書レビュー!#REF!+[2]单体测试!AD13+[2]单体测试!O13)</f>
        <v>#REF!</v>
      </c>
      <c r="J13" s="53">
        <v>44023</v>
      </c>
      <c r="K13" s="53">
        <v>44023</v>
      </c>
      <c r="L13" s="54" t="str">
        <f t="shared" si="3"/>
        <v>○</v>
      </c>
      <c r="M13" s="55" t="b">
        <f t="shared" si="4"/>
        <v>0</v>
      </c>
      <c r="N13" s="53">
        <v>44027</v>
      </c>
      <c r="O13" s="53">
        <v>44027</v>
      </c>
      <c r="P13" s="56">
        <v>25</v>
      </c>
      <c r="Q13" s="60">
        <f t="shared" si="9"/>
        <v>25</v>
      </c>
      <c r="R13" s="54" t="str">
        <f t="shared" si="5"/>
        <v>○</v>
      </c>
      <c r="S13" s="55" t="b">
        <f t="shared" si="6"/>
        <v>0</v>
      </c>
      <c r="T13" s="62">
        <v>1.1000000000000001</v>
      </c>
      <c r="U13" s="62">
        <v>0</v>
      </c>
      <c r="V13" s="16">
        <f t="shared" si="7"/>
        <v>1.1000000000000001</v>
      </c>
      <c r="W13" s="62">
        <v>0.1</v>
      </c>
      <c r="X13" s="62">
        <v>0</v>
      </c>
      <c r="Y13" s="68">
        <v>0.1</v>
      </c>
      <c r="Z13" s="69"/>
      <c r="AA13" s="70"/>
    </row>
    <row r="14" spans="1:27">
      <c r="A14" s="11">
        <v>7</v>
      </c>
      <c r="B14" s="12" t="s">
        <v>103</v>
      </c>
      <c r="C14" s="20" t="s">
        <v>104</v>
      </c>
      <c r="D14" s="14"/>
      <c r="E14" s="15">
        <v>1.2</v>
      </c>
      <c r="F14" s="16">
        <f t="shared" si="0"/>
        <v>1.33</v>
      </c>
      <c r="G14" s="16">
        <f t="shared" si="1"/>
        <v>0</v>
      </c>
      <c r="H14" s="16">
        <f t="shared" si="2"/>
        <v>1.33</v>
      </c>
      <c r="I14" s="52" t="e">
        <f>IF([2]单体测试!AB14="","",Q14+#REF!+[3]詳細設計書レビュー!M15+[3]詳細設計書レビュー!Q15+[3]詳細設計書レビュー!#REF!+[3]詳細設計書レビュー!#REF!+[2]单体测试!AD14+[2]单体测试!O14)</f>
        <v>#REF!</v>
      </c>
      <c r="J14" s="53">
        <v>44011</v>
      </c>
      <c r="K14" s="53">
        <v>44011</v>
      </c>
      <c r="L14" s="54" t="str">
        <f t="shared" si="3"/>
        <v>○</v>
      </c>
      <c r="M14" s="55" t="b">
        <f t="shared" si="4"/>
        <v>0</v>
      </c>
      <c r="N14" s="53">
        <v>44016</v>
      </c>
      <c r="O14" s="53">
        <v>44016</v>
      </c>
      <c r="P14" s="56">
        <v>30</v>
      </c>
      <c r="Q14" s="60">
        <f t="shared" si="9"/>
        <v>30</v>
      </c>
      <c r="R14" s="54" t="str">
        <f t="shared" si="5"/>
        <v>○</v>
      </c>
      <c r="S14" s="55" t="b">
        <f t="shared" si="6"/>
        <v>0</v>
      </c>
      <c r="T14" s="62">
        <v>1.33</v>
      </c>
      <c r="U14" s="62">
        <v>0</v>
      </c>
      <c r="V14" s="16">
        <f t="shared" si="7"/>
        <v>1.33</v>
      </c>
      <c r="W14" s="62"/>
      <c r="X14" s="62"/>
      <c r="Y14" s="68"/>
      <c r="Z14" s="69"/>
      <c r="AA14" s="70"/>
    </row>
    <row r="15" spans="1:27">
      <c r="A15" s="11">
        <v>8</v>
      </c>
      <c r="B15" s="12" t="s">
        <v>105</v>
      </c>
      <c r="C15" s="20" t="s">
        <v>106</v>
      </c>
      <c r="D15" s="21"/>
      <c r="E15" s="15">
        <v>0.8</v>
      </c>
      <c r="F15" s="16">
        <f t="shared" si="0"/>
        <v>1.25</v>
      </c>
      <c r="G15" s="16">
        <f t="shared" si="1"/>
        <v>0</v>
      </c>
      <c r="H15" s="16">
        <f t="shared" si="2"/>
        <v>1.25</v>
      </c>
      <c r="I15" s="52" t="e">
        <f>IF([2]单体测试!AB15="","",Q15+#REF!+[3]詳細設計書レビュー!M16+[3]詳細設計書レビュー!Q16+[3]詳細設計書レビュー!#REF!+[3]詳細設計書レビュー!#REF!+[2]单体测试!AD15+[2]单体测试!O15)</f>
        <v>#REF!</v>
      </c>
      <c r="J15" s="53">
        <v>44018</v>
      </c>
      <c r="K15" s="53">
        <v>44018</v>
      </c>
      <c r="L15" s="54" t="str">
        <f t="shared" si="3"/>
        <v>○</v>
      </c>
      <c r="M15" s="55" t="b">
        <f t="shared" si="4"/>
        <v>0</v>
      </c>
      <c r="N15" s="53">
        <v>44022</v>
      </c>
      <c r="O15" s="53">
        <v>44022</v>
      </c>
      <c r="P15" s="56">
        <v>26</v>
      </c>
      <c r="Q15" s="60">
        <f t="shared" si="9"/>
        <v>26</v>
      </c>
      <c r="R15" s="54" t="str">
        <f t="shared" si="5"/>
        <v>○</v>
      </c>
      <c r="S15" s="55" t="b">
        <f t="shared" si="6"/>
        <v>0</v>
      </c>
      <c r="T15" s="62">
        <v>1.25</v>
      </c>
      <c r="U15" s="62">
        <v>0</v>
      </c>
      <c r="V15" s="16">
        <f t="shared" si="7"/>
        <v>1.25</v>
      </c>
      <c r="W15" s="62"/>
      <c r="X15" s="62"/>
      <c r="Y15" s="68"/>
      <c r="Z15" s="69"/>
      <c r="AA15" s="70"/>
    </row>
    <row r="16" spans="1:27">
      <c r="A16" s="11">
        <v>9</v>
      </c>
      <c r="B16" s="12" t="s">
        <v>107</v>
      </c>
      <c r="C16" s="22" t="s">
        <v>108</v>
      </c>
      <c r="D16" s="23"/>
      <c r="E16" s="15">
        <v>1.1000000000000001</v>
      </c>
      <c r="F16" s="16">
        <f t="shared" si="0"/>
        <v>1.1000000000000001</v>
      </c>
      <c r="G16" s="16">
        <f t="shared" si="1"/>
        <v>0</v>
      </c>
      <c r="H16" s="16">
        <f t="shared" si="2"/>
        <v>1.1000000000000001</v>
      </c>
      <c r="I16" s="52" t="e">
        <f>IF([2]单体测试!AB16="","",Q16+#REF!+[3]詳細設計書レビュー!M17+[3]詳細設計書レビュー!Q17+[3]詳細設計書レビュー!#REF!+[3]詳細設計書レビュー!#REF!+[2]单体测试!AD16+[2]单体测试!O16)</f>
        <v>#REF!</v>
      </c>
      <c r="J16" s="53">
        <v>44022</v>
      </c>
      <c r="K16" s="53">
        <v>44022</v>
      </c>
      <c r="L16" s="54" t="str">
        <f t="shared" si="3"/>
        <v>○</v>
      </c>
      <c r="M16" s="55" t="b">
        <f t="shared" si="4"/>
        <v>0</v>
      </c>
      <c r="N16" s="53">
        <v>44027</v>
      </c>
      <c r="O16" s="53">
        <v>44027</v>
      </c>
      <c r="P16" s="56">
        <v>28</v>
      </c>
      <c r="Q16" s="60">
        <f t="shared" si="9"/>
        <v>28</v>
      </c>
      <c r="R16" s="54" t="str">
        <f t="shared" si="5"/>
        <v>○</v>
      </c>
      <c r="S16" s="55" t="b">
        <f t="shared" si="6"/>
        <v>0</v>
      </c>
      <c r="T16" s="62">
        <v>1.1000000000000001</v>
      </c>
      <c r="U16" s="62">
        <v>0</v>
      </c>
      <c r="V16" s="16">
        <f t="shared" si="7"/>
        <v>1.1000000000000001</v>
      </c>
      <c r="W16" s="62">
        <v>0.1</v>
      </c>
      <c r="X16" s="62">
        <v>0</v>
      </c>
      <c r="Y16" s="68">
        <v>0.1</v>
      </c>
      <c r="Z16" s="69"/>
      <c r="AA16" s="70"/>
    </row>
    <row r="17" spans="1:27">
      <c r="A17" s="11">
        <v>10</v>
      </c>
      <c r="B17" s="12" t="s">
        <v>109</v>
      </c>
      <c r="C17" s="24" t="s">
        <v>110</v>
      </c>
      <c r="D17" s="25"/>
      <c r="E17" s="15">
        <v>1.2</v>
      </c>
      <c r="F17" s="16">
        <v>1.2</v>
      </c>
      <c r="G17" s="16">
        <f t="shared" ref="G17:G35" si="10">IF($R17&lt;&gt;"",U17,"")</f>
        <v>0</v>
      </c>
      <c r="H17" s="16">
        <f t="shared" si="2"/>
        <v>1.2</v>
      </c>
      <c r="I17" s="52" t="e">
        <f>IF([2]单体测试!AB17="","",Q17+#REF!+[3]詳細設計書レビュー!M18+[3]詳細設計書レビュー!Q18+[3]詳細設計書レビュー!#REF!+[3]詳細設計書レビュー!#REF!+[2]单体测试!AD17+[2]单体测试!O17)</f>
        <v>#REF!</v>
      </c>
      <c r="J17" s="53">
        <v>44022</v>
      </c>
      <c r="K17" s="53">
        <v>44022</v>
      </c>
      <c r="L17" s="54" t="str">
        <f t="shared" si="3"/>
        <v>○</v>
      </c>
      <c r="M17" s="55" t="b">
        <f t="shared" si="4"/>
        <v>0</v>
      </c>
      <c r="N17" s="53">
        <v>44025</v>
      </c>
      <c r="O17" s="53">
        <v>44025</v>
      </c>
      <c r="P17" s="56">
        <v>18</v>
      </c>
      <c r="Q17" s="60">
        <f t="shared" si="9"/>
        <v>18</v>
      </c>
      <c r="R17" s="54" t="str">
        <f t="shared" si="5"/>
        <v>○</v>
      </c>
      <c r="S17" s="55" t="b">
        <f t="shared" si="6"/>
        <v>0</v>
      </c>
      <c r="T17" s="62">
        <v>1.2</v>
      </c>
      <c r="U17" s="62">
        <v>0</v>
      </c>
      <c r="V17" s="16">
        <f t="shared" si="7"/>
        <v>1.2</v>
      </c>
      <c r="W17" s="62"/>
      <c r="X17" s="62"/>
      <c r="Y17" s="68" t="str">
        <f t="shared" ref="Y17:Y35" si="11">IF(W17="","",W17+X17*10%)</f>
        <v/>
      </c>
      <c r="Z17" s="69"/>
      <c r="AA17" s="70"/>
    </row>
    <row r="18" spans="1:27">
      <c r="A18" s="11">
        <v>11</v>
      </c>
      <c r="B18" s="12" t="s">
        <v>111</v>
      </c>
      <c r="C18" s="24" t="s">
        <v>112</v>
      </c>
      <c r="D18" s="26"/>
      <c r="E18" s="15">
        <v>1.2</v>
      </c>
      <c r="F18" s="16">
        <f>IF($R18&lt;&gt;"",T18,"")</f>
        <v>1.18</v>
      </c>
      <c r="G18" s="16">
        <f t="shared" si="10"/>
        <v>0</v>
      </c>
      <c r="H18" s="16">
        <f t="shared" si="2"/>
        <v>1.18</v>
      </c>
      <c r="I18" s="52"/>
      <c r="J18" s="53">
        <v>44011</v>
      </c>
      <c r="K18" s="53">
        <v>44011</v>
      </c>
      <c r="L18" s="54" t="str">
        <f t="shared" si="3"/>
        <v>○</v>
      </c>
      <c r="M18" s="55" t="b">
        <f t="shared" si="4"/>
        <v>0</v>
      </c>
      <c r="N18" s="53">
        <v>44018</v>
      </c>
      <c r="O18" s="53">
        <v>44018</v>
      </c>
      <c r="P18" s="56">
        <v>33</v>
      </c>
      <c r="Q18" s="60">
        <f t="shared" si="9"/>
        <v>33</v>
      </c>
      <c r="R18" s="54" t="str">
        <f t="shared" si="5"/>
        <v>○</v>
      </c>
      <c r="S18" s="55" t="b">
        <f t="shared" si="6"/>
        <v>0</v>
      </c>
      <c r="T18" s="62">
        <v>1.18</v>
      </c>
      <c r="U18" s="62">
        <v>0</v>
      </c>
      <c r="V18" s="16">
        <f t="shared" si="7"/>
        <v>1.18</v>
      </c>
      <c r="W18" s="62"/>
      <c r="X18" s="62"/>
      <c r="Y18" s="68" t="str">
        <f t="shared" si="11"/>
        <v/>
      </c>
      <c r="Z18" s="69"/>
      <c r="AA18" s="70"/>
    </row>
    <row r="19" spans="1:27">
      <c r="A19" s="11">
        <v>12</v>
      </c>
      <c r="B19" s="12" t="s">
        <v>113</v>
      </c>
      <c r="C19" s="27" t="s">
        <v>114</v>
      </c>
      <c r="D19" s="28"/>
      <c r="E19" s="15">
        <v>0.8</v>
      </c>
      <c r="F19" s="16">
        <v>0.8</v>
      </c>
      <c r="G19" s="16">
        <f t="shared" si="10"/>
        <v>0</v>
      </c>
      <c r="H19" s="16">
        <f t="shared" si="2"/>
        <v>0.8</v>
      </c>
      <c r="I19" s="52"/>
      <c r="J19" s="53">
        <v>44018</v>
      </c>
      <c r="K19" s="53">
        <v>44019</v>
      </c>
      <c r="L19" s="54" t="str">
        <f t="shared" si="3"/>
        <v>△</v>
      </c>
      <c r="M19" s="55" t="b">
        <f t="shared" si="4"/>
        <v>0</v>
      </c>
      <c r="N19" s="53">
        <v>44021</v>
      </c>
      <c r="O19" s="53">
        <v>44021</v>
      </c>
      <c r="P19" s="56">
        <v>23</v>
      </c>
      <c r="Q19" s="60">
        <f t="shared" si="9"/>
        <v>23</v>
      </c>
      <c r="R19" s="54" t="str">
        <f t="shared" si="5"/>
        <v>○</v>
      </c>
      <c r="S19" s="55" t="b">
        <f t="shared" si="6"/>
        <v>0</v>
      </c>
      <c r="T19" s="62">
        <v>0.8</v>
      </c>
      <c r="U19" s="62">
        <v>0</v>
      </c>
      <c r="V19" s="16">
        <f t="shared" si="7"/>
        <v>0.8</v>
      </c>
      <c r="W19" s="62"/>
      <c r="X19" s="62"/>
      <c r="Y19" s="68" t="str">
        <f t="shared" si="11"/>
        <v/>
      </c>
      <c r="Z19" s="69"/>
      <c r="AA19" s="70"/>
    </row>
    <row r="20" spans="1:27">
      <c r="A20" s="11">
        <v>13</v>
      </c>
      <c r="B20" s="12" t="s">
        <v>115</v>
      </c>
      <c r="C20" s="29" t="s">
        <v>116</v>
      </c>
      <c r="D20" s="25"/>
      <c r="E20" s="15">
        <v>0.5</v>
      </c>
      <c r="F20" s="16">
        <v>0.5</v>
      </c>
      <c r="G20" s="16">
        <f t="shared" si="10"/>
        <v>0</v>
      </c>
      <c r="H20" s="16">
        <f t="shared" si="2"/>
        <v>0.5</v>
      </c>
      <c r="I20" s="52"/>
      <c r="J20" s="53">
        <v>44021</v>
      </c>
      <c r="K20" s="53">
        <v>44021</v>
      </c>
      <c r="L20" s="54" t="str">
        <f t="shared" si="3"/>
        <v>○</v>
      </c>
      <c r="M20" s="55" t="b">
        <f t="shared" si="4"/>
        <v>0</v>
      </c>
      <c r="N20" s="53">
        <v>44024</v>
      </c>
      <c r="O20" s="53">
        <v>44024</v>
      </c>
      <c r="P20" s="56">
        <v>11</v>
      </c>
      <c r="Q20" s="60">
        <f t="shared" si="9"/>
        <v>11</v>
      </c>
      <c r="R20" s="54" t="str">
        <f t="shared" si="5"/>
        <v>○</v>
      </c>
      <c r="S20" s="55" t="b">
        <f t="shared" si="6"/>
        <v>0</v>
      </c>
      <c r="T20" s="62">
        <v>0.65</v>
      </c>
      <c r="U20" s="62">
        <v>0</v>
      </c>
      <c r="V20" s="16">
        <f t="shared" si="7"/>
        <v>0.65</v>
      </c>
      <c r="W20" s="62"/>
      <c r="X20" s="62"/>
      <c r="Y20" s="68" t="str">
        <f t="shared" si="11"/>
        <v/>
      </c>
      <c r="Z20" s="69"/>
      <c r="AA20" s="70"/>
    </row>
    <row r="21" spans="1:27" ht="20.399999999999999" customHeight="1">
      <c r="A21" s="11">
        <v>14</v>
      </c>
      <c r="B21" s="12" t="s">
        <v>117</v>
      </c>
      <c r="C21" s="30" t="s">
        <v>118</v>
      </c>
      <c r="D21" s="26"/>
      <c r="E21" s="15">
        <v>0.3</v>
      </c>
      <c r="F21" s="16">
        <f t="shared" ref="F21:F35" si="12">IF($R21&lt;&gt;"",T21,"")</f>
        <v>0.27</v>
      </c>
      <c r="G21" s="16">
        <f t="shared" si="10"/>
        <v>0</v>
      </c>
      <c r="H21" s="16">
        <f t="shared" si="2"/>
        <v>0.27</v>
      </c>
      <c r="I21" s="52"/>
      <c r="J21" s="53">
        <v>44023</v>
      </c>
      <c r="K21" s="53">
        <v>44023</v>
      </c>
      <c r="L21" s="54" t="str">
        <f t="shared" si="3"/>
        <v>○</v>
      </c>
      <c r="M21" s="55" t="b">
        <f t="shared" si="4"/>
        <v>0</v>
      </c>
      <c r="N21" s="53">
        <v>44025</v>
      </c>
      <c r="O21" s="53">
        <v>44025</v>
      </c>
      <c r="P21" s="56">
        <v>8</v>
      </c>
      <c r="Q21" s="60">
        <f t="shared" si="9"/>
        <v>8</v>
      </c>
      <c r="R21" s="54" t="str">
        <f t="shared" si="5"/>
        <v>○</v>
      </c>
      <c r="S21" s="55" t="b">
        <f t="shared" si="6"/>
        <v>0</v>
      </c>
      <c r="T21" s="62">
        <v>0.27</v>
      </c>
      <c r="U21" s="62">
        <v>0</v>
      </c>
      <c r="V21" s="16">
        <f t="shared" si="7"/>
        <v>0.27</v>
      </c>
      <c r="W21" s="62"/>
      <c r="X21" s="62"/>
      <c r="Y21" s="68" t="str">
        <f t="shared" si="11"/>
        <v/>
      </c>
      <c r="Z21" s="69"/>
      <c r="AA21" s="70"/>
    </row>
    <row r="22" spans="1:27">
      <c r="A22" s="11">
        <v>15</v>
      </c>
      <c r="B22" s="12" t="s">
        <v>119</v>
      </c>
      <c r="C22" s="31" t="s">
        <v>120</v>
      </c>
      <c r="D22" s="23"/>
      <c r="E22" s="15">
        <v>0.8</v>
      </c>
      <c r="F22" s="16">
        <f t="shared" si="12"/>
        <v>1.31</v>
      </c>
      <c r="G22" s="16">
        <f t="shared" si="10"/>
        <v>0</v>
      </c>
      <c r="H22" s="16">
        <f t="shared" si="2"/>
        <v>1.31</v>
      </c>
      <c r="I22" s="52"/>
      <c r="J22" s="53">
        <v>44011</v>
      </c>
      <c r="K22" s="53">
        <v>44011</v>
      </c>
      <c r="L22" s="54" t="str">
        <f t="shared" si="3"/>
        <v>○</v>
      </c>
      <c r="M22" s="55" t="b">
        <f t="shared" si="4"/>
        <v>0</v>
      </c>
      <c r="N22" s="53">
        <v>44018</v>
      </c>
      <c r="O22" s="53">
        <v>44018</v>
      </c>
      <c r="P22" s="56">
        <v>27</v>
      </c>
      <c r="Q22" s="60">
        <f t="shared" si="9"/>
        <v>27</v>
      </c>
      <c r="R22" s="54" t="str">
        <f t="shared" si="5"/>
        <v>○</v>
      </c>
      <c r="S22" s="55" t="b">
        <f t="shared" si="6"/>
        <v>0</v>
      </c>
      <c r="T22" s="62">
        <v>1.31</v>
      </c>
      <c r="U22" s="62">
        <v>0</v>
      </c>
      <c r="V22" s="16">
        <f t="shared" si="7"/>
        <v>1.31</v>
      </c>
      <c r="W22" s="62"/>
      <c r="X22" s="62"/>
      <c r="Y22" s="68" t="str">
        <f t="shared" si="11"/>
        <v/>
      </c>
      <c r="Z22" s="69"/>
      <c r="AA22" s="70"/>
    </row>
    <row r="23" spans="1:27">
      <c r="A23" s="11">
        <v>16</v>
      </c>
      <c r="B23" s="12" t="s">
        <v>121</v>
      </c>
      <c r="C23" s="32" t="s">
        <v>122</v>
      </c>
      <c r="D23" s="14"/>
      <c r="E23" s="15">
        <v>1.2</v>
      </c>
      <c r="F23" s="16">
        <f t="shared" si="12"/>
        <v>1.9</v>
      </c>
      <c r="G23" s="16">
        <f t="shared" si="10"/>
        <v>0</v>
      </c>
      <c r="H23" s="16">
        <f t="shared" si="2"/>
        <v>1.9</v>
      </c>
      <c r="I23" s="52"/>
      <c r="J23" s="53">
        <v>44018</v>
      </c>
      <c r="K23" s="53">
        <v>44018</v>
      </c>
      <c r="L23" s="54" t="str">
        <f t="shared" si="3"/>
        <v>○</v>
      </c>
      <c r="M23" s="55" t="b">
        <f t="shared" si="4"/>
        <v>0</v>
      </c>
      <c r="N23" s="53">
        <v>44021</v>
      </c>
      <c r="O23" s="53">
        <v>44021</v>
      </c>
      <c r="P23" s="56">
        <v>26</v>
      </c>
      <c r="Q23" s="60">
        <f t="shared" si="9"/>
        <v>26</v>
      </c>
      <c r="R23" s="54" t="str">
        <f t="shared" si="5"/>
        <v>○</v>
      </c>
      <c r="S23" s="55" t="b">
        <f t="shared" si="6"/>
        <v>0</v>
      </c>
      <c r="T23" s="62">
        <v>1.9</v>
      </c>
      <c r="U23" s="62">
        <v>0</v>
      </c>
      <c r="V23" s="16">
        <f t="shared" si="7"/>
        <v>1.9</v>
      </c>
      <c r="W23" s="62"/>
      <c r="X23" s="62"/>
      <c r="Y23" s="68" t="str">
        <f t="shared" si="11"/>
        <v/>
      </c>
      <c r="Z23" s="69"/>
      <c r="AA23" s="70"/>
    </row>
    <row r="24" spans="1:27">
      <c r="A24" s="11">
        <v>17</v>
      </c>
      <c r="B24" s="12" t="s">
        <v>123</v>
      </c>
      <c r="C24" s="32" t="s">
        <v>124</v>
      </c>
      <c r="D24" s="14"/>
      <c r="E24" s="15">
        <v>1.2</v>
      </c>
      <c r="F24" s="16">
        <f t="shared" si="12"/>
        <v>0.7</v>
      </c>
      <c r="G24" s="16">
        <f t="shared" si="10"/>
        <v>0</v>
      </c>
      <c r="H24" s="16">
        <f t="shared" si="2"/>
        <v>0.7</v>
      </c>
      <c r="I24" s="52"/>
      <c r="J24" s="53">
        <v>44021</v>
      </c>
      <c r="K24" s="53">
        <v>44021</v>
      </c>
      <c r="L24" s="54" t="str">
        <f t="shared" si="3"/>
        <v>○</v>
      </c>
      <c r="M24" s="55" t="b">
        <f t="shared" si="4"/>
        <v>0</v>
      </c>
      <c r="N24" s="53">
        <v>44023</v>
      </c>
      <c r="O24" s="53">
        <v>44023</v>
      </c>
      <c r="P24" s="56">
        <v>20</v>
      </c>
      <c r="Q24" s="60">
        <f t="shared" si="9"/>
        <v>20</v>
      </c>
      <c r="R24" s="54" t="str">
        <f t="shared" si="5"/>
        <v>○</v>
      </c>
      <c r="S24" s="55" t="b">
        <f t="shared" si="6"/>
        <v>0</v>
      </c>
      <c r="T24" s="62">
        <v>0.7</v>
      </c>
      <c r="U24" s="62">
        <v>0</v>
      </c>
      <c r="V24" s="16">
        <f t="shared" si="7"/>
        <v>0.7</v>
      </c>
      <c r="W24" s="62"/>
      <c r="X24" s="62"/>
      <c r="Y24" s="68" t="str">
        <f t="shared" si="11"/>
        <v/>
      </c>
      <c r="Z24" s="69"/>
      <c r="AA24" s="70"/>
    </row>
    <row r="25" spans="1:27">
      <c r="A25" s="11">
        <v>18</v>
      </c>
      <c r="B25" s="12" t="s">
        <v>125</v>
      </c>
      <c r="C25" s="33" t="s">
        <v>126</v>
      </c>
      <c r="D25" s="14"/>
      <c r="E25" s="15">
        <v>0.8</v>
      </c>
      <c r="F25" s="16">
        <f t="shared" si="12"/>
        <v>0.8</v>
      </c>
      <c r="G25" s="16">
        <f t="shared" si="10"/>
        <v>0</v>
      </c>
      <c r="H25" s="16">
        <f t="shared" si="2"/>
        <v>0.8</v>
      </c>
      <c r="I25" s="52"/>
      <c r="J25" s="53">
        <v>44023</v>
      </c>
      <c r="K25" s="53">
        <v>44023</v>
      </c>
      <c r="L25" s="54" t="str">
        <f t="shared" si="3"/>
        <v>○</v>
      </c>
      <c r="M25" s="55" t="b">
        <f t="shared" si="4"/>
        <v>0</v>
      </c>
      <c r="N25" s="53">
        <v>44025</v>
      </c>
      <c r="O25" s="53">
        <v>44024</v>
      </c>
      <c r="P25" s="56">
        <v>18</v>
      </c>
      <c r="Q25" s="60">
        <f t="shared" si="9"/>
        <v>18</v>
      </c>
      <c r="R25" s="54" t="str">
        <f t="shared" si="5"/>
        <v>◎</v>
      </c>
      <c r="S25" s="55" t="b">
        <f t="shared" si="6"/>
        <v>0</v>
      </c>
      <c r="T25" s="61">
        <v>0.8</v>
      </c>
      <c r="U25" s="61">
        <v>0</v>
      </c>
      <c r="V25" s="16">
        <f t="shared" si="7"/>
        <v>0.8</v>
      </c>
      <c r="W25" s="61"/>
      <c r="X25" s="61"/>
      <c r="Y25" s="68" t="str">
        <f t="shared" si="11"/>
        <v/>
      </c>
      <c r="Z25" s="69"/>
      <c r="AA25" s="70"/>
    </row>
    <row r="26" spans="1:27">
      <c r="A26" s="11">
        <v>19</v>
      </c>
      <c r="B26" s="12" t="s">
        <v>127</v>
      </c>
      <c r="C26" s="33" t="s">
        <v>128</v>
      </c>
      <c r="D26" s="14"/>
      <c r="E26" s="15">
        <v>0.8</v>
      </c>
      <c r="F26" s="16">
        <f t="shared" si="12"/>
        <v>0.75</v>
      </c>
      <c r="G26" s="16">
        <f t="shared" si="10"/>
        <v>0</v>
      </c>
      <c r="H26" s="16">
        <f t="shared" si="2"/>
        <v>0.75</v>
      </c>
      <c r="I26" s="52" t="e">
        <f>IF([2]单体测试!AB37="","",Q26+#REF!+[3]詳細設計書レビュー!M38+[3]詳細設計書レビュー!Q38+[3]詳細設計書レビュー!#REF!+[3]詳細設計書レビュー!#REF!+[2]单体测试!AD37+[2]单体测试!O37)</f>
        <v>#REF!</v>
      </c>
      <c r="J26" s="53">
        <v>44021</v>
      </c>
      <c r="K26" s="53">
        <v>44021</v>
      </c>
      <c r="L26" s="54" t="str">
        <f t="shared" si="3"/>
        <v>○</v>
      </c>
      <c r="M26" s="55" t="b">
        <f t="shared" si="4"/>
        <v>0</v>
      </c>
      <c r="N26" s="53">
        <v>44023</v>
      </c>
      <c r="O26" s="53">
        <v>44023</v>
      </c>
      <c r="P26" s="56">
        <v>20</v>
      </c>
      <c r="Q26" s="60">
        <f t="shared" si="9"/>
        <v>20</v>
      </c>
      <c r="R26" s="54" t="str">
        <f t="shared" si="5"/>
        <v>○</v>
      </c>
      <c r="S26" s="55" t="b">
        <f t="shared" si="6"/>
        <v>0</v>
      </c>
      <c r="T26" s="61">
        <v>0.75</v>
      </c>
      <c r="U26" s="61">
        <v>0</v>
      </c>
      <c r="V26" s="16">
        <f t="shared" si="7"/>
        <v>0.75</v>
      </c>
      <c r="W26" s="61"/>
      <c r="X26" s="61"/>
      <c r="Y26" s="68" t="str">
        <f t="shared" si="11"/>
        <v/>
      </c>
      <c r="Z26" s="69"/>
      <c r="AA26" s="70"/>
    </row>
    <row r="27" spans="1:27">
      <c r="A27" s="11">
        <v>20</v>
      </c>
      <c r="B27" s="12" t="s">
        <v>129</v>
      </c>
      <c r="C27" s="34" t="s">
        <v>130</v>
      </c>
      <c r="D27" s="14"/>
      <c r="E27" s="15">
        <v>1</v>
      </c>
      <c r="F27" s="16">
        <f t="shared" si="12"/>
        <v>1.1499999999999999</v>
      </c>
      <c r="G27" s="16">
        <f t="shared" si="10"/>
        <v>0</v>
      </c>
      <c r="H27" s="16">
        <f t="shared" si="2"/>
        <v>1.1499999999999999</v>
      </c>
      <c r="I27" s="52" t="e">
        <f>IF([2]单体测试!AB44="","",Q27+#REF!+[3]詳細設計書レビュー!M45+[3]詳細設計書レビュー!Q45+[3]詳細設計書レビュー!#REF!+[3]詳細設計書レビュー!#REF!+[2]单体测试!AD44+[2]单体测试!O44)</f>
        <v>#REF!</v>
      </c>
      <c r="J27" s="53">
        <v>44011</v>
      </c>
      <c r="K27" s="53">
        <v>44011</v>
      </c>
      <c r="L27" s="54" t="str">
        <f t="shared" si="3"/>
        <v>○</v>
      </c>
      <c r="M27" s="55" t="b">
        <f t="shared" si="4"/>
        <v>0</v>
      </c>
      <c r="N27" s="53">
        <v>44016</v>
      </c>
      <c r="O27" s="53">
        <v>44016</v>
      </c>
      <c r="P27" s="56">
        <v>28</v>
      </c>
      <c r="Q27" s="60">
        <f t="shared" si="9"/>
        <v>28</v>
      </c>
      <c r="R27" s="54" t="str">
        <f t="shared" si="5"/>
        <v>○</v>
      </c>
      <c r="S27" s="55" t="b">
        <f t="shared" si="6"/>
        <v>0</v>
      </c>
      <c r="T27" s="61">
        <v>1.1499999999999999</v>
      </c>
      <c r="U27" s="61">
        <v>0</v>
      </c>
      <c r="V27" s="16">
        <f t="shared" si="7"/>
        <v>1.1499999999999999</v>
      </c>
      <c r="W27" s="61"/>
      <c r="X27" s="61"/>
      <c r="Y27" s="68" t="str">
        <f t="shared" si="11"/>
        <v/>
      </c>
      <c r="Z27" s="69"/>
      <c r="AA27" s="70"/>
    </row>
    <row r="28" spans="1:27">
      <c r="A28" s="11">
        <v>21</v>
      </c>
      <c r="B28" s="12" t="s">
        <v>131</v>
      </c>
      <c r="C28" s="34" t="s">
        <v>132</v>
      </c>
      <c r="D28" s="14"/>
      <c r="E28" s="15">
        <v>1</v>
      </c>
      <c r="F28" s="16">
        <f t="shared" si="12"/>
        <v>1.02</v>
      </c>
      <c r="G28" s="16">
        <f t="shared" si="10"/>
        <v>0</v>
      </c>
      <c r="H28" s="16">
        <f t="shared" si="2"/>
        <v>1.02</v>
      </c>
      <c r="I28" s="52" t="e">
        <f>IF([2]单体测试!AB45="","",Q28+#REF!+[3]詳細設計書レビュー!M46+[3]詳細設計書レビュー!Q46+[3]詳細設計書レビュー!#REF!+[3]詳細設計書レビュー!#REF!+[2]单体测试!AD45+[2]单体测试!O45)</f>
        <v>#REF!</v>
      </c>
      <c r="J28" s="53">
        <v>44016</v>
      </c>
      <c r="K28" s="53">
        <v>44016</v>
      </c>
      <c r="L28" s="54" t="str">
        <f t="shared" si="3"/>
        <v>○</v>
      </c>
      <c r="M28" s="55" t="b">
        <f t="shared" si="4"/>
        <v>0</v>
      </c>
      <c r="N28" s="53">
        <v>44021</v>
      </c>
      <c r="O28" s="53">
        <v>44021</v>
      </c>
      <c r="P28" s="56">
        <v>20</v>
      </c>
      <c r="Q28" s="60">
        <f t="shared" si="9"/>
        <v>20</v>
      </c>
      <c r="R28" s="54" t="str">
        <f t="shared" si="5"/>
        <v>○</v>
      </c>
      <c r="S28" s="55" t="b">
        <f t="shared" si="6"/>
        <v>0</v>
      </c>
      <c r="T28" s="61">
        <v>1.02</v>
      </c>
      <c r="U28" s="61">
        <v>0</v>
      </c>
      <c r="V28" s="16">
        <f t="shared" si="7"/>
        <v>1.02</v>
      </c>
      <c r="W28" s="61"/>
      <c r="X28" s="61"/>
      <c r="Y28" s="68" t="str">
        <f t="shared" si="11"/>
        <v/>
      </c>
      <c r="Z28" s="69"/>
      <c r="AA28" s="70"/>
    </row>
    <row r="29" spans="1:27">
      <c r="A29" s="11">
        <v>22</v>
      </c>
      <c r="B29" s="12" t="s">
        <v>133</v>
      </c>
      <c r="C29" s="35" t="s">
        <v>134</v>
      </c>
      <c r="D29" s="14"/>
      <c r="E29" s="15">
        <v>2.5</v>
      </c>
      <c r="F29" s="16">
        <f t="shared" si="12"/>
        <v>0.15</v>
      </c>
      <c r="G29" s="16">
        <f t="shared" si="10"/>
        <v>2.5</v>
      </c>
      <c r="H29" s="16">
        <f t="shared" si="2"/>
        <v>0.4</v>
      </c>
      <c r="I29" s="52" t="e">
        <f>IF([2]单体测试!AB46="","",Q29+#REF!+[3]詳細設計書レビュー!#REF!+[3]詳細設計書レビュー!#REF!+[3]詳細設計書レビュー!#REF!+[3]詳細設計書レビュー!#REF!+[2]单体测试!AD46+[2]单体测试!O46)</f>
        <v>#REF!</v>
      </c>
      <c r="J29" s="53">
        <v>44010</v>
      </c>
      <c r="K29" s="53">
        <v>44010</v>
      </c>
      <c r="L29" s="54" t="str">
        <f t="shared" si="3"/>
        <v>○</v>
      </c>
      <c r="M29" s="55" t="b">
        <f t="shared" si="4"/>
        <v>0</v>
      </c>
      <c r="N29" s="53">
        <v>44010</v>
      </c>
      <c r="O29" s="53">
        <v>44010</v>
      </c>
      <c r="P29" s="56">
        <v>2</v>
      </c>
      <c r="Q29" s="60">
        <f t="shared" si="9"/>
        <v>2</v>
      </c>
      <c r="R29" s="54" t="str">
        <f t="shared" si="5"/>
        <v>○</v>
      </c>
      <c r="S29" s="55" t="b">
        <f t="shared" si="6"/>
        <v>0</v>
      </c>
      <c r="T29" s="63">
        <v>0.15</v>
      </c>
      <c r="U29" s="61">
        <v>2.5</v>
      </c>
      <c r="V29" s="16">
        <f t="shared" si="7"/>
        <v>0.4</v>
      </c>
      <c r="W29" s="61"/>
      <c r="X29" s="61"/>
      <c r="Y29" s="68" t="str">
        <f t="shared" si="11"/>
        <v/>
      </c>
      <c r="Z29" s="69"/>
      <c r="AA29" s="70"/>
    </row>
    <row r="30" spans="1:27" ht="21" customHeight="1">
      <c r="A30" s="11">
        <v>23</v>
      </c>
      <c r="B30" s="12" t="s">
        <v>135</v>
      </c>
      <c r="C30" s="35" t="s">
        <v>136</v>
      </c>
      <c r="D30" s="14"/>
      <c r="E30" s="15">
        <v>3</v>
      </c>
      <c r="F30" s="16">
        <f t="shared" si="12"/>
        <v>0.2</v>
      </c>
      <c r="G30" s="16">
        <f t="shared" si="10"/>
        <v>3.5</v>
      </c>
      <c r="H30" s="16">
        <f t="shared" si="2"/>
        <v>0.55000000000000004</v>
      </c>
      <c r="I30" s="52" t="e">
        <f>IF([2]单体测试!AB47="","",Q30+#REF!+[3]詳細設計書レビュー!#REF!+[3]詳細設計書レビュー!#REF!+[3]詳細設計書レビュー!#REF!+[3]詳細設計書レビュー!#REF!+[2]单体测试!AD47+[2]单体测试!O47)</f>
        <v>#REF!</v>
      </c>
      <c r="J30" s="53">
        <v>44010</v>
      </c>
      <c r="K30" s="53">
        <v>44010</v>
      </c>
      <c r="L30" s="54" t="str">
        <f t="shared" si="3"/>
        <v>○</v>
      </c>
      <c r="M30" s="55" t="b">
        <f t="shared" si="4"/>
        <v>0</v>
      </c>
      <c r="N30" s="53">
        <v>44010</v>
      </c>
      <c r="O30" s="53">
        <v>44010</v>
      </c>
      <c r="P30" s="56">
        <v>2</v>
      </c>
      <c r="Q30" s="60">
        <f t="shared" si="9"/>
        <v>2</v>
      </c>
      <c r="R30" s="54" t="str">
        <f t="shared" si="5"/>
        <v>○</v>
      </c>
      <c r="S30" s="55" t="b">
        <f t="shared" si="6"/>
        <v>0</v>
      </c>
      <c r="T30" s="63">
        <v>0.2</v>
      </c>
      <c r="U30" s="61">
        <v>3.5</v>
      </c>
      <c r="V30" s="16">
        <f t="shared" si="7"/>
        <v>0.55000000000000004</v>
      </c>
      <c r="W30" s="61"/>
      <c r="X30" s="61"/>
      <c r="Y30" s="68" t="str">
        <f t="shared" si="11"/>
        <v/>
      </c>
      <c r="Z30" s="69"/>
      <c r="AA30" s="70"/>
    </row>
    <row r="31" spans="1:27" ht="21" customHeight="1">
      <c r="A31" s="11">
        <v>24</v>
      </c>
      <c r="B31" s="12" t="s">
        <v>137</v>
      </c>
      <c r="C31" s="35" t="s">
        <v>138</v>
      </c>
      <c r="D31" s="14"/>
      <c r="E31" s="15">
        <v>3.5</v>
      </c>
      <c r="F31" s="16">
        <f t="shared" si="12"/>
        <v>0.6</v>
      </c>
      <c r="G31" s="16">
        <f t="shared" si="10"/>
        <v>3</v>
      </c>
      <c r="H31" s="16">
        <f t="shared" si="2"/>
        <v>0.9</v>
      </c>
      <c r="I31" s="52" t="e">
        <f>IF([2]单体测试!AB48="","",Q31+#REF!+[3]詳細設計書レビュー!#REF!+[3]詳細設計書レビュー!#REF!+[3]詳細設計書レビュー!#REF!+[3]詳細設計書レビュー!#REF!+[2]单体测试!AD48+[2]单体测试!O48)</f>
        <v>#REF!</v>
      </c>
      <c r="J31" s="53">
        <v>44010</v>
      </c>
      <c r="K31" s="53">
        <v>44010</v>
      </c>
      <c r="L31" s="54" t="str">
        <f t="shared" si="3"/>
        <v>○</v>
      </c>
      <c r="M31" s="55" t="b">
        <f t="shared" si="4"/>
        <v>0</v>
      </c>
      <c r="N31" s="53">
        <v>44010</v>
      </c>
      <c r="O31" s="53">
        <v>44010</v>
      </c>
      <c r="P31" s="56">
        <v>2</v>
      </c>
      <c r="Q31" s="60">
        <f t="shared" si="9"/>
        <v>2</v>
      </c>
      <c r="R31" s="54" t="str">
        <f t="shared" si="5"/>
        <v>○</v>
      </c>
      <c r="S31" s="55" t="b">
        <f t="shared" si="6"/>
        <v>0</v>
      </c>
      <c r="T31" s="63">
        <v>0.6</v>
      </c>
      <c r="U31" s="61">
        <v>3</v>
      </c>
      <c r="V31" s="16">
        <f t="shared" si="7"/>
        <v>0.9</v>
      </c>
      <c r="W31" s="61"/>
      <c r="X31" s="61"/>
      <c r="Y31" s="68" t="str">
        <f t="shared" si="11"/>
        <v/>
      </c>
      <c r="Z31" s="69"/>
      <c r="AA31" s="70"/>
    </row>
    <row r="32" spans="1:27" ht="21" customHeight="1">
      <c r="A32" s="11">
        <v>25</v>
      </c>
      <c r="B32" s="12" t="s">
        <v>139</v>
      </c>
      <c r="C32" s="35" t="s">
        <v>140</v>
      </c>
      <c r="D32" s="14"/>
      <c r="E32" s="15">
        <v>8</v>
      </c>
      <c r="F32" s="16">
        <f t="shared" si="12"/>
        <v>0.2</v>
      </c>
      <c r="G32" s="16">
        <f t="shared" si="10"/>
        <v>9.8000000000000007</v>
      </c>
      <c r="H32" s="16">
        <f t="shared" si="2"/>
        <v>1.1800000000000002</v>
      </c>
      <c r="I32" s="52"/>
      <c r="J32" s="53">
        <v>44010</v>
      </c>
      <c r="K32" s="53">
        <v>44010</v>
      </c>
      <c r="L32" s="54" t="str">
        <f t="shared" si="3"/>
        <v>○</v>
      </c>
      <c r="M32" s="55" t="b">
        <f t="shared" si="4"/>
        <v>0</v>
      </c>
      <c r="N32" s="53">
        <v>44010</v>
      </c>
      <c r="O32" s="53">
        <v>44010</v>
      </c>
      <c r="P32" s="56">
        <v>2</v>
      </c>
      <c r="Q32" s="60">
        <f t="shared" si="9"/>
        <v>2</v>
      </c>
      <c r="R32" s="54" t="str">
        <f t="shared" si="5"/>
        <v>○</v>
      </c>
      <c r="S32" s="55" t="b">
        <f t="shared" si="6"/>
        <v>0</v>
      </c>
      <c r="T32" s="63">
        <v>0.2</v>
      </c>
      <c r="U32" s="61">
        <v>9.8000000000000007</v>
      </c>
      <c r="V32" s="16">
        <f t="shared" si="7"/>
        <v>1.1800000000000002</v>
      </c>
      <c r="W32" s="61"/>
      <c r="X32" s="61"/>
      <c r="Y32" s="68" t="str">
        <f t="shared" si="11"/>
        <v/>
      </c>
      <c r="Z32" s="69"/>
      <c r="AA32" s="70"/>
    </row>
    <row r="33" spans="1:27" ht="21" customHeight="1">
      <c r="A33" s="11">
        <v>26</v>
      </c>
      <c r="B33" s="12" t="s">
        <v>141</v>
      </c>
      <c r="C33" s="35" t="s">
        <v>142</v>
      </c>
      <c r="D33" s="14"/>
      <c r="E33" s="15">
        <v>0.2</v>
      </c>
      <c r="F33" s="16">
        <f t="shared" si="12"/>
        <v>0.2</v>
      </c>
      <c r="G33" s="16">
        <f t="shared" si="10"/>
        <v>0.2</v>
      </c>
      <c r="H33" s="16">
        <f t="shared" si="2"/>
        <v>0.22000000000000003</v>
      </c>
      <c r="I33" s="52"/>
      <c r="J33" s="53">
        <v>44010</v>
      </c>
      <c r="K33" s="53">
        <v>44010</v>
      </c>
      <c r="L33" s="54" t="str">
        <f t="shared" si="3"/>
        <v>○</v>
      </c>
      <c r="M33" s="55" t="b">
        <f t="shared" si="4"/>
        <v>0</v>
      </c>
      <c r="N33" s="53">
        <v>44010</v>
      </c>
      <c r="O33" s="53">
        <v>44010</v>
      </c>
      <c r="P33" s="56">
        <v>2</v>
      </c>
      <c r="Q33" s="60">
        <f t="shared" si="9"/>
        <v>2</v>
      </c>
      <c r="R33" s="54" t="str">
        <f t="shared" si="5"/>
        <v>○</v>
      </c>
      <c r="S33" s="55" t="b">
        <f t="shared" si="6"/>
        <v>0</v>
      </c>
      <c r="T33" s="64">
        <v>0.2</v>
      </c>
      <c r="U33" s="61">
        <v>0.2</v>
      </c>
      <c r="V33" s="16">
        <f t="shared" si="7"/>
        <v>0.22000000000000003</v>
      </c>
      <c r="W33" s="61"/>
      <c r="X33" s="61"/>
      <c r="Y33" s="68" t="str">
        <f t="shared" si="11"/>
        <v/>
      </c>
      <c r="Z33" s="69"/>
      <c r="AA33" s="70"/>
    </row>
    <row r="34" spans="1:27" ht="21" customHeight="1">
      <c r="A34" s="11">
        <v>27</v>
      </c>
      <c r="B34" s="12" t="s">
        <v>143</v>
      </c>
      <c r="C34" s="13" t="s">
        <v>144</v>
      </c>
      <c r="D34" s="14"/>
      <c r="E34" s="15">
        <v>0.3</v>
      </c>
      <c r="F34" s="16">
        <f t="shared" si="12"/>
        <v>0.25</v>
      </c>
      <c r="G34" s="16">
        <f t="shared" si="10"/>
        <v>0</v>
      </c>
      <c r="H34" s="16">
        <f t="shared" si="2"/>
        <v>0.25</v>
      </c>
      <c r="I34" s="52"/>
      <c r="J34" s="53">
        <v>44026</v>
      </c>
      <c r="K34" s="53">
        <v>44025</v>
      </c>
      <c r="L34" s="54" t="str">
        <f t="shared" si="3"/>
        <v>◎</v>
      </c>
      <c r="M34" s="55" t="b">
        <f t="shared" si="4"/>
        <v>0</v>
      </c>
      <c r="N34" s="53">
        <v>44027</v>
      </c>
      <c r="O34" s="53">
        <v>44026</v>
      </c>
      <c r="P34" s="56">
        <v>2</v>
      </c>
      <c r="Q34" s="60">
        <f t="shared" si="9"/>
        <v>2</v>
      </c>
      <c r="R34" s="54" t="str">
        <f t="shared" si="5"/>
        <v>◎</v>
      </c>
      <c r="S34" s="55" t="b">
        <f t="shared" si="6"/>
        <v>0</v>
      </c>
      <c r="T34" s="62">
        <v>0.25</v>
      </c>
      <c r="U34" s="61">
        <v>0</v>
      </c>
      <c r="V34" s="16">
        <f t="shared" si="7"/>
        <v>0.25</v>
      </c>
      <c r="W34" s="61"/>
      <c r="X34" s="61"/>
      <c r="Y34" s="68" t="str">
        <f t="shared" si="11"/>
        <v/>
      </c>
      <c r="Z34" s="69"/>
      <c r="AA34" s="70"/>
    </row>
    <row r="35" spans="1:27" ht="31.8" customHeight="1">
      <c r="A35" s="11">
        <v>28</v>
      </c>
      <c r="B35" s="12" t="s">
        <v>145</v>
      </c>
      <c r="C35" s="13" t="s">
        <v>146</v>
      </c>
      <c r="D35" s="14"/>
      <c r="E35" s="15">
        <v>0.6</v>
      </c>
      <c r="F35" s="16">
        <f t="shared" si="12"/>
        <v>0.5</v>
      </c>
      <c r="G35" s="16">
        <f t="shared" si="10"/>
        <v>0</v>
      </c>
      <c r="H35" s="16">
        <f t="shared" si="2"/>
        <v>0.5</v>
      </c>
      <c r="I35" s="52"/>
      <c r="J35" s="53">
        <v>44027</v>
      </c>
      <c r="K35" s="53">
        <v>42930</v>
      </c>
      <c r="L35" s="54" t="str">
        <f t="shared" si="3"/>
        <v>◎</v>
      </c>
      <c r="M35" s="55" t="b">
        <f t="shared" si="4"/>
        <v>0</v>
      </c>
      <c r="N35" s="53">
        <v>44028</v>
      </c>
      <c r="O35" s="53">
        <v>44026</v>
      </c>
      <c r="P35" s="56">
        <v>4</v>
      </c>
      <c r="Q35" s="60">
        <f t="shared" si="9"/>
        <v>4</v>
      </c>
      <c r="R35" s="54" t="str">
        <f t="shared" si="5"/>
        <v>◎</v>
      </c>
      <c r="S35" s="55">
        <f t="shared" si="6"/>
        <v>0</v>
      </c>
      <c r="T35" s="61">
        <v>0.5</v>
      </c>
      <c r="U35" s="61">
        <v>0</v>
      </c>
      <c r="V35" s="16">
        <f t="shared" si="7"/>
        <v>0.5</v>
      </c>
      <c r="W35" s="61"/>
      <c r="X35" s="61"/>
      <c r="Y35" s="68" t="str">
        <f t="shared" si="11"/>
        <v/>
      </c>
      <c r="Z35" s="69"/>
      <c r="AA35" s="70"/>
    </row>
    <row r="36" spans="1:27">
      <c r="A36" s="11"/>
      <c r="B36" s="11" t="s">
        <v>53</v>
      </c>
      <c r="C36" s="11"/>
      <c r="D36" s="23"/>
      <c r="E36" s="15">
        <f>SUM(E30:E30)</f>
        <v>3</v>
      </c>
      <c r="F36" s="16"/>
      <c r="G36" s="16"/>
      <c r="H36" s="16">
        <f>SUM(H30:H30)</f>
        <v>0.55000000000000004</v>
      </c>
      <c r="I36" s="52" t="e">
        <f>SUM(I30:I30)</f>
        <v>#REF!</v>
      </c>
      <c r="J36" s="57"/>
      <c r="K36" s="57"/>
      <c r="L36" s="54" t="str">
        <f t="shared" si="3"/>
        <v/>
      </c>
      <c r="M36" s="58"/>
      <c r="N36" s="57"/>
      <c r="O36" s="57"/>
      <c r="P36" s="59">
        <f>SUM(P30:P35)</f>
        <v>14</v>
      </c>
      <c r="Q36" s="60">
        <f>SUM(Q30:Q30)</f>
        <v>2</v>
      </c>
      <c r="R36" s="54"/>
      <c r="S36" s="55" t="str">
        <f t="shared" si="6"/>
        <v/>
      </c>
      <c r="T36" s="65"/>
      <c r="U36" s="65"/>
      <c r="V36" s="66">
        <f>SUM(V30:V30)</f>
        <v>0.55000000000000004</v>
      </c>
      <c r="W36" s="65"/>
      <c r="X36" s="65"/>
      <c r="Y36" s="66">
        <f>SUM(Y30:Y30)</f>
        <v>0</v>
      </c>
      <c r="Z36" s="69"/>
      <c r="AA36" s="70"/>
    </row>
    <row r="37" spans="1:27">
      <c r="A37" s="1"/>
      <c r="B37" s="1"/>
      <c r="C37" s="1"/>
      <c r="D37" s="2"/>
      <c r="E37" s="3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2"/>
      <c r="E38" s="3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97" t="s">
        <v>147</v>
      </c>
      <c r="B39" s="37" t="s">
        <v>148</v>
      </c>
      <c r="C39" s="38" t="s">
        <v>149</v>
      </c>
      <c r="D39" s="39">
        <f>1-COUNTIF(L7:L30,"")/A34</f>
        <v>1</v>
      </c>
      <c r="E39" s="3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98"/>
      <c r="B40" s="40" t="s">
        <v>150</v>
      </c>
      <c r="C40" s="41" t="s">
        <v>151</v>
      </c>
      <c r="D40" s="42">
        <f>COUNTIF($L$7:$L$30,"◎")</f>
        <v>2</v>
      </c>
      <c r="E40" s="3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98"/>
      <c r="B41" s="43" t="e">
        <v>#REF!</v>
      </c>
      <c r="C41" s="41" t="s">
        <v>152</v>
      </c>
      <c r="D41" s="42">
        <f>COUNTIF($L$7:$L$30,"○")</f>
        <v>21</v>
      </c>
      <c r="E41" s="3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98"/>
      <c r="B42" s="44"/>
      <c r="C42" s="41" t="s">
        <v>153</v>
      </c>
      <c r="D42" s="42">
        <f>COUNTIF(M7:M30,1)</f>
        <v>0</v>
      </c>
      <c r="E42" s="3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98"/>
      <c r="B43" s="44"/>
      <c r="C43" s="41" t="s">
        <v>154</v>
      </c>
      <c r="D43" s="42">
        <f>COUNTIF($L$7:$L$30,"△")</f>
        <v>1</v>
      </c>
      <c r="E43" s="3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98"/>
      <c r="B44" s="44"/>
      <c r="C44" s="45" t="s">
        <v>60</v>
      </c>
      <c r="D44" s="46">
        <f>1-COUNTIF(R7:R30,"")/A34</f>
        <v>1</v>
      </c>
      <c r="E44" s="3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98"/>
      <c r="B45" s="47"/>
      <c r="C45" s="41" t="s">
        <v>155</v>
      </c>
      <c r="D45" s="42">
        <f>COUNTIF($R$7:$R$36,"◎")</f>
        <v>5</v>
      </c>
      <c r="E45" s="3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98"/>
      <c r="B46" s="47"/>
      <c r="C46" s="41" t="s">
        <v>156</v>
      </c>
      <c r="D46" s="42">
        <f>COUNTIF($R$7:$R$36,"○")</f>
        <v>24</v>
      </c>
      <c r="E46" s="3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98"/>
      <c r="B47" s="48"/>
      <c r="C47" s="41" t="s">
        <v>157</v>
      </c>
      <c r="D47" s="42">
        <f>COUNTIF(S7:S30,1)</f>
        <v>0</v>
      </c>
      <c r="E47" s="3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98"/>
      <c r="B48" s="48"/>
      <c r="C48" s="41" t="s">
        <v>158</v>
      </c>
      <c r="D48" s="42">
        <f>COUNTIF($R$7:$R$36,"△")</f>
        <v>0</v>
      </c>
      <c r="E48" s="3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99"/>
      <c r="B49" s="49"/>
      <c r="C49" s="50" t="s">
        <v>66</v>
      </c>
      <c r="D49" s="51">
        <f>P36</f>
        <v>14</v>
      </c>
      <c r="E49" s="3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</sheetData>
  <sheetProtection formatCells="0" insertHyperlinks="0" autoFilter="0"/>
  <autoFilter ref="A6:Z36" xr:uid="{00000000-0009-0000-0000-000001000000}">
    <sortState xmlns:xlrd2="http://schemas.microsoft.com/office/spreadsheetml/2017/richdata2" ref="A8:Z36">
      <sortCondition ref="B6:B36"/>
    </sortState>
  </autoFilter>
  <mergeCells count="22">
    <mergeCell ref="F4:H5"/>
    <mergeCell ref="P5:P6"/>
    <mergeCell ref="Q5:Q6"/>
    <mergeCell ref="R5:R6"/>
    <mergeCell ref="S5:S6"/>
    <mergeCell ref="Z4:Z6"/>
    <mergeCell ref="J4:Y4"/>
    <mergeCell ref="T5:V5"/>
    <mergeCell ref="W5:Y5"/>
    <mergeCell ref="A4:A6"/>
    <mergeCell ref="A39:A49"/>
    <mergeCell ref="B4:B6"/>
    <mergeCell ref="C4:C6"/>
    <mergeCell ref="D4:D5"/>
    <mergeCell ref="E4:E6"/>
    <mergeCell ref="I4:I6"/>
    <mergeCell ref="J5:J6"/>
    <mergeCell ref="K5:K6"/>
    <mergeCell ref="L5:L6"/>
    <mergeCell ref="M5:M6"/>
    <mergeCell ref="N5:N6"/>
    <mergeCell ref="O5:O6"/>
  </mergeCells>
  <phoneticPr fontId="20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3"/>
  <pixelatorList sheetStid="2"/>
  <pixelatorList sheetStid="4"/>
</pixelators>
</file>

<file path=customXml/item3.xml><?xml version="1.0" encoding="utf-8"?>
<allowEditUser xmlns="https://web.wps.cn/et/2018/main" xmlns:s="http://schemas.openxmlformats.org/spreadsheetml/2006/main" hasInvisiblePropRange="0">
  <rangeList sheetStid="3" master=""/>
  <rangeList sheetStid="2" master=""/>
</allowEditUser>
</file>

<file path=customXml/item4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2" interlineOnOff="0" interlineColor="0" isDbSheet="0"/>
  </woSheetsProps>
  <woBookProps>
    <bookSettings isFilterShared="1" isAutoUpdatePaused="0" filterType="conn"/>
  </woBookProps>
</woProp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需求设计开发</vt:lpstr>
      <vt:lpstr>代码管理</vt:lpstr>
      <vt:lpstr>需求设计开发!Print_Area</vt:lpstr>
      <vt:lpstr>需求设计开发!Print_Titles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todd qu</cp:lastModifiedBy>
  <dcterms:created xsi:type="dcterms:W3CDTF">2006-09-14T03:21:00Z</dcterms:created>
  <dcterms:modified xsi:type="dcterms:W3CDTF">2024-06-14T07:49:34Z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0DC7C94D4DF547289DB7D839B26A935F</vt:lpwstr>
  </property>
</Properties>
</file>