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Vue\SNS\SNS\doc\11. 小组进度日报\"/>
    </mc:Choice>
  </mc:AlternateContent>
  <xr:revisionPtr revIDLastSave="0" documentId="13_ncr:1_{1267854E-24D5-4CF5-8A68-4823FC81EB4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代码管理" sheetId="2" r:id="rId1"/>
  </sheets>
  <externalReferences>
    <externalReference r:id="rId2"/>
    <externalReference r:id="rId3"/>
  </externalReferences>
  <definedNames>
    <definedName name="_xlnm._FilterDatabase" localSheetId="0" hidden="1">代码管理!$A$6:$Z$24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2" l="1"/>
  <c r="T8" i="2"/>
  <c r="V8" i="2" s="1"/>
  <c r="T9" i="2"/>
  <c r="V9" i="2" s="1"/>
  <c r="T10" i="2"/>
  <c r="V10" i="2" s="1"/>
  <c r="T11" i="2"/>
  <c r="V11" i="2" s="1"/>
  <c r="T12" i="2"/>
  <c r="V12" i="2" s="1"/>
  <c r="T13" i="2"/>
  <c r="V13" i="2" s="1"/>
  <c r="T14" i="2"/>
  <c r="T15" i="2"/>
  <c r="V15" i="2" s="1"/>
  <c r="T16" i="2"/>
  <c r="T17" i="2"/>
  <c r="T18" i="2"/>
  <c r="V18" i="2" s="1"/>
  <c r="T19" i="2"/>
  <c r="T20" i="2"/>
  <c r="T21" i="2"/>
  <c r="T22" i="2"/>
  <c r="V22" i="2" s="1"/>
  <c r="T23" i="2"/>
  <c r="T24" i="2"/>
  <c r="F8" i="2"/>
  <c r="F9" i="2"/>
  <c r="F10" i="2"/>
  <c r="F11" i="2"/>
  <c r="F12" i="2"/>
  <c r="F13" i="2"/>
  <c r="F14" i="2"/>
  <c r="F15" i="2"/>
  <c r="F16" i="2"/>
  <c r="F17" i="2"/>
  <c r="F18" i="2"/>
  <c r="F19" i="2"/>
  <c r="H19" i="2" s="1"/>
  <c r="F20" i="2"/>
  <c r="F21" i="2"/>
  <c r="F22" i="2"/>
  <c r="F23" i="2"/>
  <c r="F24" i="2"/>
  <c r="T7" i="2"/>
  <c r="V7" i="2" s="1"/>
  <c r="F7" i="2"/>
  <c r="H18" i="2"/>
  <c r="V24" i="2"/>
  <c r="S24" i="2"/>
  <c r="M24" i="2"/>
  <c r="V23" i="2"/>
  <c r="S23" i="2"/>
  <c r="M23" i="2"/>
  <c r="Y22" i="2"/>
  <c r="S22" i="2"/>
  <c r="M22" i="2"/>
  <c r="Y21" i="2"/>
  <c r="V21" i="2"/>
  <c r="S21" i="2"/>
  <c r="M21" i="2"/>
  <c r="Y20" i="2"/>
  <c r="V20" i="2"/>
  <c r="S20" i="2"/>
  <c r="M20" i="2"/>
  <c r="Y19" i="2"/>
  <c r="V19" i="2"/>
  <c r="S19" i="2"/>
  <c r="M19" i="2"/>
  <c r="Y18" i="2"/>
  <c r="S18" i="2"/>
  <c r="M18" i="2"/>
  <c r="V17" i="2"/>
  <c r="S17" i="2"/>
  <c r="M17" i="2"/>
  <c r="V16" i="2"/>
  <c r="S16" i="2"/>
  <c r="H16" i="2"/>
  <c r="M16" i="2"/>
  <c r="I16" i="2"/>
  <c r="S15" i="2"/>
  <c r="M15" i="2"/>
  <c r="I15" i="2"/>
  <c r="V14" i="2"/>
  <c r="S14" i="2"/>
  <c r="M14" i="2"/>
  <c r="I14" i="2"/>
  <c r="S13" i="2"/>
  <c r="M13" i="2"/>
  <c r="I13" i="2"/>
  <c r="S12" i="2"/>
  <c r="M12" i="2"/>
  <c r="I12" i="2"/>
  <c r="S11" i="2"/>
  <c r="M11" i="2"/>
  <c r="I11" i="2"/>
  <c r="Y10" i="2"/>
  <c r="S10" i="2"/>
  <c r="M10" i="2"/>
  <c r="I10" i="2"/>
  <c r="Y9" i="2"/>
  <c r="S9" i="2"/>
  <c r="M9" i="2"/>
  <c r="I9" i="2"/>
  <c r="Y8" i="2"/>
  <c r="S8" i="2"/>
  <c r="M8" i="2"/>
  <c r="I8" i="2"/>
  <c r="Y7" i="2"/>
  <c r="S7" i="2"/>
  <c r="M7" i="2"/>
  <c r="I7" i="2"/>
  <c r="H14" i="2" l="1"/>
  <c r="C29" i="2"/>
  <c r="H21" i="2"/>
  <c r="H9" i="2"/>
  <c r="H22" i="2"/>
  <c r="H17" i="2"/>
  <c r="H12" i="2"/>
  <c r="H23" i="2"/>
  <c r="H8" i="2"/>
  <c r="H11" i="2"/>
  <c r="H15" i="2"/>
  <c r="H20" i="2"/>
  <c r="H24" i="2"/>
  <c r="C31" i="2"/>
  <c r="H10" i="2"/>
  <c r="C34" i="2"/>
  <c r="H13" i="2"/>
  <c r="H7" i="2" l="1"/>
</calcChain>
</file>

<file path=xl/sharedStrings.xml><?xml version="1.0" encoding="utf-8"?>
<sst xmlns="http://schemas.openxmlformats.org/spreadsheetml/2006/main" count="119" uniqueCount="81">
  <si>
    <t>No</t>
  </si>
  <si>
    <t>累計
時間</t>
  </si>
  <si>
    <t>预定开始日期</t>
  </si>
  <si>
    <t>实际开始日期</t>
  </si>
  <si>
    <t>延期未开始</t>
  </si>
  <si>
    <t>实际完成日期</t>
  </si>
  <si>
    <t>累計
時間
（完成）</t>
  </si>
  <si>
    <t>延期未完成</t>
  </si>
  <si>
    <t>合計</t>
  </si>
  <si>
    <t>完成率</t>
  </si>
  <si>
    <t xml:space="preserve">  工数統計</t>
  </si>
  <si>
    <t>日期</t>
  </si>
  <si>
    <t>编号</t>
  </si>
  <si>
    <t>功能</t>
  </si>
  <si>
    <t>担当则</t>
  </si>
  <si>
    <r>
      <rPr>
        <b/>
        <sz val="8"/>
        <rFont val="宋体"/>
        <family val="3"/>
        <charset val="134"/>
      </rPr>
      <t>预计规</t>
    </r>
    <r>
      <rPr>
        <b/>
        <sz val="8"/>
        <rFont val="MS Gothic"/>
        <family val="3"/>
        <charset val="128"/>
      </rPr>
      <t>模（KS）</t>
    </r>
  </si>
  <si>
    <r>
      <rPr>
        <b/>
        <sz val="8"/>
        <rFont val="宋体"/>
        <family val="3"/>
        <charset val="134"/>
      </rPr>
      <t>实际规模</t>
    </r>
    <r>
      <rPr>
        <b/>
        <sz val="8"/>
        <rFont val="MS Gothic"/>
        <family val="3"/>
        <charset val="128"/>
      </rPr>
      <t>（KS）</t>
    </r>
  </si>
  <si>
    <t>代码完成行数 (KS)</t>
  </si>
  <si>
    <t>予定完成
日付</t>
  </si>
  <si>
    <t>累計
時間
（h）</t>
  </si>
  <si>
    <t>作業
完成
状態</t>
  </si>
  <si>
    <t>累計作業</t>
  </si>
  <si>
    <t>当日作成</t>
  </si>
  <si>
    <t>C</t>
  </si>
  <si>
    <t>手动作业</t>
  </si>
  <si>
    <t>自动zuoye</t>
  </si>
  <si>
    <t>手動
作業累計</t>
  </si>
  <si>
    <t>自動
作業累計</t>
  </si>
  <si>
    <t>手動
作成</t>
  </si>
  <si>
    <t>自動
作成</t>
  </si>
  <si>
    <t>进度统计</t>
    <phoneticPr fontId="14" type="noConversion"/>
  </si>
  <si>
    <t>开始率</t>
    <phoneticPr fontId="14" type="noConversion"/>
  </si>
  <si>
    <t>前端-用户登录注册界面</t>
    <phoneticPr fontId="14" type="noConversion"/>
  </si>
  <si>
    <t>前端-博文、评论有关界面</t>
    <phoneticPr fontId="14" type="noConversion"/>
  </si>
  <si>
    <t>前端-内推有关界面</t>
    <phoneticPr fontId="14" type="noConversion"/>
  </si>
  <si>
    <t>前端-活动有关界面</t>
    <phoneticPr fontId="14" type="noConversion"/>
  </si>
  <si>
    <t>前端-发包、简历有关界面</t>
    <phoneticPr fontId="14" type="noConversion"/>
  </si>
  <si>
    <t>后端-用户登录注册逻辑</t>
    <phoneticPr fontId="14" type="noConversion"/>
  </si>
  <si>
    <t>后端-博文、评论逻辑</t>
    <phoneticPr fontId="14" type="noConversion"/>
  </si>
  <si>
    <t>后端-活动有关逻辑</t>
    <phoneticPr fontId="14" type="noConversion"/>
  </si>
  <si>
    <t>后端-内推有关逻辑</t>
    <phoneticPr fontId="14" type="noConversion"/>
  </si>
  <si>
    <t>后端-发包、简历有关逻辑</t>
    <phoneticPr fontId="14" type="noConversion"/>
  </si>
  <si>
    <t>数据库-用户信息</t>
    <phoneticPr fontId="14" type="noConversion"/>
  </si>
  <si>
    <t>数据库-博文信息</t>
    <phoneticPr fontId="14" type="noConversion"/>
  </si>
  <si>
    <t>fronted-001</t>
    <phoneticPr fontId="14" type="noConversion"/>
  </si>
  <si>
    <t>fronted-002</t>
  </si>
  <si>
    <t>fronted-003</t>
  </si>
  <si>
    <t>fronted-004</t>
  </si>
  <si>
    <t>fronted-005</t>
  </si>
  <si>
    <t>backend-001</t>
    <phoneticPr fontId="14" type="noConversion"/>
  </si>
  <si>
    <t>backend-002</t>
  </si>
  <si>
    <t>backend-003</t>
  </si>
  <si>
    <t>backend-004</t>
  </si>
  <si>
    <t>backend-005</t>
  </si>
  <si>
    <t>database-001</t>
    <phoneticPr fontId="14" type="noConversion"/>
  </si>
  <si>
    <t>database-002</t>
  </si>
  <si>
    <t>database-003</t>
  </si>
  <si>
    <t>database-004</t>
  </si>
  <si>
    <t>database-005</t>
  </si>
  <si>
    <t>database-006</t>
  </si>
  <si>
    <t>database-007</t>
  </si>
  <si>
    <t>database-008</t>
  </si>
  <si>
    <t>数据库-评论信息</t>
    <phoneticPr fontId="14" type="noConversion"/>
  </si>
  <si>
    <t>数据库-内推信息</t>
    <phoneticPr fontId="14" type="noConversion"/>
  </si>
  <si>
    <t>数据库-收藏信息</t>
    <phoneticPr fontId="14" type="noConversion"/>
  </si>
  <si>
    <t>数据库-活动信息</t>
    <phoneticPr fontId="14" type="noConversion"/>
  </si>
  <si>
    <t>数据库-订单信息</t>
    <phoneticPr fontId="14" type="noConversion"/>
  </si>
  <si>
    <t>数据库-简历信息</t>
    <phoneticPr fontId="14" type="noConversion"/>
  </si>
  <si>
    <t>◎</t>
    <phoneticPr fontId="14" type="noConversion"/>
  </si>
  <si>
    <t>分析及対策</t>
    <phoneticPr fontId="14" type="noConversion"/>
  </si>
  <si>
    <t>作業
開始
状態</t>
    <phoneticPr fontId="14" type="noConversion"/>
  </si>
  <si>
    <t>按时开始</t>
    <phoneticPr fontId="14" type="noConversion"/>
  </si>
  <si>
    <t>延期开始</t>
    <phoneticPr fontId="14" type="noConversion"/>
  </si>
  <si>
    <t>开始不了了</t>
    <phoneticPr fontId="14" type="noConversion"/>
  </si>
  <si>
    <t>还没开始</t>
    <phoneticPr fontId="14" type="noConversion"/>
  </si>
  <si>
    <t>延期完成</t>
    <phoneticPr fontId="14" type="noConversion"/>
  </si>
  <si>
    <r>
      <rPr>
        <sz val="8"/>
        <color rgb="FF000000"/>
        <rFont val="宋体"/>
        <family val="3"/>
        <charset val="134"/>
      </rPr>
      <t>按时</t>
    </r>
    <r>
      <rPr>
        <sz val="8"/>
        <color rgb="FF000000"/>
        <rFont val="ＭＳ ゴシック"/>
        <family val="3"/>
      </rPr>
      <t>完成</t>
    </r>
    <phoneticPr fontId="14" type="noConversion"/>
  </si>
  <si>
    <t>按时进行中</t>
    <phoneticPr fontId="14" type="noConversion"/>
  </si>
  <si>
    <r>
      <t>跟前端</t>
    </r>
    <r>
      <rPr>
        <sz val="8"/>
        <color rgb="FF000000"/>
        <rFont val="宋体"/>
        <family val="3"/>
        <charset val="134"/>
      </rPr>
      <t>对接的时候出现很多问题啊，但是没关系啊，全都解决了</t>
    </r>
    <phoneticPr fontId="14" type="noConversion"/>
  </si>
  <si>
    <t>发包和简历先不写啊，先写写文档这几天</t>
    <phoneticPr fontId="14" type="noConversion"/>
  </si>
  <si>
    <t>数据库还没对接啊，但没关系让他先建表啊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</si>
</sst>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);[Red]\(0.00\)"/>
    <numFmt numFmtId="177" formatCode="0.00_ "/>
    <numFmt numFmtId="178" formatCode="0.000_ "/>
    <numFmt numFmtId="179" formatCode="0.0_);[Red]\(0.0\)"/>
    <numFmt numFmtId="180" formatCode="0_);[Red]\(0\)"/>
    <numFmt numFmtId="181" formatCode="0_ "/>
    <numFmt numFmtId="182" formatCode="yyyy/m/d;@"/>
    <numFmt numFmtId="183" formatCode="0.0000_ "/>
    <numFmt numFmtId="184" formatCode="0.000_);[Red]\(0.000\)"/>
  </numFmts>
  <fonts count="17">
    <font>
      <sz val="12"/>
      <color theme="1"/>
      <name val="宋体"/>
      <charset val="134"/>
      <scheme val="minor"/>
    </font>
    <font>
      <sz val="8"/>
      <color rgb="FF000000"/>
      <name val="MS Gothic"/>
      <family val="3"/>
    </font>
    <font>
      <sz val="8"/>
      <color rgb="FF000000"/>
      <name val="ＭＳ ゴシック"/>
      <family val="3"/>
    </font>
    <font>
      <b/>
      <sz val="8"/>
      <color rgb="FF000000"/>
      <name val="宋体"/>
      <charset val="134"/>
    </font>
    <font>
      <sz val="8"/>
      <color rgb="FF000000"/>
      <name val="ＭＳ Ｐ明朝"/>
      <charset val="134"/>
    </font>
    <font>
      <b/>
      <sz val="8"/>
      <color rgb="FF000000"/>
      <name val="ＭＳ ゴシック"/>
      <family val="3"/>
    </font>
    <font>
      <sz val="8"/>
      <color rgb="FF000000"/>
      <name val="宋体"/>
      <family val="3"/>
      <charset val="134"/>
    </font>
    <font>
      <b/>
      <sz val="8"/>
      <color rgb="FF000000"/>
      <name val="MS Gothic"/>
      <family val="3"/>
      <charset val="128"/>
    </font>
    <font>
      <sz val="10"/>
      <color rgb="FF000000"/>
      <name val="Times New Roman"/>
      <family val="1"/>
    </font>
    <font>
      <sz val="8"/>
      <color rgb="FF000000"/>
      <name val="SimSun"/>
      <charset val="134"/>
    </font>
    <font>
      <b/>
      <sz val="8"/>
      <name val="MS Gothic"/>
      <family val="3"/>
      <charset val="128"/>
    </font>
    <font>
      <b/>
      <sz val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8"/>
      <color rgb="FF000000"/>
      <name val="宋体"/>
      <family val="3"/>
      <charset val="134"/>
    </font>
    <font>
      <sz val="8"/>
      <color rgb="FF000000"/>
      <name val="ＭＳ ゴシック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FFCC99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CC99"/>
      </left>
      <right style="thin">
        <color rgb="FF000000"/>
      </right>
      <top style="thin">
        <color rgb="FFFFCC99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FFCC99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0C0C0"/>
      </top>
      <bottom style="medium">
        <color rgb="FF000000"/>
      </bottom>
      <diagonal/>
    </border>
  </borders>
  <cellStyleXfs count="4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177" fontId="2" fillId="3" borderId="3" xfId="0" applyNumberFormat="1" applyFont="1" applyFill="1" applyBorder="1" applyAlignment="1">
      <alignment horizontal="right" vertical="center"/>
    </xf>
    <xf numFmtId="178" fontId="2" fillId="4" borderId="3" xfId="0" applyNumberFormat="1" applyFont="1" applyFill="1" applyBorder="1" applyAlignment="1">
      <alignment horizontal="right" vertical="center"/>
    </xf>
    <xf numFmtId="0" fontId="9" fillId="7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left" vertical="center"/>
    </xf>
    <xf numFmtId="9" fontId="2" fillId="8" borderId="7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/>
    </xf>
    <xf numFmtId="9" fontId="2" fillId="8" borderId="12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179" fontId="2" fillId="4" borderId="15" xfId="0" applyNumberFormat="1" applyFont="1" applyFill="1" applyBorder="1" applyAlignment="1">
      <alignment horizontal="center" vertical="center"/>
    </xf>
    <xf numFmtId="181" fontId="1" fillId="4" borderId="3" xfId="0" applyNumberFormat="1" applyFont="1" applyFill="1" applyBorder="1" applyAlignment="1">
      <alignment horizontal="center" vertical="center"/>
    </xf>
    <xf numFmtId="182" fontId="2" fillId="0" borderId="3" xfId="0" applyNumberFormat="1" applyFont="1" applyBorder="1" applyAlignment="1">
      <alignment horizontal="right" vertical="center"/>
    </xf>
    <xf numFmtId="183" fontId="2" fillId="4" borderId="3" xfId="0" applyNumberFormat="1" applyFont="1" applyFill="1" applyBorder="1" applyAlignment="1">
      <alignment horizontal="center" vertical="center"/>
    </xf>
    <xf numFmtId="180" fontId="2" fillId="4" borderId="3" xfId="0" applyNumberFormat="1" applyFont="1" applyFill="1" applyBorder="1" applyAlignment="1">
      <alignment horizontal="right" vertical="center"/>
    </xf>
    <xf numFmtId="179" fontId="2" fillId="0" borderId="3" xfId="0" applyNumberFormat="1" applyFont="1" applyBorder="1" applyAlignment="1">
      <alignment horizontal="right" vertical="center"/>
    </xf>
    <xf numFmtId="179" fontId="1" fillId="4" borderId="3" xfId="0" applyNumberFormat="1" applyFont="1" applyFill="1" applyBorder="1" applyAlignment="1">
      <alignment horizontal="right" vertical="center"/>
    </xf>
    <xf numFmtId="178" fontId="2" fillId="0" borderId="3" xfId="0" applyNumberFormat="1" applyFont="1" applyBorder="1" applyAlignment="1">
      <alignment horizontal="right" vertical="center"/>
    </xf>
    <xf numFmtId="184" fontId="2" fillId="0" borderId="3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84" fontId="2" fillId="4" borderId="3" xfId="0" applyNumberFormat="1" applyFont="1" applyFill="1" applyBorder="1" applyAlignment="1">
      <alignment horizontal="right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9" fillId="6" borderId="3" xfId="0" applyFont="1" applyFill="1" applyBorder="1" applyAlignment="1">
      <alignment horizontal="left" vertical="center" wrapText="1"/>
    </xf>
    <xf numFmtId="0" fontId="9" fillId="9" borderId="3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80" fontId="3" fillId="2" borderId="3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</cellXfs>
  <cellStyles count="4">
    <cellStyle name="百分比 2" xfId="1" xr:uid="{00000000-0005-0000-0000-00000D000000}"/>
    <cellStyle name="常规" xfId="0" builtinId="0"/>
    <cellStyle name="常规 2" xfId="3" xr:uid="{00000000-0005-0000-0000-000033000000}"/>
    <cellStyle name="常规 3_AlpsMIS Function Scale" xfId="2" xr:uid="{00000000-0005-0000-0000-00002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333;&#20307;&#27979;&#35797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443;&#32048;&#35373;&#35336;&#26360;&#12524;&#12499;&#12517;&#1254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单体测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詳細設計書レビュー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88"/>
  <sheetViews>
    <sheetView showGridLines="0" tabSelected="1" zoomScale="130" zoomScaleNormal="130" workbookViewId="0">
      <selection activeCell="Q21" sqref="Q21"/>
    </sheetView>
  </sheetViews>
  <sheetFormatPr defaultColWidth="8.75" defaultRowHeight="14.25"/>
  <cols>
    <col min="1" max="1" width="4" customWidth="1"/>
    <col min="2" max="2" width="14.125" customWidth="1"/>
    <col min="3" max="3" width="27.375" customWidth="1"/>
    <col min="4" max="4" width="7.75" customWidth="1"/>
    <col min="5" max="5" width="8" customWidth="1"/>
    <col min="6" max="7" width="5.375" customWidth="1"/>
    <col min="8" max="8" width="6" customWidth="1"/>
    <col min="9" max="9" width="3.875" hidden="1" customWidth="1"/>
    <col min="10" max="11" width="9.25" customWidth="1"/>
    <col min="12" max="12" width="4.125" customWidth="1"/>
    <col min="13" max="13" width="5.125" customWidth="1"/>
    <col min="14" max="15" width="9.25" customWidth="1"/>
    <col min="16" max="16" width="5.375" customWidth="1"/>
    <col min="17" max="17" width="7" customWidth="1"/>
    <col min="18" max="18" width="3.875" customWidth="1"/>
    <col min="19" max="19" width="9.375" customWidth="1"/>
    <col min="20" max="20" width="6.875" customWidth="1"/>
    <col min="21" max="21" width="8.375" customWidth="1"/>
    <col min="22" max="22" width="6" customWidth="1"/>
    <col min="23" max="23" width="7.625" customWidth="1"/>
    <col min="24" max="24" width="8.375" customWidth="1"/>
    <col min="25" max="25" width="6" customWidth="1"/>
    <col min="26" max="26" width="41.625" customWidth="1"/>
    <col min="27" max="27" width="14.5" customWidth="1"/>
  </cols>
  <sheetData>
    <row r="1" spans="1:27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4.75" customHeight="1">
      <c r="A2" s="3" t="s">
        <v>11</v>
      </c>
      <c r="B2" s="4">
        <v>45499</v>
      </c>
      <c r="C2" s="1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6"/>
      <c r="B3" s="7"/>
      <c r="C3" s="1"/>
      <c r="D3" s="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62" t="s">
        <v>0</v>
      </c>
      <c r="B4" s="57" t="s">
        <v>12</v>
      </c>
      <c r="C4" s="57" t="s">
        <v>13</v>
      </c>
      <c r="D4" s="49" t="s">
        <v>14</v>
      </c>
      <c r="E4" s="60" t="s">
        <v>15</v>
      </c>
      <c r="F4" s="52" t="s">
        <v>16</v>
      </c>
      <c r="G4" s="53"/>
      <c r="H4" s="53"/>
      <c r="I4" s="50" t="s">
        <v>1</v>
      </c>
      <c r="J4" s="47" t="s">
        <v>17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5" t="s">
        <v>69</v>
      </c>
      <c r="AA4" s="35"/>
    </row>
    <row r="5" spans="1:27">
      <c r="A5" s="62"/>
      <c r="B5" s="58"/>
      <c r="C5" s="58"/>
      <c r="D5" s="59"/>
      <c r="E5" s="61"/>
      <c r="F5" s="53"/>
      <c r="G5" s="53"/>
      <c r="H5" s="53"/>
      <c r="I5" s="50"/>
      <c r="J5" s="49" t="s">
        <v>2</v>
      </c>
      <c r="K5" s="49" t="s">
        <v>3</v>
      </c>
      <c r="L5" s="51" t="s">
        <v>70</v>
      </c>
      <c r="M5" s="44" t="s">
        <v>4</v>
      </c>
      <c r="N5" s="49" t="s">
        <v>18</v>
      </c>
      <c r="O5" s="49" t="s">
        <v>5</v>
      </c>
      <c r="P5" s="49" t="s">
        <v>19</v>
      </c>
      <c r="Q5" s="50" t="s">
        <v>6</v>
      </c>
      <c r="R5" s="44" t="s">
        <v>20</v>
      </c>
      <c r="S5" s="44" t="s">
        <v>7</v>
      </c>
      <c r="T5" s="48" t="s">
        <v>21</v>
      </c>
      <c r="U5" s="48"/>
      <c r="V5" s="48"/>
      <c r="W5" s="48" t="s">
        <v>22</v>
      </c>
      <c r="X5" s="48"/>
      <c r="Y5" s="48"/>
      <c r="Z5" s="46"/>
      <c r="AA5" s="35"/>
    </row>
    <row r="6" spans="1:27" ht="30" customHeight="1">
      <c r="A6" s="62"/>
      <c r="B6" s="58"/>
      <c r="C6" s="58"/>
      <c r="D6" s="9" t="s">
        <v>23</v>
      </c>
      <c r="E6" s="61"/>
      <c r="F6" s="10" t="s">
        <v>24</v>
      </c>
      <c r="G6" s="10" t="s">
        <v>25</v>
      </c>
      <c r="H6" s="10" t="s">
        <v>8</v>
      </c>
      <c r="I6" s="50"/>
      <c r="J6" s="49"/>
      <c r="K6" s="49"/>
      <c r="L6" s="44"/>
      <c r="M6" s="44"/>
      <c r="N6" s="49"/>
      <c r="O6" s="49"/>
      <c r="P6" s="49"/>
      <c r="Q6" s="50"/>
      <c r="R6" s="50"/>
      <c r="S6" s="44"/>
      <c r="T6" s="8" t="s">
        <v>26</v>
      </c>
      <c r="U6" s="8" t="s">
        <v>27</v>
      </c>
      <c r="V6" s="10" t="s">
        <v>8</v>
      </c>
      <c r="W6" s="8" t="s">
        <v>28</v>
      </c>
      <c r="X6" s="8" t="s">
        <v>29</v>
      </c>
      <c r="Y6" s="10" t="s">
        <v>8</v>
      </c>
      <c r="Z6" s="46"/>
      <c r="AA6" s="35"/>
    </row>
    <row r="7" spans="1:27">
      <c r="A7" s="11">
        <v>1</v>
      </c>
      <c r="B7" s="12" t="s">
        <v>44</v>
      </c>
      <c r="C7" s="16" t="s">
        <v>32</v>
      </c>
      <c r="D7" s="13"/>
      <c r="E7" s="14">
        <v>0.5</v>
      </c>
      <c r="F7" s="15">
        <f>E7</f>
        <v>0.5</v>
      </c>
      <c r="G7" s="15">
        <v>0</v>
      </c>
      <c r="H7" s="15">
        <f t="shared" ref="H7:H24" si="0">IF(F7="","",F7+G7*10%)</f>
        <v>0.5</v>
      </c>
      <c r="I7" s="27" t="e">
        <f>IF([1]单体测试!AB7="","",Q7+#REF!+[2]詳細設計書レビュー!M8+[2]詳細設計書レビュー!Q8+[2]詳細設計書レビュー!#REF!+[2]詳細設計書レビュー!#REF!+[1]单体测试!AD7+[1]单体测试!O7)</f>
        <v>#REF!</v>
      </c>
      <c r="J7" s="28">
        <v>45498</v>
      </c>
      <c r="K7" s="28">
        <v>45498</v>
      </c>
      <c r="L7" s="29" t="s">
        <v>68</v>
      </c>
      <c r="M7" s="30" t="b">
        <f t="shared" ref="M7:M24" si="1">IF(J7="","",IF(J7&lt;=$B$2,IF(K7="",1),0))</f>
        <v>0</v>
      </c>
      <c r="N7" s="28">
        <v>45498</v>
      </c>
      <c r="O7" s="28">
        <v>45498</v>
      </c>
      <c r="P7" s="31">
        <v>10</v>
      </c>
      <c r="Q7" s="32">
        <v>10</v>
      </c>
      <c r="R7" s="29" t="s">
        <v>68</v>
      </c>
      <c r="S7" s="30" t="b">
        <f t="shared" ref="S7:S24" si="2">IF(N7="","",IF($B$2&gt;=N7,IF(O7="",1),0))</f>
        <v>0</v>
      </c>
      <c r="T7" s="34">
        <f>E7</f>
        <v>0.5</v>
      </c>
      <c r="U7" s="34">
        <v>0</v>
      </c>
      <c r="V7" s="15">
        <f t="shared" ref="V7:V24" si="3">IF(T7="","",T7+U7*10%)</f>
        <v>0.5</v>
      </c>
      <c r="W7" s="34"/>
      <c r="X7" s="34"/>
      <c r="Y7" s="36" t="str">
        <f>IF(W7="","",W7+X7*10%)</f>
        <v/>
      </c>
      <c r="Z7" s="37"/>
      <c r="AA7" s="38"/>
    </row>
    <row r="8" spans="1:27">
      <c r="A8" s="11">
        <v>2</v>
      </c>
      <c r="B8" s="12" t="s">
        <v>45</v>
      </c>
      <c r="C8" s="16" t="s">
        <v>33</v>
      </c>
      <c r="D8" s="13"/>
      <c r="E8" s="14">
        <v>1.5</v>
      </c>
      <c r="F8" s="15">
        <f t="shared" ref="F8:F24" si="4">E8</f>
        <v>1.5</v>
      </c>
      <c r="G8" s="15">
        <v>0</v>
      </c>
      <c r="H8" s="15">
        <f t="shared" si="0"/>
        <v>1.5</v>
      </c>
      <c r="I8" s="27" t="e">
        <f>IF([1]单体测试!AB8="","",Q8+#REF!+[2]詳細設計書レビュー!M9+[2]詳細設計書レビュー!Q9+[2]詳細設計書レビュー!#REF!+[2]詳細設計書レビュー!#REF!+[1]单体测试!AD8+[1]单体测试!O8)</f>
        <v>#REF!</v>
      </c>
      <c r="J8" s="28">
        <v>45498</v>
      </c>
      <c r="K8" s="28">
        <v>45498</v>
      </c>
      <c r="L8" s="29" t="s">
        <v>68</v>
      </c>
      <c r="M8" s="30" t="b">
        <f t="shared" si="1"/>
        <v>0</v>
      </c>
      <c r="N8" s="28">
        <v>45498</v>
      </c>
      <c r="O8" s="28">
        <v>45498</v>
      </c>
      <c r="P8" s="31">
        <v>10</v>
      </c>
      <c r="Q8" s="32">
        <v>10</v>
      </c>
      <c r="R8" s="29" t="s">
        <v>68</v>
      </c>
      <c r="S8" s="30" t="b">
        <f t="shared" si="2"/>
        <v>0</v>
      </c>
      <c r="T8" s="34">
        <f t="shared" ref="T8:T24" si="5">E8</f>
        <v>1.5</v>
      </c>
      <c r="U8" s="34">
        <v>0</v>
      </c>
      <c r="V8" s="15">
        <f t="shared" si="3"/>
        <v>1.5</v>
      </c>
      <c r="W8" s="34"/>
      <c r="X8" s="34"/>
      <c r="Y8" s="36" t="str">
        <f>IF(W8="","",W8+X8*10%)</f>
        <v/>
      </c>
      <c r="Z8" s="37"/>
      <c r="AA8" s="38"/>
    </row>
    <row r="9" spans="1:27" ht="20.45" customHeight="1">
      <c r="A9" s="11">
        <v>3</v>
      </c>
      <c r="B9" s="12" t="s">
        <v>46</v>
      </c>
      <c r="C9" s="16" t="s">
        <v>34</v>
      </c>
      <c r="D9" s="13"/>
      <c r="E9" s="14">
        <v>1</v>
      </c>
      <c r="F9" s="15">
        <f t="shared" si="4"/>
        <v>1</v>
      </c>
      <c r="G9" s="15">
        <v>0</v>
      </c>
      <c r="H9" s="15">
        <f t="shared" si="0"/>
        <v>1</v>
      </c>
      <c r="I9" s="27" t="e">
        <f>IF([1]单体测试!AB9="","",Q9+#REF!+[2]詳細設計書レビュー!M10+[2]詳細設計書レビュー!Q10+[2]詳細設計書レビュー!#REF!+[2]詳細設計書レビュー!#REF!+[1]单体测试!AD9+[1]单体测试!O9)</f>
        <v>#REF!</v>
      </c>
      <c r="J9" s="28">
        <v>45498</v>
      </c>
      <c r="K9" s="28">
        <v>45498</v>
      </c>
      <c r="L9" s="29" t="s">
        <v>68</v>
      </c>
      <c r="M9" s="30" t="b">
        <f t="shared" si="1"/>
        <v>0</v>
      </c>
      <c r="N9" s="28">
        <v>45498</v>
      </c>
      <c r="O9" s="28">
        <v>45498</v>
      </c>
      <c r="P9" s="31">
        <v>10</v>
      </c>
      <c r="Q9" s="32">
        <v>10</v>
      </c>
      <c r="R9" s="29" t="s">
        <v>68</v>
      </c>
      <c r="S9" s="30" t="b">
        <f t="shared" si="2"/>
        <v>0</v>
      </c>
      <c r="T9" s="34">
        <f t="shared" si="5"/>
        <v>1</v>
      </c>
      <c r="U9" s="34">
        <v>0</v>
      </c>
      <c r="V9" s="15">
        <f t="shared" si="3"/>
        <v>1</v>
      </c>
      <c r="W9" s="34"/>
      <c r="X9" s="34"/>
      <c r="Y9" s="36" t="str">
        <f>IF(W9="","",W9+X9*10%)</f>
        <v/>
      </c>
      <c r="Z9" s="37"/>
      <c r="AA9" s="38"/>
    </row>
    <row r="10" spans="1:27" ht="19.149999999999999" customHeight="1">
      <c r="A10" s="11">
        <v>4</v>
      </c>
      <c r="B10" s="12" t="s">
        <v>47</v>
      </c>
      <c r="C10" s="16" t="s">
        <v>35</v>
      </c>
      <c r="D10" s="13"/>
      <c r="E10" s="14">
        <v>1.2</v>
      </c>
      <c r="F10" s="15">
        <f t="shared" si="4"/>
        <v>1.2</v>
      </c>
      <c r="G10" s="15">
        <v>0</v>
      </c>
      <c r="H10" s="15">
        <f t="shared" si="0"/>
        <v>1.2</v>
      </c>
      <c r="I10" s="27" t="e">
        <f>IF([1]单体测试!AB11="","",Q10+#REF!+[2]詳細設計書レビュー!M12+[2]詳細設計書レビュー!Q12+[2]詳細設計書レビュー!#REF!+[2]詳細設計書レビュー!#REF!+[1]单体测试!AD11+[1]单体测试!O11)</f>
        <v>#REF!</v>
      </c>
      <c r="J10" s="28">
        <v>45499</v>
      </c>
      <c r="K10" s="28">
        <v>45499</v>
      </c>
      <c r="L10" s="29" t="s">
        <v>68</v>
      </c>
      <c r="M10" s="30" t="b">
        <f t="shared" si="1"/>
        <v>0</v>
      </c>
      <c r="N10" s="28">
        <v>45499</v>
      </c>
      <c r="O10" s="28">
        <v>45499</v>
      </c>
      <c r="P10" s="31">
        <v>10</v>
      </c>
      <c r="Q10" s="32">
        <v>10</v>
      </c>
      <c r="R10" s="29" t="s">
        <v>68</v>
      </c>
      <c r="S10" s="30" t="b">
        <f t="shared" si="2"/>
        <v>0</v>
      </c>
      <c r="T10" s="34">
        <f t="shared" si="5"/>
        <v>1.2</v>
      </c>
      <c r="U10" s="34">
        <v>0</v>
      </c>
      <c r="V10" s="15">
        <f t="shared" si="3"/>
        <v>1.2</v>
      </c>
      <c r="W10" s="34">
        <v>1.2</v>
      </c>
      <c r="X10" s="34"/>
      <c r="Y10" s="36">
        <f>IF(W10="","",W10+X10*10%)</f>
        <v>1.2</v>
      </c>
      <c r="Z10" s="43" t="s">
        <v>79</v>
      </c>
      <c r="AA10" s="38"/>
    </row>
    <row r="11" spans="1:27">
      <c r="A11" s="11">
        <v>5</v>
      </c>
      <c r="B11" s="12" t="s">
        <v>48</v>
      </c>
      <c r="C11" s="16" t="s">
        <v>36</v>
      </c>
      <c r="D11" s="13"/>
      <c r="E11" s="14">
        <v>2.5</v>
      </c>
      <c r="F11" s="15">
        <f t="shared" si="4"/>
        <v>2.5</v>
      </c>
      <c r="G11" s="15">
        <v>0</v>
      </c>
      <c r="H11" s="15">
        <f t="shared" si="0"/>
        <v>2.5</v>
      </c>
      <c r="I11" s="27" t="e">
        <f>IF([1]单体测试!AB12="","",Q11+#REF!+[2]詳細設計書レビュー!M13+[2]詳細設計書レビュー!Q13+[2]詳細設計書レビュー!#REF!+[2]詳細設計書レビュー!#REF!+[1]单体测试!AD12+[1]单体测试!O12)</f>
        <v>#REF!</v>
      </c>
      <c r="J11" s="28">
        <v>45502</v>
      </c>
      <c r="K11" s="28"/>
      <c r="L11" s="29" t="s">
        <v>68</v>
      </c>
      <c r="M11" s="30">
        <f t="shared" si="1"/>
        <v>0</v>
      </c>
      <c r="N11" s="28">
        <v>45502</v>
      </c>
      <c r="O11" s="28"/>
      <c r="P11" s="31">
        <v>20</v>
      </c>
      <c r="Q11" s="32">
        <v>20</v>
      </c>
      <c r="R11" s="29" t="s">
        <v>68</v>
      </c>
      <c r="S11" s="30">
        <f t="shared" si="2"/>
        <v>0</v>
      </c>
      <c r="T11" s="34">
        <f t="shared" si="5"/>
        <v>2.5</v>
      </c>
      <c r="U11" s="34">
        <v>0</v>
      </c>
      <c r="V11" s="15">
        <f t="shared" si="3"/>
        <v>2.5</v>
      </c>
      <c r="W11" s="34"/>
      <c r="X11" s="34"/>
      <c r="Y11" s="36"/>
      <c r="Z11" s="37"/>
      <c r="AA11" s="38"/>
    </row>
    <row r="12" spans="1:27" ht="20.45" customHeight="1">
      <c r="A12" s="11">
        <v>6</v>
      </c>
      <c r="B12" s="12" t="s">
        <v>49</v>
      </c>
      <c r="C12" s="39" t="s">
        <v>37</v>
      </c>
      <c r="D12" s="13"/>
      <c r="E12" s="14">
        <v>1</v>
      </c>
      <c r="F12" s="15">
        <f t="shared" si="4"/>
        <v>1</v>
      </c>
      <c r="G12" s="15">
        <v>0</v>
      </c>
      <c r="H12" s="15">
        <f t="shared" si="0"/>
        <v>1</v>
      </c>
      <c r="I12" s="27" t="e">
        <f>IF([1]单体测试!AB13="","",Q12+#REF!+[2]詳細設計書レビュー!M14+[2]詳細設計書レビュー!Q14+[2]詳細設計書レビュー!#REF!+[2]詳細設計書レビュー!#REF!+[1]单体测试!AD13+[1]单体测试!O13)</f>
        <v>#REF!</v>
      </c>
      <c r="J12" s="28">
        <v>45499</v>
      </c>
      <c r="K12" s="28">
        <v>45499</v>
      </c>
      <c r="L12" s="29" t="s">
        <v>68</v>
      </c>
      <c r="M12" s="30" t="b">
        <f t="shared" si="1"/>
        <v>0</v>
      </c>
      <c r="N12" s="28">
        <v>45499</v>
      </c>
      <c r="O12" s="28">
        <v>45499</v>
      </c>
      <c r="P12" s="31">
        <v>1</v>
      </c>
      <c r="Q12" s="32">
        <v>20</v>
      </c>
      <c r="R12" s="29" t="s">
        <v>68</v>
      </c>
      <c r="S12" s="30" t="b">
        <f t="shared" si="2"/>
        <v>0</v>
      </c>
      <c r="T12" s="34">
        <f t="shared" si="5"/>
        <v>1</v>
      </c>
      <c r="U12" s="34">
        <v>0</v>
      </c>
      <c r="V12" s="15">
        <f t="shared" si="3"/>
        <v>1</v>
      </c>
      <c r="W12" s="34">
        <v>1</v>
      </c>
      <c r="X12" s="34"/>
      <c r="Y12" s="36">
        <v>1</v>
      </c>
      <c r="Z12" s="37" t="s">
        <v>78</v>
      </c>
      <c r="AA12" s="38"/>
    </row>
    <row r="13" spans="1:27">
      <c r="A13" s="11">
        <v>7</v>
      </c>
      <c r="B13" s="12" t="s">
        <v>50</v>
      </c>
      <c r="C13" s="39" t="s">
        <v>38</v>
      </c>
      <c r="D13" s="13"/>
      <c r="E13" s="14">
        <v>2</v>
      </c>
      <c r="F13" s="15">
        <f t="shared" si="4"/>
        <v>2</v>
      </c>
      <c r="G13" s="15">
        <v>0</v>
      </c>
      <c r="H13" s="15">
        <f t="shared" si="0"/>
        <v>2</v>
      </c>
      <c r="I13" s="27" t="e">
        <f>IF([1]单体测试!AB14="","",Q13+#REF!+[2]詳細設計書レビュー!M15+[2]詳細設計書レビュー!Q15+[2]詳細設計書レビュー!#REF!+[2]詳細設計書レビュー!#REF!+[1]单体测试!AD14+[1]单体测试!O14)</f>
        <v>#REF!</v>
      </c>
      <c r="J13" s="28">
        <v>45500</v>
      </c>
      <c r="K13" s="28"/>
      <c r="L13" s="29" t="s">
        <v>68</v>
      </c>
      <c r="M13" s="30">
        <f t="shared" si="1"/>
        <v>0</v>
      </c>
      <c r="N13" s="28">
        <v>45500</v>
      </c>
      <c r="O13" s="28"/>
      <c r="P13" s="31">
        <v>1</v>
      </c>
      <c r="Q13" s="32">
        <v>15</v>
      </c>
      <c r="R13" s="29" t="s">
        <v>68</v>
      </c>
      <c r="S13" s="30">
        <f t="shared" si="2"/>
        <v>0</v>
      </c>
      <c r="T13" s="34">
        <f t="shared" si="5"/>
        <v>2</v>
      </c>
      <c r="U13" s="34">
        <v>0</v>
      </c>
      <c r="V13" s="15">
        <f t="shared" si="3"/>
        <v>2</v>
      </c>
      <c r="W13" s="34"/>
      <c r="X13" s="34"/>
      <c r="Y13" s="36"/>
      <c r="Z13" s="37"/>
      <c r="AA13" s="38"/>
    </row>
    <row r="14" spans="1:27">
      <c r="A14" s="11">
        <v>8</v>
      </c>
      <c r="B14" s="12" t="s">
        <v>51</v>
      </c>
      <c r="C14" s="39" t="s">
        <v>40</v>
      </c>
      <c r="D14" s="13"/>
      <c r="E14" s="14">
        <v>1.5</v>
      </c>
      <c r="F14" s="15">
        <f t="shared" si="4"/>
        <v>1.5</v>
      </c>
      <c r="G14" s="15">
        <v>0</v>
      </c>
      <c r="H14" s="15">
        <f t="shared" si="0"/>
        <v>1.5</v>
      </c>
      <c r="I14" s="27" t="e">
        <f>IF([1]单体测试!AB15="","",Q14+#REF!+[2]詳細設計書レビュー!M16+[2]詳細設計書レビュー!Q16+[2]詳細設計書レビュー!#REF!+[2]詳細設計書レビュー!#REF!+[1]单体测试!AD15+[1]单体测试!O15)</f>
        <v>#REF!</v>
      </c>
      <c r="J14" s="28">
        <v>45501</v>
      </c>
      <c r="K14" s="28"/>
      <c r="L14" s="29" t="s">
        <v>68</v>
      </c>
      <c r="M14" s="30">
        <f t="shared" si="1"/>
        <v>0</v>
      </c>
      <c r="N14" s="28">
        <v>45501</v>
      </c>
      <c r="O14" s="28"/>
      <c r="P14" s="31">
        <v>1</v>
      </c>
      <c r="Q14" s="32">
        <v>15</v>
      </c>
      <c r="R14" s="29" t="s">
        <v>68</v>
      </c>
      <c r="S14" s="30">
        <f t="shared" si="2"/>
        <v>0</v>
      </c>
      <c r="T14" s="34">
        <f t="shared" si="5"/>
        <v>1.5</v>
      </c>
      <c r="U14" s="34">
        <v>0</v>
      </c>
      <c r="V14" s="15">
        <f t="shared" si="3"/>
        <v>1.5</v>
      </c>
      <c r="W14" s="34"/>
      <c r="X14" s="34"/>
      <c r="Y14" s="36"/>
      <c r="Z14" s="37"/>
      <c r="AA14" s="38"/>
    </row>
    <row r="15" spans="1:27">
      <c r="A15" s="11">
        <v>9</v>
      </c>
      <c r="B15" s="12" t="s">
        <v>52</v>
      </c>
      <c r="C15" s="39" t="s">
        <v>39</v>
      </c>
      <c r="D15" s="2"/>
      <c r="E15" s="14">
        <v>1.8</v>
      </c>
      <c r="F15" s="15">
        <f t="shared" si="4"/>
        <v>1.8</v>
      </c>
      <c r="G15" s="15">
        <v>0</v>
      </c>
      <c r="H15" s="15">
        <f t="shared" si="0"/>
        <v>1.8</v>
      </c>
      <c r="I15" s="27" t="e">
        <f>IF([1]单体测试!AB16="","",Q15+#REF!+[2]詳細設計書レビュー!M17+[2]詳細設計書レビュー!Q17+[2]詳細設計書レビュー!#REF!+[2]詳細設計書レビュー!#REF!+[1]单体测试!AD16+[1]单体测试!O16)</f>
        <v>#REF!</v>
      </c>
      <c r="J15" s="28">
        <v>45502</v>
      </c>
      <c r="K15" s="28"/>
      <c r="L15" s="29" t="s">
        <v>68</v>
      </c>
      <c r="M15" s="30">
        <f t="shared" si="1"/>
        <v>0</v>
      </c>
      <c r="N15" s="28">
        <v>45502</v>
      </c>
      <c r="O15" s="28"/>
      <c r="P15" s="31">
        <v>1</v>
      </c>
      <c r="Q15" s="32">
        <v>15</v>
      </c>
      <c r="R15" s="29" t="s">
        <v>68</v>
      </c>
      <c r="S15" s="30">
        <f t="shared" si="2"/>
        <v>0</v>
      </c>
      <c r="T15" s="34">
        <f t="shared" si="5"/>
        <v>1.8</v>
      </c>
      <c r="U15" s="34">
        <v>0</v>
      </c>
      <c r="V15" s="15">
        <f t="shared" si="3"/>
        <v>1.8</v>
      </c>
      <c r="W15" s="34"/>
      <c r="X15" s="34"/>
      <c r="Y15" s="36"/>
      <c r="Z15" s="37"/>
      <c r="AA15" s="38"/>
    </row>
    <row r="16" spans="1:27">
      <c r="A16" s="11">
        <v>10</v>
      </c>
      <c r="B16" s="12" t="s">
        <v>53</v>
      </c>
      <c r="C16" s="39" t="s">
        <v>41</v>
      </c>
      <c r="D16" s="17"/>
      <c r="E16" s="14">
        <v>3</v>
      </c>
      <c r="F16" s="15">
        <f t="shared" si="4"/>
        <v>3</v>
      </c>
      <c r="G16" s="15">
        <v>0</v>
      </c>
      <c r="H16" s="15">
        <f t="shared" si="0"/>
        <v>3</v>
      </c>
      <c r="I16" s="27" t="e">
        <f>IF([1]单体测试!AB17="","",Q16+#REF!+[2]詳細設計書レビュー!M18+[2]詳細設計書レビュー!Q18+[2]詳細設計書レビュー!#REF!+[2]詳細設計書レビュー!#REF!+[1]单体测试!AD17+[1]单体测试!O17)</f>
        <v>#REF!</v>
      </c>
      <c r="J16" s="28">
        <v>45503</v>
      </c>
      <c r="K16" s="28"/>
      <c r="L16" s="29" t="s">
        <v>68</v>
      </c>
      <c r="M16" s="30">
        <f t="shared" si="1"/>
        <v>0</v>
      </c>
      <c r="N16" s="28">
        <v>45503</v>
      </c>
      <c r="O16" s="28"/>
      <c r="P16" s="31">
        <v>1</v>
      </c>
      <c r="Q16" s="32">
        <v>30</v>
      </c>
      <c r="R16" s="29" t="s">
        <v>68</v>
      </c>
      <c r="S16" s="30">
        <f t="shared" si="2"/>
        <v>0</v>
      </c>
      <c r="T16" s="34">
        <f t="shared" si="5"/>
        <v>3</v>
      </c>
      <c r="U16" s="34">
        <v>0</v>
      </c>
      <c r="V16" s="15">
        <f t="shared" si="3"/>
        <v>3</v>
      </c>
      <c r="W16" s="34"/>
      <c r="X16" s="34"/>
      <c r="Y16" s="36"/>
      <c r="Z16" s="43"/>
      <c r="AA16" s="38"/>
    </row>
    <row r="17" spans="1:27">
      <c r="A17" s="11">
        <v>11</v>
      </c>
      <c r="B17" s="12" t="s">
        <v>54</v>
      </c>
      <c r="C17" s="40" t="s">
        <v>42</v>
      </c>
      <c r="D17" s="17"/>
      <c r="E17" s="14">
        <v>1</v>
      </c>
      <c r="F17" s="15">
        <f t="shared" si="4"/>
        <v>1</v>
      </c>
      <c r="G17" s="15">
        <v>0</v>
      </c>
      <c r="H17" s="15">
        <f t="shared" si="0"/>
        <v>1</v>
      </c>
      <c r="I17" s="27"/>
      <c r="J17" s="28">
        <v>45499</v>
      </c>
      <c r="K17" s="28">
        <v>45499</v>
      </c>
      <c r="L17" s="29" t="s">
        <v>68</v>
      </c>
      <c r="M17" s="30" t="b">
        <f t="shared" si="1"/>
        <v>0</v>
      </c>
      <c r="N17" s="28">
        <v>45499</v>
      </c>
      <c r="O17" s="28">
        <v>45499</v>
      </c>
      <c r="P17" s="31">
        <v>2</v>
      </c>
      <c r="Q17" s="32">
        <v>5</v>
      </c>
      <c r="R17" s="29" t="s">
        <v>68</v>
      </c>
      <c r="S17" s="30" t="b">
        <f t="shared" si="2"/>
        <v>0</v>
      </c>
      <c r="T17" s="34">
        <f t="shared" si="5"/>
        <v>1</v>
      </c>
      <c r="U17" s="34">
        <v>0</v>
      </c>
      <c r="V17" s="15">
        <f t="shared" si="3"/>
        <v>1</v>
      </c>
      <c r="W17" s="34">
        <v>1</v>
      </c>
      <c r="X17" s="34"/>
      <c r="Y17" s="36">
        <v>1</v>
      </c>
      <c r="Z17" s="43" t="s">
        <v>80</v>
      </c>
      <c r="AA17" s="38"/>
    </row>
    <row r="18" spans="1:27">
      <c r="A18" s="11">
        <v>12</v>
      </c>
      <c r="B18" s="12" t="s">
        <v>55</v>
      </c>
      <c r="C18" s="40" t="s">
        <v>43</v>
      </c>
      <c r="D18" s="6"/>
      <c r="E18" s="14">
        <v>1</v>
      </c>
      <c r="F18" s="15">
        <f t="shared" si="4"/>
        <v>1</v>
      </c>
      <c r="G18" s="15">
        <v>0</v>
      </c>
      <c r="H18" s="15">
        <f t="shared" si="0"/>
        <v>1</v>
      </c>
      <c r="I18" s="27"/>
      <c r="J18" s="28">
        <v>45499</v>
      </c>
      <c r="K18" s="28">
        <v>45499</v>
      </c>
      <c r="L18" s="29" t="s">
        <v>68</v>
      </c>
      <c r="M18" s="30" t="b">
        <f t="shared" si="1"/>
        <v>0</v>
      </c>
      <c r="N18" s="28">
        <v>45499</v>
      </c>
      <c r="O18" s="28">
        <v>45499</v>
      </c>
      <c r="P18" s="31">
        <v>2</v>
      </c>
      <c r="Q18" s="32">
        <v>5</v>
      </c>
      <c r="R18" s="29" t="s">
        <v>68</v>
      </c>
      <c r="S18" s="30" t="b">
        <f t="shared" si="2"/>
        <v>0</v>
      </c>
      <c r="T18" s="34">
        <f t="shared" si="5"/>
        <v>1</v>
      </c>
      <c r="U18" s="34">
        <v>0</v>
      </c>
      <c r="V18" s="15">
        <f t="shared" si="3"/>
        <v>1</v>
      </c>
      <c r="W18" s="34">
        <v>1</v>
      </c>
      <c r="X18" s="34"/>
      <c r="Y18" s="36">
        <f t="shared" ref="Y16:Y24" si="6">IF(W18="","",W18+X18*10%)</f>
        <v>1</v>
      </c>
      <c r="Z18" s="37"/>
      <c r="AA18" s="38"/>
    </row>
    <row r="19" spans="1:27">
      <c r="A19" s="11">
        <v>13</v>
      </c>
      <c r="B19" s="12" t="s">
        <v>56</v>
      </c>
      <c r="C19" s="40" t="s">
        <v>62</v>
      </c>
      <c r="D19" s="17"/>
      <c r="E19" s="14">
        <v>1</v>
      </c>
      <c r="F19" s="15">
        <f t="shared" si="4"/>
        <v>1</v>
      </c>
      <c r="G19" s="15">
        <v>0</v>
      </c>
      <c r="H19" s="15">
        <f t="shared" si="0"/>
        <v>1</v>
      </c>
      <c r="I19" s="27"/>
      <c r="J19" s="28">
        <v>45499</v>
      </c>
      <c r="K19" s="28">
        <v>45499</v>
      </c>
      <c r="L19" s="29" t="s">
        <v>68</v>
      </c>
      <c r="M19" s="30" t="b">
        <f t="shared" si="1"/>
        <v>0</v>
      </c>
      <c r="N19" s="28">
        <v>45499</v>
      </c>
      <c r="O19" s="28">
        <v>45499</v>
      </c>
      <c r="P19" s="31">
        <v>2</v>
      </c>
      <c r="Q19" s="32">
        <v>5</v>
      </c>
      <c r="R19" s="29" t="s">
        <v>68</v>
      </c>
      <c r="S19" s="30" t="b">
        <f t="shared" si="2"/>
        <v>0</v>
      </c>
      <c r="T19" s="34">
        <f t="shared" si="5"/>
        <v>1</v>
      </c>
      <c r="U19" s="34">
        <v>0</v>
      </c>
      <c r="V19" s="15">
        <f t="shared" si="3"/>
        <v>1</v>
      </c>
      <c r="W19" s="34">
        <v>1</v>
      </c>
      <c r="X19" s="34"/>
      <c r="Y19" s="36">
        <f t="shared" si="6"/>
        <v>1</v>
      </c>
      <c r="Z19" s="37"/>
      <c r="AA19" s="38"/>
    </row>
    <row r="20" spans="1:27">
      <c r="A20" s="11">
        <v>14</v>
      </c>
      <c r="B20" s="12" t="s">
        <v>57</v>
      </c>
      <c r="C20" s="40" t="s">
        <v>63</v>
      </c>
      <c r="D20" s="17"/>
      <c r="E20" s="14">
        <v>1</v>
      </c>
      <c r="F20" s="15">
        <f t="shared" si="4"/>
        <v>1</v>
      </c>
      <c r="G20" s="15">
        <v>0</v>
      </c>
      <c r="H20" s="15">
        <f t="shared" si="0"/>
        <v>1</v>
      </c>
      <c r="I20" s="27"/>
      <c r="J20" s="28">
        <v>45499</v>
      </c>
      <c r="K20" s="28">
        <v>45499</v>
      </c>
      <c r="L20" s="29" t="s">
        <v>68</v>
      </c>
      <c r="M20" s="30" t="b">
        <f t="shared" si="1"/>
        <v>0</v>
      </c>
      <c r="N20" s="28">
        <v>45499</v>
      </c>
      <c r="O20" s="28">
        <v>45499</v>
      </c>
      <c r="P20" s="31">
        <v>2</v>
      </c>
      <c r="Q20" s="32">
        <v>5</v>
      </c>
      <c r="R20" s="29" t="s">
        <v>68</v>
      </c>
      <c r="S20" s="30" t="b">
        <f t="shared" si="2"/>
        <v>0</v>
      </c>
      <c r="T20" s="34">
        <f t="shared" si="5"/>
        <v>1</v>
      </c>
      <c r="U20" s="34">
        <v>0</v>
      </c>
      <c r="V20" s="15">
        <f t="shared" si="3"/>
        <v>1</v>
      </c>
      <c r="W20" s="34">
        <v>1</v>
      </c>
      <c r="X20" s="34"/>
      <c r="Y20" s="36">
        <f t="shared" si="6"/>
        <v>1</v>
      </c>
      <c r="Z20" s="37"/>
      <c r="AA20" s="38"/>
    </row>
    <row r="21" spans="1:27" ht="20.45" customHeight="1">
      <c r="A21" s="11">
        <v>15</v>
      </c>
      <c r="B21" s="12" t="s">
        <v>58</v>
      </c>
      <c r="C21" s="40" t="s">
        <v>64</v>
      </c>
      <c r="D21" s="2"/>
      <c r="E21" s="14">
        <v>1</v>
      </c>
      <c r="F21" s="15">
        <f t="shared" si="4"/>
        <v>1</v>
      </c>
      <c r="G21" s="15">
        <v>0</v>
      </c>
      <c r="H21" s="15">
        <f t="shared" si="0"/>
        <v>1</v>
      </c>
      <c r="I21" s="27"/>
      <c r="J21" s="28">
        <v>45500</v>
      </c>
      <c r="K21" s="28"/>
      <c r="L21" s="29" t="s">
        <v>68</v>
      </c>
      <c r="M21" s="30">
        <f t="shared" si="1"/>
        <v>0</v>
      </c>
      <c r="N21" s="28">
        <v>45500</v>
      </c>
      <c r="O21" s="28"/>
      <c r="P21" s="31">
        <v>2</v>
      </c>
      <c r="Q21" s="32">
        <v>5</v>
      </c>
      <c r="R21" s="29" t="s">
        <v>68</v>
      </c>
      <c r="S21" s="30">
        <f t="shared" si="2"/>
        <v>0</v>
      </c>
      <c r="T21" s="34">
        <f t="shared" si="5"/>
        <v>1</v>
      </c>
      <c r="U21" s="34">
        <v>0</v>
      </c>
      <c r="V21" s="15">
        <f t="shared" si="3"/>
        <v>1</v>
      </c>
      <c r="W21" s="34"/>
      <c r="X21" s="34"/>
      <c r="Y21" s="36" t="str">
        <f t="shared" si="6"/>
        <v/>
      </c>
      <c r="Z21" s="37"/>
      <c r="AA21" s="38"/>
    </row>
    <row r="22" spans="1:27">
      <c r="A22" s="11">
        <v>16</v>
      </c>
      <c r="B22" s="12" t="s">
        <v>59</v>
      </c>
      <c r="C22" s="40" t="s">
        <v>65</v>
      </c>
      <c r="D22" s="13"/>
      <c r="E22" s="14">
        <v>1</v>
      </c>
      <c r="F22" s="15">
        <f t="shared" si="4"/>
        <v>1</v>
      </c>
      <c r="G22" s="15">
        <v>0</v>
      </c>
      <c r="H22" s="15">
        <f t="shared" si="0"/>
        <v>1</v>
      </c>
      <c r="I22" s="27"/>
      <c r="J22" s="28">
        <v>45500</v>
      </c>
      <c r="K22" s="28"/>
      <c r="L22" s="29" t="s">
        <v>68</v>
      </c>
      <c r="M22" s="30">
        <f t="shared" si="1"/>
        <v>0</v>
      </c>
      <c r="N22" s="28">
        <v>45500</v>
      </c>
      <c r="O22" s="28"/>
      <c r="P22" s="31">
        <v>2</v>
      </c>
      <c r="Q22" s="32">
        <v>5</v>
      </c>
      <c r="R22" s="29" t="s">
        <v>68</v>
      </c>
      <c r="S22" s="30">
        <f t="shared" si="2"/>
        <v>0</v>
      </c>
      <c r="T22" s="34">
        <f t="shared" si="5"/>
        <v>1</v>
      </c>
      <c r="U22" s="34">
        <v>0</v>
      </c>
      <c r="V22" s="15">
        <f t="shared" si="3"/>
        <v>1</v>
      </c>
      <c r="W22" s="34"/>
      <c r="X22" s="34"/>
      <c r="Y22" s="36" t="str">
        <f t="shared" si="6"/>
        <v/>
      </c>
      <c r="Z22" s="37"/>
      <c r="AA22" s="38"/>
    </row>
    <row r="23" spans="1:27">
      <c r="A23" s="11">
        <v>17</v>
      </c>
      <c r="B23" s="12" t="s">
        <v>60</v>
      </c>
      <c r="C23" s="40" t="s">
        <v>66</v>
      </c>
      <c r="D23" s="13"/>
      <c r="E23" s="14">
        <v>1</v>
      </c>
      <c r="F23" s="15">
        <f t="shared" si="4"/>
        <v>1</v>
      </c>
      <c r="G23" s="15">
        <v>0</v>
      </c>
      <c r="H23" s="15">
        <f t="shared" si="0"/>
        <v>1</v>
      </c>
      <c r="I23" s="27"/>
      <c r="J23" s="28">
        <v>45500</v>
      </c>
      <c r="K23" s="28"/>
      <c r="L23" s="29" t="s">
        <v>68</v>
      </c>
      <c r="M23" s="30">
        <f t="shared" si="1"/>
        <v>0</v>
      </c>
      <c r="N23" s="28">
        <v>45500</v>
      </c>
      <c r="O23" s="28"/>
      <c r="P23" s="31">
        <v>2</v>
      </c>
      <c r="Q23" s="32">
        <v>5</v>
      </c>
      <c r="R23" s="29" t="s">
        <v>68</v>
      </c>
      <c r="S23" s="30">
        <f t="shared" si="2"/>
        <v>0</v>
      </c>
      <c r="T23" s="34">
        <f t="shared" si="5"/>
        <v>1</v>
      </c>
      <c r="U23" s="34">
        <v>0</v>
      </c>
      <c r="V23" s="15">
        <f t="shared" si="3"/>
        <v>1</v>
      </c>
      <c r="W23" s="34"/>
      <c r="X23" s="34"/>
      <c r="Y23" s="36"/>
      <c r="Z23" s="43"/>
      <c r="AA23" s="38"/>
    </row>
    <row r="24" spans="1:27">
      <c r="A24" s="11">
        <v>18</v>
      </c>
      <c r="B24" s="12" t="s">
        <v>61</v>
      </c>
      <c r="C24" s="40" t="s">
        <v>67</v>
      </c>
      <c r="D24" s="13"/>
      <c r="E24" s="14">
        <v>1</v>
      </c>
      <c r="F24" s="15">
        <f t="shared" si="4"/>
        <v>1</v>
      </c>
      <c r="G24" s="15">
        <v>0</v>
      </c>
      <c r="H24" s="15">
        <f t="shared" si="0"/>
        <v>1</v>
      </c>
      <c r="I24" s="27"/>
      <c r="J24" s="28">
        <v>45500</v>
      </c>
      <c r="K24" s="28"/>
      <c r="L24" s="29" t="s">
        <v>68</v>
      </c>
      <c r="M24" s="30">
        <f t="shared" si="1"/>
        <v>0</v>
      </c>
      <c r="N24" s="28">
        <v>45500</v>
      </c>
      <c r="O24" s="28"/>
      <c r="P24" s="31">
        <v>2</v>
      </c>
      <c r="Q24" s="32">
        <v>5</v>
      </c>
      <c r="R24" s="29" t="s">
        <v>68</v>
      </c>
      <c r="S24" s="30">
        <f t="shared" si="2"/>
        <v>0</v>
      </c>
      <c r="T24" s="34">
        <f t="shared" si="5"/>
        <v>1</v>
      </c>
      <c r="U24" s="33">
        <v>0</v>
      </c>
      <c r="V24" s="15">
        <f t="shared" si="3"/>
        <v>1</v>
      </c>
      <c r="W24" s="33"/>
      <c r="X24" s="33"/>
      <c r="Y24" s="36"/>
      <c r="Z24" s="43"/>
      <c r="AA24" s="38"/>
    </row>
    <row r="25" spans="1:27">
      <c r="A25" s="1"/>
      <c r="B25" s="1"/>
      <c r="C25" s="1"/>
      <c r="D25" s="2"/>
      <c r="E25" s="1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thickBot="1">
      <c r="A26" s="1"/>
      <c r="B26" s="1"/>
      <c r="C26" s="1"/>
      <c r="D26" s="2"/>
      <c r="E26" s="1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54" t="s">
        <v>30</v>
      </c>
      <c r="B27" s="19" t="s">
        <v>31</v>
      </c>
      <c r="C27" s="20">
        <v>0.5</v>
      </c>
      <c r="E27" s="1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55"/>
      <c r="B28" s="41" t="s">
        <v>71</v>
      </c>
      <c r="C28" s="22">
        <v>9</v>
      </c>
      <c r="E28" s="1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55"/>
      <c r="B29" s="21" t="s">
        <v>72</v>
      </c>
      <c r="C29" s="22">
        <f>COUNTIF($L$7:$L$24,"○")</f>
        <v>0</v>
      </c>
      <c r="E29" s="1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55"/>
      <c r="B30" s="41" t="s">
        <v>74</v>
      </c>
      <c r="C30" s="22">
        <v>9</v>
      </c>
      <c r="E30" s="1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55"/>
      <c r="B31" s="21" t="s">
        <v>73</v>
      </c>
      <c r="C31" s="22">
        <f>COUNTIF($L$7:$L$24,"△")</f>
        <v>0</v>
      </c>
      <c r="E31" s="1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55"/>
      <c r="B32" s="23" t="s">
        <v>9</v>
      </c>
      <c r="C32" s="24">
        <v>0.5</v>
      </c>
      <c r="E32" s="1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55"/>
      <c r="B33" s="42" t="s">
        <v>76</v>
      </c>
      <c r="C33" s="22">
        <v>9</v>
      </c>
      <c r="E33" s="1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55"/>
      <c r="B34" s="41" t="s">
        <v>77</v>
      </c>
      <c r="C34" s="22">
        <f>COUNTIF($R$7:$R$24,"○")</f>
        <v>0</v>
      </c>
      <c r="E34" s="1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55"/>
      <c r="B35" s="21" t="s">
        <v>75</v>
      </c>
      <c r="C35" s="22">
        <v>0</v>
      </c>
      <c r="E35" s="1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55"/>
      <c r="B36" s="41" t="s">
        <v>74</v>
      </c>
      <c r="C36" s="22">
        <v>9</v>
      </c>
      <c r="E36" s="1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thickBot="1">
      <c r="A37" s="56"/>
      <c r="B37" s="25" t="s">
        <v>10</v>
      </c>
      <c r="C37" s="26">
        <f>E7+E8+E9+E10+E11+E12+E13+E14+E15+E16+E17+E18+E19+E20+E21+E22+E23+E24</f>
        <v>24</v>
      </c>
      <c r="E37" s="1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</sheetData>
  <sheetProtection formatCells="0" insertHyperlinks="0" autoFilter="0"/>
  <autoFilter ref="A6:Z24" xr:uid="{00000000-0009-0000-0000-000001000000}">
    <sortState xmlns:xlrd2="http://schemas.microsoft.com/office/spreadsheetml/2017/richdata2" ref="A9:Z24">
      <sortCondition ref="A6:A24"/>
    </sortState>
  </autoFilter>
  <mergeCells count="22">
    <mergeCell ref="A27:A37"/>
    <mergeCell ref="B4:B6"/>
    <mergeCell ref="C4:C6"/>
    <mergeCell ref="D4:D5"/>
    <mergeCell ref="E4:E6"/>
    <mergeCell ref="A4:A6"/>
    <mergeCell ref="I4:I6"/>
    <mergeCell ref="J5:J6"/>
    <mergeCell ref="K5:K6"/>
    <mergeCell ref="L5:L6"/>
    <mergeCell ref="F4:H5"/>
    <mergeCell ref="S5:S6"/>
    <mergeCell ref="Z4:Z6"/>
    <mergeCell ref="J4:Y4"/>
    <mergeCell ref="T5:V5"/>
    <mergeCell ref="W5:Y5"/>
    <mergeCell ref="M5:M6"/>
    <mergeCell ref="N5:N6"/>
    <mergeCell ref="O5:O6"/>
    <mergeCell ref="P5:P6"/>
    <mergeCell ref="Q5:Q6"/>
    <mergeCell ref="R5:R6"/>
  </mergeCells>
  <phoneticPr fontId="14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/>
    <woSheetProps sheetStid="2" interlineOnOff="0" interlineColor="0" isDbSheet="0"/>
  </woSheetsProps>
  <woBookProps>
    <bookSettings isFilterShared="1" isAutoUpdatePaused="0" filterType="conn"/>
  </woBookProps>
</woProps>
</file>

<file path=customXml/item2.xml><?xml version="1.0" encoding="utf-8"?>
<allowEditUser xmlns="https://web.wps.cn/et/2018/main" xmlns:s="http://schemas.openxmlformats.org/spreadsheetml/2006/main" hasInvisiblePropRange="0">
  <rangeList sheetStid="3" master=""/>
  <rangeList sheetStid="2" master=""/>
</allowEditUser>
</file>

<file path=customXml/item3.xml><?xml version="1.0" encoding="utf-8"?>
<pixelators xmlns="https://web.wps.cn/et/2018/main" xmlns:s="http://schemas.openxmlformats.org/spreadsheetml/2006/main">
  <pixelatorList sheetStid="3"/>
  <pixelatorList sheetStid="2"/>
  <pixelatorList sheetStid="4"/>
</pixelator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代码管理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leo yao</cp:lastModifiedBy>
  <dcterms:created xsi:type="dcterms:W3CDTF">2006-09-14T03:21:00Z</dcterms:created>
  <dcterms:modified xsi:type="dcterms:W3CDTF">2024-07-30T04:25:06Z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0DC7C94D4DF547289DB7D839B26A935F</vt:lpwstr>
  </property>
</Properties>
</file>