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8.xml.rels" ContentType="application/vnd.openxmlformats-package.relationships+xml"/>
  <Override PartName="/xl/drawings/_rels/drawing12.xml.rels" ContentType="application/vnd.openxmlformats-package.relationships+xml"/>
  <Override PartName="/xl/drawings/_rels/drawing7.xml.rels" ContentType="application/vnd.openxmlformats-package.relationships+xml"/>
  <Override PartName="/xl/drawings/_rels/drawing11.xml.rels" ContentType="application/vnd.openxmlformats-package.relationships+xml"/>
  <Override PartName="/xl/drawings/_rels/drawing6.xml.rels" ContentType="application/vnd.openxmlformats-package.relationships+xml"/>
  <Override PartName="/xl/drawings/_rels/drawing10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11.xml" ContentType="application/vnd.openxmlformats-officedocument.drawing+xml"/>
  <Override PartName="/xl/drawings/drawing7.xml" ContentType="application/vnd.openxmlformats-officedocument.drawing+xml"/>
  <Override PartName="/xl/drawings/drawing12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rPbTr01" sheetId="1" state="visible" r:id="rId2"/>
    <sheet name="DrPbTr02" sheetId="2" state="visible" r:id="rId3"/>
    <sheet name="DrPbTr03" sheetId="3" state="visible" r:id="rId4"/>
    <sheet name="DrPbSt04" sheetId="4" state="visible" r:id="rId5"/>
    <sheet name="DrPbSt05" sheetId="5" state="visible" r:id="rId6"/>
    <sheet name="DrPbTr06" sheetId="6" state="visible" r:id="rId7"/>
    <sheet name="DrPbTr07" sheetId="7" state="visible" r:id="rId8"/>
    <sheet name="DrPbSt08" sheetId="8" state="visible" r:id="rId9"/>
    <sheet name="DrPbSt09" sheetId="9" state="visible" r:id="rId10"/>
    <sheet name="DrPbSt10" sheetId="10" state="visible" r:id="rId11"/>
    <sheet name="--DrCaBn06" sheetId="11" state="visible" r:id="rId12"/>
    <sheet name="-RetP0x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<sst xmlns="http://schemas.openxmlformats.org/spreadsheetml/2006/main" count="132" uniqueCount="29">
  <si>
    <t xml:space="preserve">Masa muestra</t>
  </si>
  <si>
    <t xml:space="preserve">EDTA trazable</t>
  </si>
  <si>
    <t xml:space="preserve">9.5 mL buffer 1 M</t>
  </si>
  <si>
    <t xml:space="preserve">Tip de 5000 uL con punta de 10 uL incolora</t>
  </si>
  <si>
    <t xml:space="preserve">220 uL tartrato 1M</t>
  </si>
  <si>
    <t xml:space="preserve">masa</t>
  </si>
  <si>
    <t xml:space="preserve">potencial</t>
  </si>
  <si>
    <t xml:space="preserve">electrodo de referencia doble con adaptaci’on de altura</t>
  </si>
  <si>
    <t xml:space="preserve">Potencial medido con titrino plus 848</t>
  </si>
  <si>
    <t xml:space="preserve">agitador en velocidad 8</t>
  </si>
  <si>
    <t xml:space="preserve">Pb AW</t>
  </si>
  <si>
    <t xml:space="preserve">PAUSA DE UNA HORA Y MEDIA</t>
  </si>
  <si>
    <t xml:space="preserve">EDTA blended</t>
  </si>
  <si>
    <t xml:space="preserve">m0</t>
  </si>
  <si>
    <t xml:space="preserve">7mL buffer</t>
  </si>
  <si>
    <t xml:space="preserve">La señal del perro electrodo no se estabiliza</t>
  </si>
  <si>
    <t xml:space="preserve">Fuuuuuck</t>
  </si>
  <si>
    <t xml:space="preserve">5mL buffer</t>
  </si>
  <si>
    <t xml:space="preserve">masa cobre</t>
  </si>
  <si>
    <t xml:space="preserve">masa EDTA</t>
  </si>
  <si>
    <t xml:space="preserve">Masa inicial EDTA</t>
  </si>
  <si>
    <t xml:space="preserve">220uL tartrato</t>
  </si>
  <si>
    <t xml:space="preserve">Tip de 5 mL con punta de 10 uL incolora</t>
  </si>
  <si>
    <t xml:space="preserve">edta</t>
  </si>
  <si>
    <t xml:space="preserve">cu</t>
  </si>
  <si>
    <t xml:space="preserve">pb</t>
  </si>
  <si>
    <t xml:space="preserve">zn</t>
  </si>
  <si>
    <t xml:space="preserve">RETROCESO</t>
  </si>
  <si>
    <t xml:space="preserve">La posición del electrodo afecta la diferencia de potencial que se registra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</si>
</sst>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00"/>
    <numFmt numFmtId="166" formatCode="General"/>
    <numFmt numFmtId="167" formatCode="#,##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u val="single"/>
      <sz val="10"/>
      <color rgb="FF0000EE"/>
      <name val="Calibri"/>
      <family val="2"/>
      <charset val="1"/>
    </font>
    <font>
      <sz val="10"/>
      <color rgb="FF333333"/>
      <name val="Calibri"/>
      <family val="2"/>
      <charset val="1"/>
    </font>
    <font>
      <b val="true"/>
      <i val="true"/>
      <u val="single"/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595959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3" xfId="28"/>
    <cellStyle name="Heading 12" xfId="29"/>
    <cellStyle name="Heading 2 14" xfId="30"/>
    <cellStyle name="Hyperlink 15" xfId="31"/>
    <cellStyle name="Note 16" xfId="32"/>
    <cellStyle name="Result 17" xfId="33"/>
    <cellStyle name="Status 18" xfId="34"/>
    <cellStyle name="Text 19" xfId="35"/>
    <cellStyle name="Warning 20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DDDDD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lang="es-CO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DrPbTr01!$A$5:$A$38</c:f>
              <c:numCache>
                <c:formatCode>General</c:formatCode>
                <c:ptCount val="34"/>
                <c:pt idx="0">
                  <c:v>4.5049</c:v>
                </c:pt>
                <c:pt idx="1">
                  <c:v>4.5355</c:v>
                </c:pt>
                <c:pt idx="2">
                  <c:v>4.5561</c:v>
                </c:pt>
                <c:pt idx="3">
                  <c:v>4.5669</c:v>
                </c:pt>
                <c:pt idx="4">
                  <c:v>4.5705</c:v>
                </c:pt>
                <c:pt idx="5">
                  <c:v>4.5747</c:v>
                </c:pt>
                <c:pt idx="6">
                  <c:v>4.5784</c:v>
                </c:pt>
                <c:pt idx="7">
                  <c:v>4.5823</c:v>
                </c:pt>
                <c:pt idx="8">
                  <c:v>4.5849</c:v>
                </c:pt>
                <c:pt idx="9">
                  <c:v>4.5886</c:v>
                </c:pt>
                <c:pt idx="10">
                  <c:v>4.5924</c:v>
                </c:pt>
                <c:pt idx="11">
                  <c:v>4.5964</c:v>
                </c:pt>
                <c:pt idx="12">
                  <c:v>4.6008</c:v>
                </c:pt>
                <c:pt idx="13">
                  <c:v>4.6061</c:v>
                </c:pt>
                <c:pt idx="14">
                  <c:v>4.6175</c:v>
                </c:pt>
                <c:pt idx="15">
                  <c:v>4.6389</c:v>
                </c:pt>
              </c:numCache>
            </c:numRef>
          </c:xVal>
          <c:yVal>
            <c:numRef>
              <c:f>DrPbTr01!$B$5:$B$38</c:f>
              <c:numCache>
                <c:formatCode>General</c:formatCode>
                <c:ptCount val="34"/>
                <c:pt idx="0">
                  <c:v>-192</c:v>
                </c:pt>
                <c:pt idx="1">
                  <c:v>-195.6</c:v>
                </c:pt>
                <c:pt idx="2">
                  <c:v>-199.8</c:v>
                </c:pt>
                <c:pt idx="3">
                  <c:v>-203.1</c:v>
                </c:pt>
                <c:pt idx="4">
                  <c:v>-204.9</c:v>
                </c:pt>
                <c:pt idx="5">
                  <c:v>-206.8</c:v>
                </c:pt>
                <c:pt idx="6">
                  <c:v>-209</c:v>
                </c:pt>
                <c:pt idx="7">
                  <c:v>-211.8</c:v>
                </c:pt>
                <c:pt idx="8">
                  <c:v>-214.6</c:v>
                </c:pt>
                <c:pt idx="9">
                  <c:v>-219.8</c:v>
                </c:pt>
                <c:pt idx="10">
                  <c:v>-227.4</c:v>
                </c:pt>
                <c:pt idx="11">
                  <c:v>-242.6</c:v>
                </c:pt>
                <c:pt idx="12">
                  <c:v>-248.6</c:v>
                </c:pt>
                <c:pt idx="13">
                  <c:v>-250.3</c:v>
                </c:pt>
                <c:pt idx="14">
                  <c:v>-251.8</c:v>
                </c:pt>
                <c:pt idx="15">
                  <c:v>-252.7</c:v>
                </c:pt>
              </c:numCache>
            </c:numRef>
          </c:yVal>
          <c:smooth val="0"/>
        </c:ser>
        <c:axId val="84245338"/>
        <c:axId val="6906132"/>
      </c:scatterChart>
      <c:valAx>
        <c:axId val="84245338"/>
        <c:scaling>
          <c:orientation val="minMax"/>
          <c:min val="4.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CO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06132"/>
        <c:crossesAt val="0"/>
        <c:crossBetween val="midCat"/>
      </c:valAx>
      <c:valAx>
        <c:axId val="6906132"/>
        <c:scaling>
          <c:orientation val="minMax"/>
          <c:max val="-1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CO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245338"/>
        <c:crossesAt val="0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lang="es-CO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DrPbSt10!$A$5:$A$38</c:f>
              <c:numCache>
                <c:formatCode>General</c:formatCode>
                <c:ptCount val="34"/>
                <c:pt idx="0">
                  <c:v>4.5465</c:v>
                </c:pt>
                <c:pt idx="1">
                  <c:v>4.5624</c:v>
                </c:pt>
                <c:pt idx="2">
                  <c:v>4.5672</c:v>
                </c:pt>
                <c:pt idx="3">
                  <c:v>4.5736</c:v>
                </c:pt>
                <c:pt idx="4">
                  <c:v>4.5806</c:v>
                </c:pt>
                <c:pt idx="5">
                  <c:v>4.586</c:v>
                </c:pt>
                <c:pt idx="6">
                  <c:v>4.592</c:v>
                </c:pt>
                <c:pt idx="7">
                  <c:v>4.6077</c:v>
                </c:pt>
              </c:numCache>
            </c:numRef>
          </c:xVal>
          <c:yVal>
            <c:numRef>
              <c:f>DrPbSt10!$B$5:$B$38</c:f>
              <c:numCache>
                <c:formatCode>General</c:formatCode>
                <c:ptCount val="34"/>
                <c:pt idx="0">
                  <c:v>-191.6</c:v>
                </c:pt>
                <c:pt idx="1">
                  <c:v>-200.6</c:v>
                </c:pt>
                <c:pt idx="2">
                  <c:v>-205.2</c:v>
                </c:pt>
                <c:pt idx="3">
                  <c:v>-214.2</c:v>
                </c:pt>
                <c:pt idx="4">
                  <c:v>-237.6</c:v>
                </c:pt>
                <c:pt idx="5">
                  <c:v>-250.7</c:v>
                </c:pt>
                <c:pt idx="6">
                  <c:v>-253</c:v>
                </c:pt>
                <c:pt idx="7">
                  <c:v>-255.5</c:v>
                </c:pt>
              </c:numCache>
            </c:numRef>
          </c:yVal>
          <c:smooth val="0"/>
        </c:ser>
        <c:axId val="2013201"/>
        <c:axId val="12652980"/>
      </c:scatterChart>
      <c:valAx>
        <c:axId val="2013201"/>
        <c:scaling>
          <c:orientation val="minMax"/>
          <c:min val="4.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CO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652980"/>
        <c:crossesAt val="0"/>
        <c:crossBetween val="midCat"/>
      </c:valAx>
      <c:valAx>
        <c:axId val="12652980"/>
        <c:scaling>
          <c:orientation val="minMax"/>
          <c:max val="-1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CO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13201"/>
        <c:crossesAt val="0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lang="es-CO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'--DrCaBn06'!$A$5:$A$38</c:f>
              <c:numCache>
                <c:formatCode>General</c:formatCode>
                <c:ptCount val="34"/>
                <c:pt idx="0">
                  <c:v>1.988</c:v>
                </c:pt>
                <c:pt idx="1">
                  <c:v>2.0755</c:v>
                </c:pt>
                <c:pt idx="2">
                  <c:v>2.1533</c:v>
                </c:pt>
              </c:numCache>
            </c:numRef>
          </c:xVal>
          <c:yVal>
            <c:numRef>
              <c:f>'--DrCaBn06'!$B$5:$B$38</c:f>
              <c:numCache>
                <c:formatCode>General</c:formatCode>
                <c:ptCount val="34"/>
                <c:pt idx="0">
                  <c:v>-131.5</c:v>
                </c:pt>
                <c:pt idx="1">
                  <c:v>-140</c:v>
                </c:pt>
              </c:numCache>
            </c:numRef>
          </c:yVal>
          <c:smooth val="0"/>
        </c:ser>
        <c:axId val="25103109"/>
        <c:axId val="37078028"/>
      </c:scatterChart>
      <c:valAx>
        <c:axId val="25103109"/>
        <c:scaling>
          <c:orientation val="minMax"/>
          <c:min val="4.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CO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078028"/>
        <c:crossesAt val="0"/>
        <c:crossBetween val="midCat"/>
      </c:valAx>
      <c:valAx>
        <c:axId val="37078028"/>
        <c:scaling>
          <c:orientation val="minMax"/>
          <c:max val="-1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CO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103109"/>
        <c:crossesAt val="0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lang="es-CO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'-RetP0x'!$A$5:$A$38</c:f>
              <c:numCache>
                <c:formatCode>General</c:formatCode>
                <c:ptCount val="34"/>
                <c:pt idx="0">
                  <c:v>2.4362</c:v>
                </c:pt>
                <c:pt idx="1">
                  <c:v>2.4671</c:v>
                </c:pt>
                <c:pt idx="2">
                  <c:v>2.4765</c:v>
                </c:pt>
                <c:pt idx="3">
                  <c:v>2.4857</c:v>
                </c:pt>
                <c:pt idx="4">
                  <c:v>2.4925</c:v>
                </c:pt>
                <c:pt idx="5">
                  <c:v>2.5021</c:v>
                </c:pt>
                <c:pt idx="6">
                  <c:v>2.5063</c:v>
                </c:pt>
                <c:pt idx="7">
                  <c:v>2.5084</c:v>
                </c:pt>
                <c:pt idx="8">
                  <c:v>2.5122</c:v>
                </c:pt>
                <c:pt idx="9">
                  <c:v>2.5216</c:v>
                </c:pt>
                <c:pt idx="10">
                  <c:v>2.5313</c:v>
                </c:pt>
                <c:pt idx="11">
                  <c:v>2.5405</c:v>
                </c:pt>
              </c:numCache>
            </c:numRef>
          </c:xVal>
          <c:yVal>
            <c:numRef>
              <c:f>'-RetP0x'!$B$5:$B$38</c:f>
              <c:numCache>
                <c:formatCode>General</c:formatCode>
                <c:ptCount val="34"/>
                <c:pt idx="0">
                  <c:v>-237.5</c:v>
                </c:pt>
                <c:pt idx="1">
                  <c:v>-235.9</c:v>
                </c:pt>
                <c:pt idx="2">
                  <c:v>-235</c:v>
                </c:pt>
                <c:pt idx="3">
                  <c:v>-233.3</c:v>
                </c:pt>
                <c:pt idx="4">
                  <c:v>-231.2</c:v>
                </c:pt>
                <c:pt idx="5">
                  <c:v>-217.3</c:v>
                </c:pt>
                <c:pt idx="6">
                  <c:v>-200</c:v>
                </c:pt>
                <c:pt idx="7">
                  <c:v>-192</c:v>
                </c:pt>
                <c:pt idx="8">
                  <c:v>-186</c:v>
                </c:pt>
                <c:pt idx="9">
                  <c:v>-173</c:v>
                </c:pt>
                <c:pt idx="10">
                  <c:v>-168</c:v>
                </c:pt>
                <c:pt idx="11">
                  <c:v>-164</c:v>
                </c:pt>
              </c:numCache>
            </c:numRef>
          </c:yVal>
          <c:smooth val="0"/>
        </c:ser>
        <c:axId val="86889593"/>
        <c:axId val="99874569"/>
      </c:scatterChart>
      <c:valAx>
        <c:axId val="8688959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CO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874569"/>
        <c:crossesAt val="0"/>
        <c:crossBetween val="midCat"/>
      </c:valAx>
      <c:valAx>
        <c:axId val="99874569"/>
        <c:scaling>
          <c:orientation val="minMax"/>
          <c:max val="-1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CO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889593"/>
        <c:crossesAt val="0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lang="es-CO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DrPbTr02!$A$5:$A$38</c:f>
              <c:numCache>
                <c:formatCode>General</c:formatCode>
                <c:ptCount val="34"/>
                <c:pt idx="0">
                  <c:v>4.5768</c:v>
                </c:pt>
                <c:pt idx="1">
                  <c:v>4.587</c:v>
                </c:pt>
                <c:pt idx="2">
                  <c:v>4.5977</c:v>
                </c:pt>
                <c:pt idx="3">
                  <c:v>4.6077</c:v>
                </c:pt>
                <c:pt idx="4">
                  <c:v>4.617</c:v>
                </c:pt>
                <c:pt idx="5">
                  <c:v>4.6234</c:v>
                </c:pt>
                <c:pt idx="6">
                  <c:v>4.6283</c:v>
                </c:pt>
                <c:pt idx="7">
                  <c:v>4.6335</c:v>
                </c:pt>
                <c:pt idx="8">
                  <c:v>4.6375</c:v>
                </c:pt>
                <c:pt idx="9">
                  <c:v>4.6411</c:v>
                </c:pt>
                <c:pt idx="10">
                  <c:v>4.6516</c:v>
                </c:pt>
                <c:pt idx="11">
                  <c:v>4.6732</c:v>
                </c:pt>
              </c:numCache>
            </c:numRef>
          </c:xVal>
          <c:yVal>
            <c:numRef>
              <c:f>DrPbTr02!$B$5:$B$38</c:f>
              <c:numCache>
                <c:formatCode>General</c:formatCode>
                <c:ptCount val="34"/>
                <c:pt idx="0">
                  <c:v>-191.2</c:v>
                </c:pt>
                <c:pt idx="1">
                  <c:v>-194.2</c:v>
                </c:pt>
                <c:pt idx="2">
                  <c:v>-197.4</c:v>
                </c:pt>
                <c:pt idx="3">
                  <c:v>-201.2</c:v>
                </c:pt>
                <c:pt idx="4">
                  <c:v>-206.6</c:v>
                </c:pt>
                <c:pt idx="5">
                  <c:v>-213.1</c:v>
                </c:pt>
                <c:pt idx="6">
                  <c:v>-221.1</c:v>
                </c:pt>
                <c:pt idx="7">
                  <c:v>-237.2</c:v>
                </c:pt>
                <c:pt idx="8">
                  <c:v>-244.7</c:v>
                </c:pt>
                <c:pt idx="9">
                  <c:v>-246.3</c:v>
                </c:pt>
                <c:pt idx="10">
                  <c:v>-248.7</c:v>
                </c:pt>
                <c:pt idx="11">
                  <c:v>-250.2</c:v>
                </c:pt>
              </c:numCache>
            </c:numRef>
          </c:yVal>
          <c:smooth val="0"/>
        </c:ser>
        <c:axId val="56012948"/>
        <c:axId val="19872105"/>
      </c:scatterChart>
      <c:valAx>
        <c:axId val="56012948"/>
        <c:scaling>
          <c:orientation val="minMax"/>
          <c:min val="4.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CO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872105"/>
        <c:crossesAt val="0"/>
        <c:crossBetween val="midCat"/>
      </c:valAx>
      <c:valAx>
        <c:axId val="19872105"/>
        <c:scaling>
          <c:orientation val="minMax"/>
          <c:max val="-1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CO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012948"/>
        <c:crossesAt val="0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lang="es-CO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DrPbTr03!$A$5:$A$38</c:f>
              <c:numCache>
                <c:formatCode>General</c:formatCode>
                <c:ptCount val="34"/>
                <c:pt idx="0">
                  <c:v>4.542</c:v>
                </c:pt>
                <c:pt idx="1">
                  <c:v>4.5523</c:v>
                </c:pt>
                <c:pt idx="2">
                  <c:v>4.5629</c:v>
                </c:pt>
                <c:pt idx="3">
                  <c:v>4.5738</c:v>
                </c:pt>
                <c:pt idx="4">
                  <c:v>4.5773</c:v>
                </c:pt>
                <c:pt idx="5">
                  <c:v>4.5792</c:v>
                </c:pt>
                <c:pt idx="6">
                  <c:v>4.5835</c:v>
                </c:pt>
                <c:pt idx="7">
                  <c:v>4.5869</c:v>
                </c:pt>
                <c:pt idx="8">
                  <c:v>4.5903</c:v>
                </c:pt>
                <c:pt idx="9">
                  <c:v>4.5941</c:v>
                </c:pt>
                <c:pt idx="10">
                  <c:v>4.5974</c:v>
                </c:pt>
                <c:pt idx="11">
                  <c:v>4.6021</c:v>
                </c:pt>
                <c:pt idx="12">
                  <c:v>4.6129</c:v>
                </c:pt>
                <c:pt idx="13">
                  <c:v>4.6233</c:v>
                </c:pt>
              </c:numCache>
            </c:numRef>
          </c:xVal>
          <c:yVal>
            <c:numRef>
              <c:f>DrPbTr03!$B$5:$B$38</c:f>
              <c:numCache>
                <c:formatCode>General</c:formatCode>
                <c:ptCount val="34"/>
                <c:pt idx="0">
                  <c:v>-198.1</c:v>
                </c:pt>
                <c:pt idx="1">
                  <c:v>-200.4</c:v>
                </c:pt>
                <c:pt idx="2">
                  <c:v>-203.5</c:v>
                </c:pt>
                <c:pt idx="3">
                  <c:v>-208.4</c:v>
                </c:pt>
                <c:pt idx="4">
                  <c:v>-210.8</c:v>
                </c:pt>
                <c:pt idx="5">
                  <c:v>-212.2</c:v>
                </c:pt>
                <c:pt idx="6">
                  <c:v>-216.8</c:v>
                </c:pt>
                <c:pt idx="7">
                  <c:v>-222.7</c:v>
                </c:pt>
                <c:pt idx="8">
                  <c:v>-230</c:v>
                </c:pt>
                <c:pt idx="9">
                  <c:v>-242.7</c:v>
                </c:pt>
                <c:pt idx="10">
                  <c:v>-246.7</c:v>
                </c:pt>
                <c:pt idx="11">
                  <c:v>-248.6</c:v>
                </c:pt>
                <c:pt idx="12">
                  <c:v>-250.1</c:v>
                </c:pt>
                <c:pt idx="13">
                  <c:v>-250.5</c:v>
                </c:pt>
              </c:numCache>
            </c:numRef>
          </c:yVal>
          <c:smooth val="0"/>
        </c:ser>
        <c:axId val="59960406"/>
        <c:axId val="83030139"/>
      </c:scatterChart>
      <c:valAx>
        <c:axId val="59960406"/>
        <c:scaling>
          <c:orientation val="minMax"/>
          <c:min val="4.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CO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030139"/>
        <c:crossesAt val="0"/>
        <c:crossBetween val="midCat"/>
      </c:valAx>
      <c:valAx>
        <c:axId val="83030139"/>
        <c:scaling>
          <c:orientation val="minMax"/>
          <c:max val="-1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CO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960406"/>
        <c:crossesAt val="0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lang="es-CO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DrPbSt04!$A$5:$A$38</c:f>
              <c:numCache>
                <c:formatCode>General</c:formatCode>
                <c:ptCount val="34"/>
                <c:pt idx="0">
                  <c:v>4.5186</c:v>
                </c:pt>
                <c:pt idx="1">
                  <c:v>4.5608</c:v>
                </c:pt>
                <c:pt idx="2">
                  <c:v>4.5781</c:v>
                </c:pt>
                <c:pt idx="3">
                  <c:v>4.5865</c:v>
                </c:pt>
                <c:pt idx="4">
                  <c:v>4.5887</c:v>
                </c:pt>
                <c:pt idx="5">
                  <c:v>4.593</c:v>
                </c:pt>
                <c:pt idx="6">
                  <c:v>4.597</c:v>
                </c:pt>
                <c:pt idx="7">
                  <c:v>4.6009</c:v>
                </c:pt>
                <c:pt idx="8">
                  <c:v>4.6046</c:v>
                </c:pt>
                <c:pt idx="9">
                  <c:v>4.6097</c:v>
                </c:pt>
                <c:pt idx="10">
                  <c:v>4.6143</c:v>
                </c:pt>
                <c:pt idx="11">
                  <c:v>4.618</c:v>
                </c:pt>
                <c:pt idx="12">
                  <c:v>4.6268</c:v>
                </c:pt>
                <c:pt idx="13">
                  <c:v>4.6357</c:v>
                </c:pt>
                <c:pt idx="14">
                  <c:v>4.6531</c:v>
                </c:pt>
              </c:numCache>
            </c:numRef>
          </c:xVal>
          <c:yVal>
            <c:numRef>
              <c:f>DrPbSt04!$B$5:$B$38</c:f>
              <c:numCache>
                <c:formatCode>General</c:formatCode>
                <c:ptCount val="34"/>
                <c:pt idx="0">
                  <c:v>-187.7</c:v>
                </c:pt>
                <c:pt idx="1">
                  <c:v>-194.5</c:v>
                </c:pt>
                <c:pt idx="2">
                  <c:v>-199.8</c:v>
                </c:pt>
                <c:pt idx="3">
                  <c:v>-203.5</c:v>
                </c:pt>
                <c:pt idx="4">
                  <c:v>-204.9</c:v>
                </c:pt>
                <c:pt idx="5">
                  <c:v>-207.8</c:v>
                </c:pt>
                <c:pt idx="6">
                  <c:v>-211.4</c:v>
                </c:pt>
                <c:pt idx="7">
                  <c:v>-216.8</c:v>
                </c:pt>
                <c:pt idx="8">
                  <c:v>-224.3</c:v>
                </c:pt>
                <c:pt idx="9">
                  <c:v>-237.5</c:v>
                </c:pt>
                <c:pt idx="10">
                  <c:v>-246.2</c:v>
                </c:pt>
                <c:pt idx="11">
                  <c:v>-247.8</c:v>
                </c:pt>
                <c:pt idx="12">
                  <c:v>-249.5</c:v>
                </c:pt>
                <c:pt idx="13">
                  <c:v>-250</c:v>
                </c:pt>
                <c:pt idx="14">
                  <c:v>-250.6</c:v>
                </c:pt>
              </c:numCache>
            </c:numRef>
          </c:yVal>
          <c:smooth val="0"/>
        </c:ser>
        <c:axId val="47650549"/>
        <c:axId val="66753746"/>
      </c:scatterChart>
      <c:valAx>
        <c:axId val="47650549"/>
        <c:scaling>
          <c:orientation val="minMax"/>
          <c:min val="4.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CO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753746"/>
        <c:crossesAt val="0"/>
        <c:crossBetween val="midCat"/>
      </c:valAx>
      <c:valAx>
        <c:axId val="66753746"/>
        <c:scaling>
          <c:orientation val="minMax"/>
          <c:max val="-1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CO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650549"/>
        <c:crossesAt val="0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lang="es-CO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DrPbSt05!$A$5:$A$38</c:f>
              <c:numCache>
                <c:formatCode>General</c:formatCode>
                <c:ptCount val="34"/>
                <c:pt idx="0">
                  <c:v>4.526</c:v>
                </c:pt>
                <c:pt idx="1">
                  <c:v>4.5418</c:v>
                </c:pt>
                <c:pt idx="2">
                  <c:v>4.5506</c:v>
                </c:pt>
                <c:pt idx="3">
                  <c:v>4.5595</c:v>
                </c:pt>
                <c:pt idx="4">
                  <c:v>4.5659</c:v>
                </c:pt>
                <c:pt idx="5">
                  <c:v>4.5702</c:v>
                </c:pt>
                <c:pt idx="6">
                  <c:v>4.5745</c:v>
                </c:pt>
                <c:pt idx="7">
                  <c:v>4.5798</c:v>
                </c:pt>
                <c:pt idx="8">
                  <c:v>4.5891</c:v>
                </c:pt>
                <c:pt idx="9">
                  <c:v>4.6214</c:v>
                </c:pt>
              </c:numCache>
            </c:numRef>
          </c:xVal>
          <c:yVal>
            <c:numRef>
              <c:f>DrPbSt05!$B$5:$B$38</c:f>
              <c:numCache>
                <c:formatCode>General</c:formatCode>
                <c:ptCount val="34"/>
                <c:pt idx="0">
                  <c:v>-190.6</c:v>
                </c:pt>
                <c:pt idx="1">
                  <c:v>-197</c:v>
                </c:pt>
                <c:pt idx="2">
                  <c:v>-201.1</c:v>
                </c:pt>
                <c:pt idx="3">
                  <c:v>-207.2</c:v>
                </c:pt>
                <c:pt idx="4">
                  <c:v>-215</c:v>
                </c:pt>
                <c:pt idx="5">
                  <c:v>-224.3</c:v>
                </c:pt>
                <c:pt idx="6">
                  <c:v>-240.1</c:v>
                </c:pt>
                <c:pt idx="7">
                  <c:v>-247.8</c:v>
                </c:pt>
                <c:pt idx="8">
                  <c:v>-250.6</c:v>
                </c:pt>
                <c:pt idx="9">
                  <c:v>-253.1</c:v>
                </c:pt>
              </c:numCache>
            </c:numRef>
          </c:yVal>
          <c:smooth val="0"/>
        </c:ser>
        <c:axId val="15271883"/>
        <c:axId val="66342283"/>
      </c:scatterChart>
      <c:valAx>
        <c:axId val="15271883"/>
        <c:scaling>
          <c:orientation val="minMax"/>
          <c:min val="4.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CO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342283"/>
        <c:crossesAt val="0"/>
        <c:crossBetween val="midCat"/>
      </c:valAx>
      <c:valAx>
        <c:axId val="66342283"/>
        <c:scaling>
          <c:orientation val="minMax"/>
          <c:max val="-1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CO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271883"/>
        <c:crossesAt val="0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lang="es-CO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DrPbTr06!$A$5:$A$38</c:f>
              <c:numCache>
                <c:formatCode>General</c:formatCode>
                <c:ptCount val="34"/>
                <c:pt idx="0">
                  <c:v>4.5237</c:v>
                </c:pt>
                <c:pt idx="1">
                  <c:v>4.5344</c:v>
                </c:pt>
                <c:pt idx="2">
                  <c:v>4.5452</c:v>
                </c:pt>
                <c:pt idx="3">
                  <c:v>4.5561</c:v>
                </c:pt>
                <c:pt idx="4">
                  <c:v>4.5598</c:v>
                </c:pt>
                <c:pt idx="5">
                  <c:v>4.5631</c:v>
                </c:pt>
                <c:pt idx="6">
                  <c:v>4.5677</c:v>
                </c:pt>
                <c:pt idx="7">
                  <c:v>4.5723</c:v>
                </c:pt>
                <c:pt idx="8">
                  <c:v>4.5759</c:v>
                </c:pt>
                <c:pt idx="9">
                  <c:v>4.5807</c:v>
                </c:pt>
                <c:pt idx="10">
                  <c:v>4.5848</c:v>
                </c:pt>
                <c:pt idx="11">
                  <c:v>4.5897</c:v>
                </c:pt>
                <c:pt idx="12">
                  <c:v>4.6005</c:v>
                </c:pt>
              </c:numCache>
            </c:numRef>
          </c:xVal>
          <c:yVal>
            <c:numRef>
              <c:f>DrPbTr06!$B$5:$B$38</c:f>
              <c:numCache>
                <c:formatCode>General</c:formatCode>
                <c:ptCount val="34"/>
                <c:pt idx="0">
                  <c:v>-196</c:v>
                </c:pt>
                <c:pt idx="1">
                  <c:v>-199.2</c:v>
                </c:pt>
                <c:pt idx="2">
                  <c:v>-203.2</c:v>
                </c:pt>
                <c:pt idx="3">
                  <c:v>-210.1</c:v>
                </c:pt>
                <c:pt idx="4">
                  <c:v>-213.3</c:v>
                </c:pt>
                <c:pt idx="5">
                  <c:v>-216.5</c:v>
                </c:pt>
                <c:pt idx="6">
                  <c:v>-221.3</c:v>
                </c:pt>
                <c:pt idx="7">
                  <c:v>-225.6</c:v>
                </c:pt>
                <c:pt idx="8">
                  <c:v>-227.8</c:v>
                </c:pt>
                <c:pt idx="9">
                  <c:v>-237.4</c:v>
                </c:pt>
                <c:pt idx="10">
                  <c:v>-244.5</c:v>
                </c:pt>
                <c:pt idx="11">
                  <c:v>-246.9</c:v>
                </c:pt>
                <c:pt idx="12">
                  <c:v>-249.2</c:v>
                </c:pt>
              </c:numCache>
            </c:numRef>
          </c:yVal>
          <c:smooth val="0"/>
        </c:ser>
        <c:axId val="97869700"/>
        <c:axId val="44046243"/>
      </c:scatterChart>
      <c:valAx>
        <c:axId val="97869700"/>
        <c:scaling>
          <c:orientation val="minMax"/>
          <c:min val="4.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CO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046243"/>
        <c:crossesAt val="0"/>
        <c:crossBetween val="midCat"/>
      </c:valAx>
      <c:valAx>
        <c:axId val="44046243"/>
        <c:scaling>
          <c:orientation val="minMax"/>
          <c:max val="-1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CO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869700"/>
        <c:crossesAt val="0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lang="es-CO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DrPbTr07!$A$5:$A$38</c:f>
              <c:numCache>
                <c:formatCode>General</c:formatCode>
                <c:ptCount val="34"/>
                <c:pt idx="0">
                  <c:v>4.5349</c:v>
                </c:pt>
                <c:pt idx="1">
                  <c:v>4.5458</c:v>
                </c:pt>
                <c:pt idx="2">
                  <c:v>4.5571</c:v>
                </c:pt>
                <c:pt idx="3">
                  <c:v>4.5684</c:v>
                </c:pt>
                <c:pt idx="4">
                  <c:v>4.5752</c:v>
                </c:pt>
                <c:pt idx="5">
                  <c:v>4.5799</c:v>
                </c:pt>
                <c:pt idx="6">
                  <c:v>4.5841</c:v>
                </c:pt>
                <c:pt idx="7">
                  <c:v>4.5903</c:v>
                </c:pt>
                <c:pt idx="8">
                  <c:v>4.6026</c:v>
                </c:pt>
                <c:pt idx="9">
                  <c:v>4.6138</c:v>
                </c:pt>
              </c:numCache>
            </c:numRef>
          </c:xVal>
          <c:yVal>
            <c:numRef>
              <c:f>DrPbTr07!$B$5:$B$38</c:f>
              <c:numCache>
                <c:formatCode>General</c:formatCode>
                <c:ptCount val="34"/>
                <c:pt idx="0">
                  <c:v>-191.1</c:v>
                </c:pt>
                <c:pt idx="1">
                  <c:v>-194.8</c:v>
                </c:pt>
                <c:pt idx="2">
                  <c:v>-199.4</c:v>
                </c:pt>
                <c:pt idx="3">
                  <c:v>-207.7</c:v>
                </c:pt>
                <c:pt idx="4">
                  <c:v>-218.3</c:v>
                </c:pt>
                <c:pt idx="5">
                  <c:v>-230.1</c:v>
                </c:pt>
                <c:pt idx="6">
                  <c:v>-244.5</c:v>
                </c:pt>
                <c:pt idx="7">
                  <c:v>-249.3</c:v>
                </c:pt>
                <c:pt idx="8">
                  <c:v>-251.7</c:v>
                </c:pt>
                <c:pt idx="9">
                  <c:v>-252</c:v>
                </c:pt>
              </c:numCache>
            </c:numRef>
          </c:yVal>
          <c:smooth val="0"/>
        </c:ser>
        <c:axId val="31809499"/>
        <c:axId val="5362962"/>
      </c:scatterChart>
      <c:valAx>
        <c:axId val="31809499"/>
        <c:scaling>
          <c:orientation val="minMax"/>
          <c:min val="4.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CO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62962"/>
        <c:crossesAt val="0"/>
        <c:crossBetween val="midCat"/>
      </c:valAx>
      <c:valAx>
        <c:axId val="5362962"/>
        <c:scaling>
          <c:orientation val="minMax"/>
          <c:max val="-1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CO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809499"/>
        <c:crossesAt val="0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lang="es-CO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DrPbSt08!$A$5:$A$38</c:f>
              <c:numCache>
                <c:formatCode>General</c:formatCode>
                <c:ptCount val="34"/>
                <c:pt idx="0">
                  <c:v>4.5375</c:v>
                </c:pt>
                <c:pt idx="1">
                  <c:v>4.5527</c:v>
                </c:pt>
                <c:pt idx="2">
                  <c:v>4.568</c:v>
                </c:pt>
                <c:pt idx="3">
                  <c:v>4.5749</c:v>
                </c:pt>
                <c:pt idx="4">
                  <c:v>4.5789</c:v>
                </c:pt>
                <c:pt idx="5">
                  <c:v>4.5824</c:v>
                </c:pt>
                <c:pt idx="6">
                  <c:v>4.5984</c:v>
                </c:pt>
                <c:pt idx="7">
                  <c:v>4.6046</c:v>
                </c:pt>
              </c:numCache>
            </c:numRef>
          </c:xVal>
          <c:yVal>
            <c:numRef>
              <c:f>DrPbSt08!$B$5:$B$38</c:f>
              <c:numCache>
                <c:formatCode>General</c:formatCode>
                <c:ptCount val="34"/>
                <c:pt idx="0">
                  <c:v>-190.8</c:v>
                </c:pt>
                <c:pt idx="1">
                  <c:v>-197.4</c:v>
                </c:pt>
                <c:pt idx="2">
                  <c:v>-211.4</c:v>
                </c:pt>
                <c:pt idx="3">
                  <c:v>-230.6</c:v>
                </c:pt>
                <c:pt idx="4">
                  <c:v>-245.1</c:v>
                </c:pt>
                <c:pt idx="5">
                  <c:v>-248.6</c:v>
                </c:pt>
                <c:pt idx="6">
                  <c:v>-252.8</c:v>
                </c:pt>
                <c:pt idx="7">
                  <c:v>-253.2</c:v>
                </c:pt>
              </c:numCache>
            </c:numRef>
          </c:yVal>
          <c:smooth val="0"/>
        </c:ser>
        <c:axId val="45525199"/>
        <c:axId val="9461054"/>
      </c:scatterChart>
      <c:valAx>
        <c:axId val="45525199"/>
        <c:scaling>
          <c:orientation val="minMax"/>
          <c:min val="4.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CO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61054"/>
        <c:crossesAt val="0"/>
        <c:crossBetween val="midCat"/>
      </c:valAx>
      <c:valAx>
        <c:axId val="9461054"/>
        <c:scaling>
          <c:orientation val="minMax"/>
          <c:max val="-1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CO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525199"/>
        <c:crossesAt val="0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lang="es-CO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DrPbSt09!$A$5:$A$38</c:f>
              <c:numCache>
                <c:formatCode>General</c:formatCode>
                <c:ptCount val="34"/>
                <c:pt idx="0">
                  <c:v>4.5571</c:v>
                </c:pt>
                <c:pt idx="1">
                  <c:v>4.5727</c:v>
                </c:pt>
                <c:pt idx="2">
                  <c:v>4.5765</c:v>
                </c:pt>
                <c:pt idx="3">
                  <c:v>4.5806</c:v>
                </c:pt>
                <c:pt idx="4">
                  <c:v>4.5849</c:v>
                </c:pt>
                <c:pt idx="5">
                  <c:v>4.589</c:v>
                </c:pt>
                <c:pt idx="6">
                  <c:v>4.6044</c:v>
                </c:pt>
                <c:pt idx="7">
                  <c:v>4.6199</c:v>
                </c:pt>
              </c:numCache>
            </c:numRef>
          </c:xVal>
          <c:yVal>
            <c:numRef>
              <c:f>DrPbSt09!$B$5:$B$38</c:f>
              <c:numCache>
                <c:formatCode>General</c:formatCode>
                <c:ptCount val="34"/>
                <c:pt idx="0">
                  <c:v>-196.5</c:v>
                </c:pt>
                <c:pt idx="1">
                  <c:v>-208.4</c:v>
                </c:pt>
                <c:pt idx="2">
                  <c:v>-215</c:v>
                </c:pt>
                <c:pt idx="3">
                  <c:v>-226.9</c:v>
                </c:pt>
                <c:pt idx="4">
                  <c:v>-245</c:v>
                </c:pt>
                <c:pt idx="5">
                  <c:v>-249.6</c:v>
                </c:pt>
                <c:pt idx="6">
                  <c:v>-253.5</c:v>
                </c:pt>
                <c:pt idx="7">
                  <c:v>-254.8</c:v>
                </c:pt>
              </c:numCache>
            </c:numRef>
          </c:yVal>
          <c:smooth val="0"/>
        </c:ser>
        <c:axId val="54862253"/>
        <c:axId val="15589384"/>
      </c:scatterChart>
      <c:valAx>
        <c:axId val="54862253"/>
        <c:scaling>
          <c:orientation val="minMax"/>
          <c:min val="4.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CO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589384"/>
        <c:crossesAt val="0"/>
        <c:crossBetween val="midCat"/>
      </c:valAx>
      <c:valAx>
        <c:axId val="15589384"/>
        <c:scaling>
          <c:orientation val="minMax"/>
          <c:max val="-1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CO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862253"/>
        <c:crossesAt val="0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276480</xdr:colOff>
      <xdr:row>7</xdr:row>
      <xdr:rowOff>164160</xdr:rowOff>
    </xdr:from>
    <xdr:to>
      <xdr:col>12</xdr:col>
      <xdr:colOff>343080</xdr:colOff>
      <xdr:row>22</xdr:row>
      <xdr:rowOff>39240</xdr:rowOff>
    </xdr:to>
    <xdr:graphicFrame>
      <xdr:nvGraphicFramePr>
        <xdr:cNvPr id="0" name="Chart 1"/>
        <xdr:cNvGraphicFramePr/>
      </xdr:nvGraphicFramePr>
      <xdr:xfrm>
        <a:off x="3502080" y="1482120"/>
        <a:ext cx="4582800" cy="273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276120</xdr:colOff>
      <xdr:row>7</xdr:row>
      <xdr:rowOff>163800</xdr:rowOff>
    </xdr:from>
    <xdr:to>
      <xdr:col>12</xdr:col>
      <xdr:colOff>343080</xdr:colOff>
      <xdr:row>22</xdr:row>
      <xdr:rowOff>39240</xdr:rowOff>
    </xdr:to>
    <xdr:graphicFrame>
      <xdr:nvGraphicFramePr>
        <xdr:cNvPr id="9" name="Chart 1"/>
        <xdr:cNvGraphicFramePr/>
      </xdr:nvGraphicFramePr>
      <xdr:xfrm>
        <a:off x="3501720" y="1497240"/>
        <a:ext cx="4583160" cy="273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276120</xdr:colOff>
      <xdr:row>7</xdr:row>
      <xdr:rowOff>163800</xdr:rowOff>
    </xdr:from>
    <xdr:to>
      <xdr:col>12</xdr:col>
      <xdr:colOff>343080</xdr:colOff>
      <xdr:row>22</xdr:row>
      <xdr:rowOff>39240</xdr:rowOff>
    </xdr:to>
    <xdr:graphicFrame>
      <xdr:nvGraphicFramePr>
        <xdr:cNvPr id="10" name="Chart 1"/>
        <xdr:cNvGraphicFramePr/>
      </xdr:nvGraphicFramePr>
      <xdr:xfrm>
        <a:off x="3501720" y="1497240"/>
        <a:ext cx="4583160" cy="273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55800</xdr:colOff>
      <xdr:row>9</xdr:row>
      <xdr:rowOff>23400</xdr:rowOff>
    </xdr:from>
    <xdr:to>
      <xdr:col>11</xdr:col>
      <xdr:colOff>207720</xdr:colOff>
      <xdr:row>23</xdr:row>
      <xdr:rowOff>89280</xdr:rowOff>
    </xdr:to>
    <xdr:graphicFrame>
      <xdr:nvGraphicFramePr>
        <xdr:cNvPr id="11" name="Chart 1"/>
        <xdr:cNvGraphicFramePr/>
      </xdr:nvGraphicFramePr>
      <xdr:xfrm>
        <a:off x="3281400" y="1737720"/>
        <a:ext cx="4023000" cy="273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276120</xdr:colOff>
      <xdr:row>7</xdr:row>
      <xdr:rowOff>163800</xdr:rowOff>
    </xdr:from>
    <xdr:to>
      <xdr:col>12</xdr:col>
      <xdr:colOff>343080</xdr:colOff>
      <xdr:row>22</xdr:row>
      <xdr:rowOff>39240</xdr:rowOff>
    </xdr:to>
    <xdr:graphicFrame>
      <xdr:nvGraphicFramePr>
        <xdr:cNvPr id="1" name="Chart 1"/>
        <xdr:cNvGraphicFramePr/>
      </xdr:nvGraphicFramePr>
      <xdr:xfrm>
        <a:off x="3501720" y="1497240"/>
        <a:ext cx="4583160" cy="273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276480</xdr:colOff>
      <xdr:row>7</xdr:row>
      <xdr:rowOff>164160</xdr:rowOff>
    </xdr:from>
    <xdr:to>
      <xdr:col>12</xdr:col>
      <xdr:colOff>343080</xdr:colOff>
      <xdr:row>22</xdr:row>
      <xdr:rowOff>39240</xdr:rowOff>
    </xdr:to>
    <xdr:graphicFrame>
      <xdr:nvGraphicFramePr>
        <xdr:cNvPr id="2" name="Chart 1"/>
        <xdr:cNvGraphicFramePr/>
      </xdr:nvGraphicFramePr>
      <xdr:xfrm>
        <a:off x="3502080" y="1482120"/>
        <a:ext cx="4582800" cy="273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276120</xdr:colOff>
      <xdr:row>7</xdr:row>
      <xdr:rowOff>163800</xdr:rowOff>
    </xdr:from>
    <xdr:to>
      <xdr:col>12</xdr:col>
      <xdr:colOff>343080</xdr:colOff>
      <xdr:row>22</xdr:row>
      <xdr:rowOff>39240</xdr:rowOff>
    </xdr:to>
    <xdr:graphicFrame>
      <xdr:nvGraphicFramePr>
        <xdr:cNvPr id="3" name="Chart 1"/>
        <xdr:cNvGraphicFramePr/>
      </xdr:nvGraphicFramePr>
      <xdr:xfrm>
        <a:off x="3501720" y="1497240"/>
        <a:ext cx="4583160" cy="273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276120</xdr:colOff>
      <xdr:row>7</xdr:row>
      <xdr:rowOff>163800</xdr:rowOff>
    </xdr:from>
    <xdr:to>
      <xdr:col>12</xdr:col>
      <xdr:colOff>343080</xdr:colOff>
      <xdr:row>22</xdr:row>
      <xdr:rowOff>39240</xdr:rowOff>
    </xdr:to>
    <xdr:graphicFrame>
      <xdr:nvGraphicFramePr>
        <xdr:cNvPr id="4" name="Chart 1"/>
        <xdr:cNvGraphicFramePr/>
      </xdr:nvGraphicFramePr>
      <xdr:xfrm>
        <a:off x="3501720" y="1497240"/>
        <a:ext cx="4583160" cy="273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276120</xdr:colOff>
      <xdr:row>7</xdr:row>
      <xdr:rowOff>163800</xdr:rowOff>
    </xdr:from>
    <xdr:to>
      <xdr:col>12</xdr:col>
      <xdr:colOff>343080</xdr:colOff>
      <xdr:row>22</xdr:row>
      <xdr:rowOff>39240</xdr:rowOff>
    </xdr:to>
    <xdr:graphicFrame>
      <xdr:nvGraphicFramePr>
        <xdr:cNvPr id="5" name="Chart 1"/>
        <xdr:cNvGraphicFramePr/>
      </xdr:nvGraphicFramePr>
      <xdr:xfrm>
        <a:off x="3501720" y="1497240"/>
        <a:ext cx="4583160" cy="273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276120</xdr:colOff>
      <xdr:row>7</xdr:row>
      <xdr:rowOff>163800</xdr:rowOff>
    </xdr:from>
    <xdr:to>
      <xdr:col>12</xdr:col>
      <xdr:colOff>343080</xdr:colOff>
      <xdr:row>22</xdr:row>
      <xdr:rowOff>39240</xdr:rowOff>
    </xdr:to>
    <xdr:graphicFrame>
      <xdr:nvGraphicFramePr>
        <xdr:cNvPr id="6" name="Chart 1"/>
        <xdr:cNvGraphicFramePr/>
      </xdr:nvGraphicFramePr>
      <xdr:xfrm>
        <a:off x="3501720" y="1497240"/>
        <a:ext cx="4583160" cy="273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276120</xdr:colOff>
      <xdr:row>7</xdr:row>
      <xdr:rowOff>163800</xdr:rowOff>
    </xdr:from>
    <xdr:to>
      <xdr:col>12</xdr:col>
      <xdr:colOff>343080</xdr:colOff>
      <xdr:row>22</xdr:row>
      <xdr:rowOff>39240</xdr:rowOff>
    </xdr:to>
    <xdr:graphicFrame>
      <xdr:nvGraphicFramePr>
        <xdr:cNvPr id="7" name="Chart 1"/>
        <xdr:cNvGraphicFramePr/>
      </xdr:nvGraphicFramePr>
      <xdr:xfrm>
        <a:off x="3501720" y="1497240"/>
        <a:ext cx="4583160" cy="273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276120</xdr:colOff>
      <xdr:row>7</xdr:row>
      <xdr:rowOff>163800</xdr:rowOff>
    </xdr:from>
    <xdr:to>
      <xdr:col>12</xdr:col>
      <xdr:colOff>343080</xdr:colOff>
      <xdr:row>22</xdr:row>
      <xdr:rowOff>39240</xdr:rowOff>
    </xdr:to>
    <xdr:graphicFrame>
      <xdr:nvGraphicFramePr>
        <xdr:cNvPr id="8" name="Chart 1"/>
        <xdr:cNvGraphicFramePr/>
      </xdr:nvGraphicFramePr>
      <xdr:xfrm>
        <a:off x="3501720" y="1497240"/>
        <a:ext cx="4583160" cy="273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A4:B18 D1"/>
    </sheetView>
  </sheetViews>
  <sheetFormatPr defaultColWidth="10.6875" defaultRowHeight="15" zeroHeight="false" outlineLevelRow="0" outlineLevelCol="0"/>
  <cols>
    <col collapsed="false" customWidth="true" hidden="false" outlineLevel="0" max="64" min="1" style="0" width="9.14"/>
  </cols>
  <sheetData>
    <row r="1" customFormat="false" ht="15" hidden="false" customHeight="false" outlineLevel="0" collapsed="false">
      <c r="A1" s="0" t="s">
        <v>0</v>
      </c>
      <c r="D1" s="1" t="n">
        <v>9.5246</v>
      </c>
      <c r="E1" s="0" t="n">
        <f aca="false">130*0.02</f>
        <v>2.6</v>
      </c>
      <c r="I1" s="0" t="s">
        <v>1</v>
      </c>
      <c r="O1" s="0" t="s">
        <v>2</v>
      </c>
    </row>
    <row r="2" customFormat="false" ht="15" hidden="false" customHeight="false" outlineLevel="0" collapsed="false">
      <c r="D2" s="0" t="n">
        <f aca="false">0.99*E2</f>
        <v>4.550436</v>
      </c>
      <c r="E2" s="2" t="n">
        <f aca="false">+D1 * E3</f>
        <v>4.5964</v>
      </c>
      <c r="I2" s="0" t="s">
        <v>3</v>
      </c>
      <c r="O2" s="0" t="s">
        <v>4</v>
      </c>
    </row>
    <row r="3" customFormat="false" ht="15" hidden="false" customHeight="false" outlineLevel="0" collapsed="false">
      <c r="A3" s="0" t="s">
        <v>5</v>
      </c>
      <c r="B3" s="0" t="s">
        <v>6</v>
      </c>
      <c r="E3" s="2" t="n">
        <v>0.482581945698507</v>
      </c>
      <c r="F3" s="0" t="n">
        <f aca="false">+A16</f>
        <v>4.5964</v>
      </c>
      <c r="G3" s="0" t="n">
        <f aca="false">+F3/E2</f>
        <v>1</v>
      </c>
      <c r="I3" s="0" t="s">
        <v>7</v>
      </c>
    </row>
    <row r="4" customFormat="false" ht="13.8" hidden="false" customHeight="false" outlineLevel="0" collapsed="false">
      <c r="A4" s="0" t="n">
        <v>0</v>
      </c>
      <c r="B4" s="0" t="n">
        <v>-174</v>
      </c>
      <c r="I4" s="0" t="s">
        <v>8</v>
      </c>
    </row>
    <row r="5" customFormat="false" ht="15" hidden="false" customHeight="false" outlineLevel="0" collapsed="false">
      <c r="A5" s="0" t="n">
        <v>4.5049</v>
      </c>
      <c r="B5" s="0" t="n">
        <v>-192</v>
      </c>
      <c r="D5" s="0" t="n">
        <f aca="false">(A5-A4)*1000</f>
        <v>4504.9</v>
      </c>
      <c r="E5" s="0" t="n">
        <f aca="false">(B5-B4)/D5</f>
        <v>-0.00399564918200182</v>
      </c>
      <c r="I5" s="0" t="s">
        <v>9</v>
      </c>
    </row>
    <row r="6" customFormat="false" ht="15" hidden="false" customHeight="false" outlineLevel="0" collapsed="false">
      <c r="A6" s="0" t="n">
        <v>4.5355</v>
      </c>
      <c r="B6" s="0" t="n">
        <v>-195.6</v>
      </c>
      <c r="D6" s="0" t="n">
        <f aca="false">(A6-A5)*1000</f>
        <v>30.5999999999997</v>
      </c>
      <c r="E6" s="0" t="n">
        <f aca="false">(B6-B5)/D6</f>
        <v>-0.11764705882353</v>
      </c>
      <c r="Q6" s="0" t="n">
        <f aca="false">133+17.0878</f>
        <v>150.0878</v>
      </c>
    </row>
    <row r="7" customFormat="false" ht="15" hidden="false" customHeight="false" outlineLevel="0" collapsed="false">
      <c r="A7" s="0" t="n">
        <v>4.5561</v>
      </c>
      <c r="B7" s="0" t="n">
        <v>-199.8</v>
      </c>
      <c r="D7" s="0" t="n">
        <f aca="false">(A7-A6)*1000</f>
        <v>20.6</v>
      </c>
      <c r="E7" s="0" t="n">
        <f aca="false">(B7-B6)/D7</f>
        <v>-0.203883495145632</v>
      </c>
      <c r="Q7" s="3" t="n">
        <v>1501491</v>
      </c>
    </row>
    <row r="8" customFormat="false" ht="15" hidden="false" customHeight="false" outlineLevel="0" collapsed="false">
      <c r="A8" s="0" t="n">
        <v>4.5669</v>
      </c>
      <c r="B8" s="0" t="n">
        <v>-203.1</v>
      </c>
      <c r="D8" s="0" t="n">
        <f aca="false">(A8-A7)*1000</f>
        <v>10.8000000000006</v>
      </c>
      <c r="E8" s="0" t="n">
        <f aca="false">(B8-B7)/D8</f>
        <v>-0.305555555555537</v>
      </c>
      <c r="Q8" s="0" t="n">
        <f aca="false">150.1492-17.0879</f>
        <v>133.0613</v>
      </c>
    </row>
    <row r="9" customFormat="false" ht="15" hidden="false" customHeight="false" outlineLevel="0" collapsed="false">
      <c r="A9" s="0" t="n">
        <v>4.5705</v>
      </c>
      <c r="B9" s="0" t="n">
        <v>-204.9</v>
      </c>
      <c r="D9" s="0" t="n">
        <f aca="false">(A9-A8)*1000</f>
        <v>3.5999999999996</v>
      </c>
      <c r="E9" s="0" t="n">
        <f aca="false">(B9-B8)/D9</f>
        <v>-0.500000000000058</v>
      </c>
    </row>
    <row r="10" customFormat="false" ht="15" hidden="false" customHeight="false" outlineLevel="0" collapsed="false">
      <c r="A10" s="0" t="n">
        <v>4.5747</v>
      </c>
      <c r="B10" s="0" t="n">
        <v>-206.8</v>
      </c>
      <c r="D10" s="0" t="n">
        <f aca="false">(A10-A9)*1000</f>
        <v>4.19999999999998</v>
      </c>
      <c r="E10" s="0" t="n">
        <f aca="false">(B10-B9)/D10</f>
        <v>-0.452380952380956</v>
      </c>
    </row>
    <row r="11" customFormat="false" ht="15" hidden="false" customHeight="false" outlineLevel="0" collapsed="false">
      <c r="A11" s="0" t="n">
        <v>4.5784</v>
      </c>
      <c r="B11" s="0" t="n">
        <v>-209</v>
      </c>
      <c r="D11" s="0" t="n">
        <f aca="false">(A11-A10)*1000</f>
        <v>3.70000000000026</v>
      </c>
      <c r="E11" s="0" t="n">
        <f aca="false">(B11-B10)/D11</f>
        <v>-0.59459459459455</v>
      </c>
    </row>
    <row r="12" customFormat="false" ht="15" hidden="false" customHeight="false" outlineLevel="0" collapsed="false">
      <c r="A12" s="0" t="n">
        <v>4.5823</v>
      </c>
      <c r="B12" s="0" t="n">
        <v>-211.8</v>
      </c>
      <c r="D12" s="0" t="n">
        <f aca="false">(A12-A11)*1000</f>
        <v>3.89999999999979</v>
      </c>
      <c r="E12" s="0" t="n">
        <f aca="false">(B12-B11)/D12</f>
        <v>-0.717948717948759</v>
      </c>
    </row>
    <row r="13" customFormat="false" ht="15" hidden="false" customHeight="false" outlineLevel="0" collapsed="false">
      <c r="A13" s="0" t="n">
        <v>4.5849</v>
      </c>
      <c r="B13" s="0" t="n">
        <v>-214.6</v>
      </c>
      <c r="D13" s="0" t="n">
        <f aca="false">(A13-A12)*1000</f>
        <v>2.60000000000016</v>
      </c>
      <c r="E13" s="0" t="n">
        <f aca="false">(B13-B12)/D13</f>
        <v>-1.07692307692301</v>
      </c>
    </row>
    <row r="14" customFormat="false" ht="15" hidden="false" customHeight="false" outlineLevel="0" collapsed="false">
      <c r="A14" s="0" t="n">
        <v>4.5886</v>
      </c>
      <c r="B14" s="0" t="n">
        <v>-219.8</v>
      </c>
      <c r="D14" s="0" t="n">
        <f aca="false">(A14-A13)*1000</f>
        <v>3.69999999999937</v>
      </c>
      <c r="E14" s="0" t="n">
        <f aca="false">(B14-B13)/D14</f>
        <v>-1.40540540540565</v>
      </c>
    </row>
    <row r="15" customFormat="false" ht="15" hidden="false" customHeight="false" outlineLevel="0" collapsed="false">
      <c r="A15" s="0" t="n">
        <v>4.5924</v>
      </c>
      <c r="B15" s="0" t="n">
        <v>-227.4</v>
      </c>
      <c r="D15" s="0" t="n">
        <f aca="false">(A15-A14)*1000</f>
        <v>3.80000000000003</v>
      </c>
      <c r="E15" s="0" t="n">
        <f aca="false">(B15-B14)/D15</f>
        <v>-1.99999999999999</v>
      </c>
    </row>
    <row r="16" customFormat="false" ht="15" hidden="false" customHeight="false" outlineLevel="0" collapsed="false">
      <c r="A16" s="0" t="n">
        <v>4.5964</v>
      </c>
      <c r="B16" s="0" t="n">
        <v>-242.6</v>
      </c>
      <c r="D16" s="0" t="n">
        <f aca="false">(A16-A15)*1000</f>
        <v>4.00000000000045</v>
      </c>
      <c r="E16" s="0" t="n">
        <f aca="false">(B16-B15)/D16</f>
        <v>-3.79999999999957</v>
      </c>
    </row>
    <row r="17" customFormat="false" ht="15" hidden="false" customHeight="false" outlineLevel="0" collapsed="false">
      <c r="A17" s="0" t="n">
        <v>4.6008</v>
      </c>
      <c r="B17" s="0" t="n">
        <v>-248.6</v>
      </c>
      <c r="D17" s="0" t="n">
        <f aca="false">(A17-A16)*1000</f>
        <v>4.39999999999952</v>
      </c>
      <c r="E17" s="0" t="n">
        <f aca="false">(B17-B16)/D17</f>
        <v>-1.36363636363651</v>
      </c>
    </row>
    <row r="18" customFormat="false" ht="15" hidden="false" customHeight="false" outlineLevel="0" collapsed="false">
      <c r="A18" s="0" t="n">
        <v>4.6061</v>
      </c>
      <c r="B18" s="0" t="n">
        <v>-250.3</v>
      </c>
      <c r="D18" s="0" t="n">
        <f aca="false">(A18-A17)*1000</f>
        <v>5.30000000000008</v>
      </c>
      <c r="E18" s="0" t="n">
        <f aca="false">(B18-B17)/D18</f>
        <v>-0.32075471698113</v>
      </c>
    </row>
    <row r="19" customFormat="false" ht="15" hidden="false" customHeight="false" outlineLevel="0" collapsed="false">
      <c r="A19" s="0" t="n">
        <v>4.6175</v>
      </c>
      <c r="B19" s="0" t="n">
        <v>-251.8</v>
      </c>
      <c r="D19" s="0" t="n">
        <f aca="false">(A19-A18)*1000</f>
        <v>11.4000000000001</v>
      </c>
      <c r="E19" s="0" t="n">
        <f aca="false">(B19-B18)/D19</f>
        <v>-0.13157894736842</v>
      </c>
    </row>
    <row r="20" customFormat="false" ht="15" hidden="false" customHeight="false" outlineLevel="0" collapsed="false">
      <c r="A20" s="0" t="n">
        <v>4.6389</v>
      </c>
      <c r="B20" s="0" t="n">
        <v>-252.7</v>
      </c>
      <c r="D20" s="0" t="n">
        <f aca="false">(A20-A19)*1000</f>
        <v>21.3999999999999</v>
      </c>
      <c r="E20" s="0" t="n">
        <f aca="false">(B20-B19)/D20</f>
        <v>-0.0420560747663544</v>
      </c>
    </row>
  </sheetData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1" sqref="A4:B18 D13"/>
    </sheetView>
  </sheetViews>
  <sheetFormatPr defaultColWidth="10.6875" defaultRowHeight="15" zeroHeight="false" outlineLevelRow="0" outlineLevelCol="0"/>
  <cols>
    <col collapsed="false" customWidth="true" hidden="false" outlineLevel="0" max="64" min="1" style="0" width="9.14"/>
  </cols>
  <sheetData>
    <row r="1" customFormat="false" ht="15" hidden="false" customHeight="false" outlineLevel="0" collapsed="false">
      <c r="A1" s="0" t="s">
        <v>0</v>
      </c>
      <c r="D1" s="1" t="n">
        <v>9.5054</v>
      </c>
      <c r="E1" s="0" t="n">
        <f aca="false">130*0.02</f>
        <v>2.6</v>
      </c>
      <c r="I1" s="2" t="s">
        <v>12</v>
      </c>
      <c r="O1" s="0" t="s">
        <v>2</v>
      </c>
    </row>
    <row r="2" customFormat="false" ht="15" hidden="false" customHeight="false" outlineLevel="0" collapsed="false">
      <c r="D2" s="0" t="n">
        <f aca="false">0.99*E2</f>
        <v>4.53663727462115</v>
      </c>
      <c r="E2" s="2" t="n">
        <f aca="false">+D1 * E3</f>
        <v>4.58246189355672</v>
      </c>
      <c r="I2" s="0" t="s">
        <v>3</v>
      </c>
      <c r="O2" s="0" t="s">
        <v>4</v>
      </c>
    </row>
    <row r="3" customFormat="false" ht="15" hidden="false" customHeight="false" outlineLevel="0" collapsed="false">
      <c r="A3" s="0" t="s">
        <v>5</v>
      </c>
      <c r="B3" s="0" t="s">
        <v>6</v>
      </c>
      <c r="E3" s="2" t="n">
        <v>0.482090379527082</v>
      </c>
      <c r="F3" s="0" t="n">
        <f aca="false">+A9</f>
        <v>4.5806</v>
      </c>
      <c r="G3" s="0" t="n">
        <f aca="false">+F3/E2</f>
        <v>0.999593691426144</v>
      </c>
      <c r="I3" s="0" t="s">
        <v>7</v>
      </c>
    </row>
    <row r="4" customFormat="false" ht="15" hidden="false" customHeight="false" outlineLevel="0" collapsed="false">
      <c r="A4" s="0" t="n">
        <v>0</v>
      </c>
      <c r="B4" s="0" t="n">
        <v>-154</v>
      </c>
      <c r="I4" s="0" t="s">
        <v>8</v>
      </c>
    </row>
    <row r="5" customFormat="false" ht="15" hidden="false" customHeight="false" outlineLevel="0" collapsed="false">
      <c r="A5" s="0" t="n">
        <v>4.5465</v>
      </c>
      <c r="B5" s="0" t="n">
        <v>-191.6</v>
      </c>
      <c r="D5" s="0" t="n">
        <f aca="false">(A5-A4)*1000</f>
        <v>4546.5</v>
      </c>
      <c r="E5" s="0" t="n">
        <f aca="false">(B5-B4)/D5</f>
        <v>-0.00827009787748818</v>
      </c>
      <c r="I5" s="0" t="s">
        <v>9</v>
      </c>
    </row>
    <row r="6" customFormat="false" ht="15" hidden="false" customHeight="false" outlineLevel="0" collapsed="false">
      <c r="A6" s="0" t="n">
        <v>4.5624</v>
      </c>
      <c r="B6" s="0" t="n">
        <v>-200.6</v>
      </c>
      <c r="D6" s="0" t="n">
        <f aca="false">(A6-A5)*1000</f>
        <v>15.9000000000002</v>
      </c>
      <c r="E6" s="0" t="n">
        <f aca="false">(B6-B5)/D6</f>
        <v>-0.566037735849048</v>
      </c>
      <c r="Q6" s="0" t="n">
        <f aca="false">133+17.0878</f>
        <v>150.0878</v>
      </c>
    </row>
    <row r="7" customFormat="false" ht="15" hidden="false" customHeight="false" outlineLevel="0" collapsed="false">
      <c r="A7" s="0" t="n">
        <v>4.5672</v>
      </c>
      <c r="B7" s="0" t="n">
        <v>-205.2</v>
      </c>
      <c r="D7" s="0" t="n">
        <f aca="false">(A7-A6)*1000</f>
        <v>4.79999999999947</v>
      </c>
      <c r="E7" s="0" t="n">
        <f aca="false">(B7-B6)/D7</f>
        <v>-0.958333333333438</v>
      </c>
      <c r="I7" s="2"/>
      <c r="Q7" s="3" t="n">
        <v>1501491</v>
      </c>
    </row>
    <row r="8" customFormat="false" ht="15" hidden="false" customHeight="false" outlineLevel="0" collapsed="false">
      <c r="A8" s="0" t="n">
        <v>4.5736</v>
      </c>
      <c r="B8" s="0" t="n">
        <v>-214.2</v>
      </c>
      <c r="D8" s="0" t="n">
        <f aca="false">(A8-A7)*1000</f>
        <v>6.40000000000018</v>
      </c>
      <c r="E8" s="0" t="n">
        <f aca="false">(B8-B7)/D8</f>
        <v>-1.40624999999996</v>
      </c>
      <c r="Q8" s="0" t="n">
        <f aca="false">150.1492-17.0879</f>
        <v>133.0613</v>
      </c>
    </row>
    <row r="9" customFormat="false" ht="15" hidden="false" customHeight="false" outlineLevel="0" collapsed="false">
      <c r="A9" s="0" t="n">
        <v>4.5806</v>
      </c>
      <c r="B9" s="0" t="n">
        <v>-237.6</v>
      </c>
      <c r="D9" s="0" t="n">
        <f aca="false">(A9-A8)*1000</f>
        <v>6.99999999999967</v>
      </c>
      <c r="E9" s="0" t="n">
        <f aca="false">(B9-B8)/D9</f>
        <v>-3.3428571428573</v>
      </c>
    </row>
    <row r="10" customFormat="false" ht="15" hidden="false" customHeight="false" outlineLevel="0" collapsed="false">
      <c r="A10" s="0" t="n">
        <v>4.586</v>
      </c>
      <c r="B10" s="0" t="n">
        <v>-250.7</v>
      </c>
      <c r="D10" s="0" t="n">
        <f aca="false">(A10-A9)*1000</f>
        <v>5.40000000000074</v>
      </c>
      <c r="E10" s="0" t="n">
        <f aca="false">(B10-B9)/D10</f>
        <v>-2.42592592592559</v>
      </c>
    </row>
    <row r="11" customFormat="false" ht="15" hidden="false" customHeight="false" outlineLevel="0" collapsed="false">
      <c r="A11" s="0" t="n">
        <v>4.592</v>
      </c>
      <c r="B11" s="0" t="n">
        <v>-253</v>
      </c>
      <c r="D11" s="0" t="n">
        <f aca="false">(A11-A10)*1000</f>
        <v>5.99999999999934</v>
      </c>
      <c r="E11" s="0" t="n">
        <f aca="false">(B11-B10)/D11</f>
        <v>-0.383333333333377</v>
      </c>
      <c r="N11" s="2"/>
    </row>
    <row r="12" customFormat="false" ht="15" hidden="false" customHeight="false" outlineLevel="0" collapsed="false">
      <c r="A12" s="0" t="n">
        <v>4.6077</v>
      </c>
      <c r="B12" s="0" t="n">
        <v>-255.5</v>
      </c>
      <c r="D12" s="0" t="n">
        <f aca="false">(A12-A11)*1000</f>
        <v>15.7000000000007</v>
      </c>
      <c r="E12" s="0" t="n">
        <f aca="false">(B12-B11)/D12</f>
        <v>-0.159235668789802</v>
      </c>
    </row>
  </sheetData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6" activeCellId="1" sqref="A4:B18 M6"/>
    </sheetView>
  </sheetViews>
  <sheetFormatPr defaultColWidth="10.6875" defaultRowHeight="15" zeroHeight="false" outlineLevelRow="0" outlineLevelCol="0"/>
  <cols>
    <col collapsed="false" customWidth="true" hidden="false" outlineLevel="0" max="64" min="1" style="0" width="9.14"/>
  </cols>
  <sheetData>
    <row r="1" customFormat="false" ht="15" hidden="false" customHeight="false" outlineLevel="0" collapsed="false">
      <c r="A1" s="0" t="s">
        <v>0</v>
      </c>
      <c r="D1" s="1" t="n">
        <v>4.5949</v>
      </c>
      <c r="E1" s="0" t="n">
        <f aca="false">130*0.02</f>
        <v>2.6</v>
      </c>
      <c r="G1" s="2" t="s">
        <v>13</v>
      </c>
      <c r="H1" s="2" t="n">
        <v>9.0841</v>
      </c>
      <c r="I1" s="2" t="s">
        <v>12</v>
      </c>
      <c r="O1" s="0" t="s">
        <v>14</v>
      </c>
    </row>
    <row r="2" customFormat="false" ht="15" hidden="false" customHeight="false" outlineLevel="0" collapsed="false">
      <c r="D2" s="0" t="n">
        <f aca="false">0.99*E2</f>
        <v>11.3723775</v>
      </c>
      <c r="E2" s="2" t="n">
        <f aca="false">+D1 * E3</f>
        <v>11.48725</v>
      </c>
      <c r="I2" s="0" t="s">
        <v>3</v>
      </c>
    </row>
    <row r="3" customFormat="false" ht="15" hidden="false" customHeight="false" outlineLevel="0" collapsed="false">
      <c r="A3" s="0" t="s">
        <v>5</v>
      </c>
      <c r="B3" s="0" t="s">
        <v>6</v>
      </c>
      <c r="E3" s="2" t="n">
        <v>2.5</v>
      </c>
      <c r="F3" s="0" t="n">
        <f aca="false">+A11</f>
        <v>0</v>
      </c>
      <c r="G3" s="0" t="n">
        <f aca="false">+F3/E2</f>
        <v>0</v>
      </c>
      <c r="I3" s="0" t="s">
        <v>7</v>
      </c>
    </row>
    <row r="4" customFormat="false" ht="15" hidden="false" customHeight="false" outlineLevel="0" collapsed="false">
      <c r="A4" s="0" t="n">
        <v>0</v>
      </c>
      <c r="I4" s="0" t="s">
        <v>8</v>
      </c>
    </row>
    <row r="5" customFormat="false" ht="15" hidden="false" customHeight="false" outlineLevel="0" collapsed="false">
      <c r="A5" s="0" t="n">
        <v>1.988</v>
      </c>
      <c r="B5" s="0" t="n">
        <v>-131.5</v>
      </c>
      <c r="D5" s="0" t="n">
        <f aca="false">(A5-A4)*1000</f>
        <v>1988</v>
      </c>
      <c r="E5" s="0" t="n">
        <f aca="false">(B5-B4)/D5</f>
        <v>-0.0661468812877264</v>
      </c>
      <c r="I5" s="0" t="s">
        <v>9</v>
      </c>
    </row>
    <row r="6" customFormat="false" ht="15" hidden="false" customHeight="false" outlineLevel="0" collapsed="false">
      <c r="A6" s="0" t="n">
        <v>2.0755</v>
      </c>
      <c r="B6" s="0" t="n">
        <v>-140</v>
      </c>
      <c r="D6" s="0" t="n">
        <f aca="false">(A6-A5)*1000</f>
        <v>87.4999999999999</v>
      </c>
      <c r="E6" s="0" t="n">
        <f aca="false">(B6-B5)/D6</f>
        <v>-0.0971428571428572</v>
      </c>
      <c r="Q6" s="0" t="n">
        <f aca="false">133+17.0878</f>
        <v>150.0878</v>
      </c>
    </row>
    <row r="7" customFormat="false" ht="15" hidden="false" customHeight="false" outlineLevel="0" collapsed="false">
      <c r="A7" s="0" t="n">
        <v>2.1533</v>
      </c>
      <c r="D7" s="0" t="n">
        <f aca="false">(A7-A6)*1000</f>
        <v>77.8000000000003</v>
      </c>
      <c r="E7" s="0" t="n">
        <f aca="false">(B7-B6)/D7</f>
        <v>1.79948586118251</v>
      </c>
      <c r="I7" s="2"/>
      <c r="Q7" s="3" t="n">
        <v>1501491</v>
      </c>
    </row>
    <row r="8" customFormat="false" ht="15" hidden="false" customHeight="false" outlineLevel="0" collapsed="false">
      <c r="A8" s="0" t="s">
        <v>15</v>
      </c>
      <c r="Q8" s="0" t="n">
        <f aca="false">150.1492-17.0879</f>
        <v>133.0613</v>
      </c>
    </row>
    <row r="9" customFormat="false" ht="15" hidden="false" customHeight="false" outlineLevel="0" collapsed="false">
      <c r="A9" s="0" t="s">
        <v>16</v>
      </c>
    </row>
    <row r="10" customFormat="false" ht="15" hidden="false" customHeight="false" outlineLevel="0" collapsed="false">
      <c r="D10" s="0" t="e">
        <f aca="false">(A10-A9)*1000</f>
        <v>#VALUE!</v>
      </c>
      <c r="E10" s="0" t="e">
        <f aca="false">(B10-B9)/D10</f>
        <v>#VALUE!</v>
      </c>
    </row>
    <row r="11" customFormat="false" ht="15" hidden="false" customHeight="false" outlineLevel="0" collapsed="false">
      <c r="D11" s="0" t="n">
        <f aca="false">(A11-A10)*1000</f>
        <v>0</v>
      </c>
      <c r="E11" s="0" t="e">
        <f aca="false">(B11-B10)/D11</f>
        <v>#DIV/0!</v>
      </c>
    </row>
    <row r="12" customFormat="false" ht="15" hidden="false" customHeight="false" outlineLevel="0" collapsed="false">
      <c r="D12" s="0" t="n">
        <f aca="false">(A12-A11)*1000</f>
        <v>0</v>
      </c>
      <c r="E12" s="0" t="e">
        <f aca="false">(B12-B11)/D12</f>
        <v>#DIV/0!</v>
      </c>
    </row>
    <row r="13" customFormat="false" ht="15" hidden="false" customHeight="false" outlineLevel="0" collapsed="false">
      <c r="D13" s="0" t="n">
        <f aca="false">(A13-A12)*1000</f>
        <v>0</v>
      </c>
      <c r="E13" s="0" t="e">
        <f aca="false">(B13-B12)/D13</f>
        <v>#DIV/0!</v>
      </c>
    </row>
    <row r="14" customFormat="false" ht="15" hidden="false" customHeight="false" outlineLevel="0" collapsed="false">
      <c r="D14" s="0" t="n">
        <f aca="false">(A14-A13)*1000</f>
        <v>0</v>
      </c>
      <c r="E14" s="0" t="e">
        <f aca="false">(B14-B13)/D14</f>
        <v>#DIV/0!</v>
      </c>
    </row>
    <row r="15" customFormat="false" ht="15" hidden="false" customHeight="false" outlineLevel="0" collapsed="false">
      <c r="D15" s="0" t="n">
        <f aca="false">(A15-A14)*1000</f>
        <v>0</v>
      </c>
      <c r="E15" s="0" t="e">
        <f aca="false">(B15-B14)/D15</f>
        <v>#DIV/0!</v>
      </c>
    </row>
    <row r="16" customFormat="false" ht="15" hidden="false" customHeight="false" outlineLevel="0" collapsed="false">
      <c r="D16" s="0" t="n">
        <f aca="false">(A16-A15)*1000</f>
        <v>0</v>
      </c>
      <c r="E16" s="0" t="e">
        <f aca="false">(B16-B15)/D16</f>
        <v>#DIV/0!</v>
      </c>
    </row>
    <row r="17" customFormat="false" ht="15" hidden="false" customHeight="false" outlineLevel="0" collapsed="false">
      <c r="D17" s="0" t="n">
        <f aca="false">(A17-A16)*1000</f>
        <v>0</v>
      </c>
      <c r="E17" s="0" t="e">
        <f aca="false">(B17-B16)/D17</f>
        <v>#DIV/0!</v>
      </c>
    </row>
    <row r="18" customFormat="false" ht="15" hidden="false" customHeight="false" outlineLevel="0" collapsed="false">
      <c r="D18" s="0" t="n">
        <f aca="false">(A18-A17)*1000</f>
        <v>0</v>
      </c>
      <c r="E18" s="0" t="e">
        <f aca="false">(B18-B17)/D18</f>
        <v>#DIV/0!</v>
      </c>
    </row>
    <row r="19" customFormat="false" ht="15" hidden="false" customHeight="false" outlineLevel="0" collapsed="false">
      <c r="D19" s="0" t="n">
        <f aca="false">(A19-A18)*1000</f>
        <v>0</v>
      </c>
      <c r="E19" s="0" t="e">
        <f aca="false">(B19-B18)/D19</f>
        <v>#DIV/0!</v>
      </c>
    </row>
    <row r="20" customFormat="false" ht="15" hidden="false" customHeight="false" outlineLevel="0" collapsed="false">
      <c r="D20" s="0" t="n">
        <f aca="false">(A20-A19)*1000</f>
        <v>0</v>
      </c>
      <c r="E20" s="0" t="e">
        <f aca="false">(B20-B19)/D20</f>
        <v>#DIV/0!</v>
      </c>
    </row>
    <row r="21" customFormat="false" ht="15" hidden="false" customHeight="false" outlineLevel="0" collapsed="false">
      <c r="D21" s="0" t="n">
        <f aca="false">(A21-A20)*1000</f>
        <v>0</v>
      </c>
      <c r="E21" s="0" t="e">
        <f aca="false">(B21-B20)/D21</f>
        <v>#DIV/0!</v>
      </c>
    </row>
    <row r="22" customFormat="false" ht="15" hidden="false" customHeight="false" outlineLevel="0" collapsed="false">
      <c r="D22" s="0" t="n">
        <f aca="false">(A22-A21)*1000</f>
        <v>0</v>
      </c>
      <c r="E22" s="0" t="e">
        <f aca="false">(B22-B21)/D22</f>
        <v>#DIV/0!</v>
      </c>
    </row>
    <row r="23" customFormat="false" ht="15" hidden="false" customHeight="false" outlineLevel="0" collapsed="false">
      <c r="D23" s="0" t="n">
        <f aca="false">(A23-A22)*1000</f>
        <v>0</v>
      </c>
      <c r="E23" s="0" t="e">
        <f aca="false">(B23-B22)/D23</f>
        <v>#DIV/0!</v>
      </c>
    </row>
    <row r="24" customFormat="false" ht="15" hidden="false" customHeight="false" outlineLevel="0" collapsed="false">
      <c r="D24" s="0" t="n">
        <f aca="false">(A24-A23)*1000</f>
        <v>0</v>
      </c>
      <c r="E24" s="0" t="e">
        <f aca="false">(B24-B23)/D24</f>
        <v>#DIV/0!</v>
      </c>
    </row>
  </sheetData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7" activeCellId="1" sqref="A4:B18 D17"/>
    </sheetView>
  </sheetViews>
  <sheetFormatPr defaultColWidth="10.6875" defaultRowHeight="15" zeroHeight="false" outlineLevelRow="0" outlineLevelCol="0"/>
  <cols>
    <col collapsed="false" customWidth="true" hidden="false" outlineLevel="0" max="64" min="1" style="0" width="9.14"/>
  </cols>
  <sheetData>
    <row r="1" customFormat="false" ht="15" hidden="false" customHeight="false" outlineLevel="0" collapsed="false">
      <c r="A1" s="0" t="s">
        <v>0</v>
      </c>
      <c r="D1" s="0" t="n">
        <v>3.5278</v>
      </c>
      <c r="F1" s="0" t="s">
        <v>17</v>
      </c>
      <c r="I1" s="0" t="s">
        <v>18</v>
      </c>
      <c r="J1" s="0" t="n">
        <v>0.5529</v>
      </c>
      <c r="L1" s="0" t="s">
        <v>19</v>
      </c>
      <c r="M1" s="0" t="n">
        <v>2.7659</v>
      </c>
    </row>
    <row r="2" customFormat="false" ht="15" hidden="false" customHeight="false" outlineLevel="0" collapsed="false">
      <c r="A2" s="0" t="s">
        <v>20</v>
      </c>
      <c r="D2" s="0" t="n">
        <f aca="false">0.98*E2</f>
        <v>2.44125947514808</v>
      </c>
      <c r="E2" s="0" t="n">
        <f aca="false">((P3*M1)-(R3*D1)-(Q3*J1))/S3</f>
        <v>2.49108109708988</v>
      </c>
      <c r="F2" s="0" t="s">
        <v>21</v>
      </c>
      <c r="I2" s="0" t="s">
        <v>22</v>
      </c>
      <c r="P2" s="0" t="s">
        <v>23</v>
      </c>
      <c r="Q2" s="0" t="s">
        <v>24</v>
      </c>
      <c r="R2" s="0" t="s">
        <v>25</v>
      </c>
      <c r="S2" s="0" t="s">
        <v>26</v>
      </c>
    </row>
    <row r="3" customFormat="false" ht="15" hidden="false" customHeight="false" outlineLevel="0" collapsed="false">
      <c r="A3" s="0" t="s">
        <v>5</v>
      </c>
      <c r="B3" s="0" t="s">
        <v>6</v>
      </c>
      <c r="E3" s="2" t="s">
        <v>27</v>
      </c>
      <c r="F3" s="0" t="n">
        <f aca="false">+A11</f>
        <v>2.5063</v>
      </c>
      <c r="I3" s="0" t="s">
        <v>7</v>
      </c>
      <c r="P3" s="0" t="n">
        <v>9.9928</v>
      </c>
      <c r="Q3" s="0" t="n">
        <v>1.792</v>
      </c>
      <c r="R3" s="0" t="n">
        <v>4.8119</v>
      </c>
      <c r="S3" s="0" t="n">
        <v>3.883</v>
      </c>
    </row>
    <row r="4" customFormat="false" ht="15" hidden="false" customHeight="false" outlineLevel="0" collapsed="false">
      <c r="A4" s="0" t="n">
        <v>0</v>
      </c>
      <c r="B4" s="0" t="n">
        <v>-268</v>
      </c>
      <c r="F4" s="0" t="n">
        <f aca="false">+F3/E2</f>
        <v>1.00610935666763</v>
      </c>
      <c r="I4" s="0" t="s">
        <v>8</v>
      </c>
    </row>
    <row r="5" customFormat="false" ht="15" hidden="false" customHeight="false" outlineLevel="0" collapsed="false">
      <c r="A5" s="0" t="n">
        <v>2.4362</v>
      </c>
      <c r="B5" s="0" t="n">
        <v>-237.5</v>
      </c>
      <c r="D5" s="0" t="n">
        <f aca="false">+(A5-A4)*1000</f>
        <v>2436.2</v>
      </c>
      <c r="I5" s="0" t="s">
        <v>9</v>
      </c>
      <c r="P5" s="0" t="n">
        <f aca="false">+((P3*M1)-(R3*D1)-(Q3*J1))/S3</f>
        <v>2.49108109708988</v>
      </c>
      <c r="R5" s="0" t="n">
        <f aca="false">+R3/P3</f>
        <v>0.481536706428629</v>
      </c>
    </row>
    <row r="6" customFormat="false" ht="15" hidden="false" customHeight="false" outlineLevel="0" collapsed="false">
      <c r="A6" s="0" t="n">
        <v>2.4671</v>
      </c>
      <c r="B6" s="0" t="n">
        <v>-235.9</v>
      </c>
      <c r="D6" s="0" t="n">
        <f aca="false">+(A6-A5)*1000</f>
        <v>30.8999999999999</v>
      </c>
      <c r="E6" s="0" t="n">
        <f aca="false">+(B6-B5)/D6</f>
        <v>0.0517799352750808</v>
      </c>
    </row>
    <row r="7" customFormat="false" ht="15" hidden="false" customHeight="false" outlineLevel="0" collapsed="false">
      <c r="A7" s="0" t="n">
        <v>2.4765</v>
      </c>
      <c r="B7" s="0" t="n">
        <v>-235</v>
      </c>
      <c r="D7" s="0" t="n">
        <f aca="false">+(A7-A6)*1000</f>
        <v>9.4000000000003</v>
      </c>
      <c r="E7" s="0" t="n">
        <f aca="false">+(B7-B6)/D7</f>
        <v>0.0957446808510614</v>
      </c>
      <c r="I7" s="0" t="s">
        <v>28</v>
      </c>
      <c r="P7" s="0" t="n">
        <f aca="false">3.1 * 0.9952 / 3.3572</f>
        <v>0.918956273084713</v>
      </c>
    </row>
    <row r="8" customFormat="false" ht="15" hidden="false" customHeight="false" outlineLevel="0" collapsed="false">
      <c r="A8" s="0" t="n">
        <v>2.4857</v>
      </c>
      <c r="B8" s="0" t="n">
        <v>-233.3</v>
      </c>
      <c r="D8" s="0" t="n">
        <f aca="false">+(A8-A7)*1000</f>
        <v>9.19999999999988</v>
      </c>
      <c r="E8" s="0" t="n">
        <f aca="false">+(B8-B7)/D8</f>
        <v>0.184782608695653</v>
      </c>
    </row>
    <row r="9" customFormat="false" ht="15" hidden="false" customHeight="false" outlineLevel="0" collapsed="false">
      <c r="A9" s="0" t="n">
        <v>2.4925</v>
      </c>
      <c r="B9" s="0" t="n">
        <v>-231.2</v>
      </c>
      <c r="D9" s="0" t="n">
        <f aca="false">+(A9-A8)*1000</f>
        <v>6.80000000000014</v>
      </c>
      <c r="E9" s="0" t="n">
        <f aca="false">+(B9-B8)/D9</f>
        <v>0.308823529411762</v>
      </c>
    </row>
    <row r="10" customFormat="false" ht="15" hidden="false" customHeight="false" outlineLevel="0" collapsed="false">
      <c r="A10" s="0" t="n">
        <v>2.5021</v>
      </c>
      <c r="B10" s="0" t="n">
        <v>-217.3</v>
      </c>
      <c r="D10" s="0" t="n">
        <f aca="false">+(A10-A9)*1000</f>
        <v>9.59999999999983</v>
      </c>
      <c r="E10" s="0" t="n">
        <f aca="false">+(B10-B9)/D10</f>
        <v>1.44791666666669</v>
      </c>
    </row>
    <row r="11" customFormat="false" ht="15" hidden="false" customHeight="false" outlineLevel="0" collapsed="false">
      <c r="A11" s="0" t="n">
        <v>2.5063</v>
      </c>
      <c r="B11" s="0" t="n">
        <v>-200</v>
      </c>
      <c r="D11" s="0" t="n">
        <f aca="false">+(A11-A10)*1000</f>
        <v>4.19999999999998</v>
      </c>
      <c r="E11" s="0" t="n">
        <f aca="false">+(B11-B10)/D11</f>
        <v>4.11904761904764</v>
      </c>
    </row>
    <row r="12" customFormat="false" ht="15" hidden="false" customHeight="false" outlineLevel="0" collapsed="false">
      <c r="A12" s="0" t="n">
        <v>2.5084</v>
      </c>
      <c r="B12" s="0" t="n">
        <v>-192</v>
      </c>
      <c r="D12" s="0" t="n">
        <f aca="false">+(A12-A11)*1000</f>
        <v>2.09999999999999</v>
      </c>
      <c r="E12" s="0" t="n">
        <f aca="false">+(B12-B11)/D12</f>
        <v>3.80952380952383</v>
      </c>
    </row>
    <row r="13" customFormat="false" ht="15" hidden="false" customHeight="false" outlineLevel="0" collapsed="false">
      <c r="A13" s="0" t="n">
        <v>2.5122</v>
      </c>
      <c r="B13" s="0" t="n">
        <v>-186</v>
      </c>
      <c r="D13" s="0" t="n">
        <f aca="false">+(A13-A12)*1000</f>
        <v>3.80000000000003</v>
      </c>
      <c r="E13" s="0" t="n">
        <f aca="false">+(B13-B12)/D13</f>
        <v>1.57894736842104</v>
      </c>
    </row>
    <row r="14" customFormat="false" ht="15" hidden="false" customHeight="false" outlineLevel="0" collapsed="false">
      <c r="A14" s="0" t="n">
        <v>2.5216</v>
      </c>
      <c r="B14" s="0" t="n">
        <v>-173</v>
      </c>
      <c r="D14" s="0" t="n">
        <f aca="false">+(A14-A13)*1000</f>
        <v>9.39999999999985</v>
      </c>
      <c r="E14" s="0" t="n">
        <f aca="false">+(B14-B13)/D14</f>
        <v>1.38297872340428</v>
      </c>
    </row>
    <row r="15" customFormat="false" ht="15" hidden="false" customHeight="false" outlineLevel="0" collapsed="false">
      <c r="A15" s="0" t="n">
        <v>2.5313</v>
      </c>
      <c r="B15" s="0" t="n">
        <v>-168</v>
      </c>
      <c r="D15" s="0" t="n">
        <f aca="false">+(A15-A14)*1000</f>
        <v>9.70000000000004</v>
      </c>
      <c r="E15" s="0" t="n">
        <f aca="false">+(B15-B14)/D15</f>
        <v>0.515463917525771</v>
      </c>
    </row>
    <row r="16" customFormat="false" ht="15" hidden="false" customHeight="false" outlineLevel="0" collapsed="false">
      <c r="A16" s="0" t="n">
        <v>2.5405</v>
      </c>
      <c r="B16" s="0" t="n">
        <v>-164</v>
      </c>
      <c r="D16" s="0" t="n">
        <f aca="false">+(A16-A15)*1000</f>
        <v>9.20000000000032</v>
      </c>
      <c r="E16" s="0" t="n">
        <f aca="false">+(B16-B15)/D16</f>
        <v>0.434782608695637</v>
      </c>
    </row>
  </sheetData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A4:B18 D1"/>
    </sheetView>
  </sheetViews>
  <sheetFormatPr defaultColWidth="10.6875" defaultRowHeight="15" zeroHeight="false" outlineLevelRow="0" outlineLevelCol="0"/>
  <cols>
    <col collapsed="false" customWidth="true" hidden="false" outlineLevel="0" max="64" min="1" style="0" width="9.14"/>
  </cols>
  <sheetData>
    <row r="1" customFormat="false" ht="15" hidden="false" customHeight="false" outlineLevel="0" collapsed="false">
      <c r="A1" s="0" t="s">
        <v>0</v>
      </c>
      <c r="D1" s="1" t="n">
        <v>9.5999</v>
      </c>
      <c r="E1" s="0" t="n">
        <f aca="false">130*0.02</f>
        <v>2.6</v>
      </c>
      <c r="I1" s="0" t="s">
        <v>1</v>
      </c>
      <c r="O1" s="0" t="s">
        <v>2</v>
      </c>
    </row>
    <row r="2" customFormat="false" ht="15" hidden="false" customHeight="false" outlineLevel="0" collapsed="false">
      <c r="D2" s="0" t="n">
        <f aca="false">0.99*E2</f>
        <v>4.58641103630599</v>
      </c>
      <c r="E2" s="2" t="n">
        <f aca="false">+D1 * E3</f>
        <v>4.6327384205111</v>
      </c>
      <c r="I2" s="0" t="s">
        <v>3</v>
      </c>
      <c r="O2" s="0" t="s">
        <v>4</v>
      </c>
    </row>
    <row r="3" customFormat="false" ht="15" hidden="false" customHeight="false" outlineLevel="0" collapsed="false">
      <c r="A3" s="0" t="s">
        <v>5</v>
      </c>
      <c r="B3" s="0" t="s">
        <v>6</v>
      </c>
      <c r="E3" s="2" t="n">
        <v>0.482581945698507</v>
      </c>
      <c r="F3" s="0" t="n">
        <f aca="false">+A12</f>
        <v>4.6335</v>
      </c>
      <c r="G3" s="0" t="n">
        <f aca="false">+F3/E2</f>
        <v>1.00016439078139</v>
      </c>
      <c r="I3" s="0" t="s">
        <v>7</v>
      </c>
    </row>
    <row r="4" customFormat="false" ht="15" hidden="false" customHeight="false" outlineLevel="0" collapsed="false">
      <c r="A4" s="0" t="n">
        <v>0</v>
      </c>
      <c r="B4" s="0" t="n">
        <v>-160</v>
      </c>
      <c r="I4" s="0" t="s">
        <v>8</v>
      </c>
    </row>
    <row r="5" customFormat="false" ht="15" hidden="false" customHeight="false" outlineLevel="0" collapsed="false">
      <c r="A5" s="0" t="n">
        <v>4.5768</v>
      </c>
      <c r="B5" s="0" t="n">
        <v>-191.2</v>
      </c>
      <c r="D5" s="0" t="n">
        <f aca="false">(A5-A4)*1000</f>
        <v>4576.8</v>
      </c>
      <c r="E5" s="0" t="n">
        <f aca="false">(B5-B4)/D5</f>
        <v>-0.00681699003670687</v>
      </c>
      <c r="I5" s="0" t="s">
        <v>9</v>
      </c>
    </row>
    <row r="6" customFormat="false" ht="15" hidden="false" customHeight="false" outlineLevel="0" collapsed="false">
      <c r="A6" s="0" t="n">
        <v>4.587</v>
      </c>
      <c r="B6" s="0" t="n">
        <v>-194.2</v>
      </c>
      <c r="D6" s="0" t="n">
        <f aca="false">(A6-A5)*1000</f>
        <v>10.1999999999993</v>
      </c>
      <c r="E6" s="0" t="n">
        <f aca="false">(B6-B5)/D6</f>
        <v>-0.294117647058843</v>
      </c>
      <c r="Q6" s="0" t="n">
        <f aca="false">133+17.0878</f>
        <v>150.0878</v>
      </c>
    </row>
    <row r="7" customFormat="false" ht="15" hidden="false" customHeight="false" outlineLevel="0" collapsed="false">
      <c r="A7" s="0" t="n">
        <v>4.5977</v>
      </c>
      <c r="B7" s="0" t="n">
        <v>-197.4</v>
      </c>
      <c r="D7" s="0" t="n">
        <f aca="false">(A7-A6)*1000</f>
        <v>10.6999999999999</v>
      </c>
      <c r="E7" s="0" t="n">
        <f aca="false">(B7-B6)/D7</f>
        <v>-0.299065420560751</v>
      </c>
      <c r="Q7" s="3" t="n">
        <v>1501491</v>
      </c>
    </row>
    <row r="8" customFormat="false" ht="15" hidden="false" customHeight="false" outlineLevel="0" collapsed="false">
      <c r="A8" s="0" t="n">
        <v>4.6077</v>
      </c>
      <c r="B8" s="0" t="n">
        <v>-201.2</v>
      </c>
      <c r="D8" s="0" t="n">
        <f aca="false">(A8-A7)*1000</f>
        <v>10.0000000000007</v>
      </c>
      <c r="E8" s="0" t="n">
        <f aca="false">(B8-B7)/D8</f>
        <v>-0.379999999999973</v>
      </c>
      <c r="Q8" s="0" t="n">
        <f aca="false">150.1492-17.0879</f>
        <v>133.0613</v>
      </c>
    </row>
    <row r="9" customFormat="false" ht="15" hidden="false" customHeight="false" outlineLevel="0" collapsed="false">
      <c r="A9" s="0" t="n">
        <v>4.617</v>
      </c>
      <c r="B9" s="0" t="n">
        <v>-206.6</v>
      </c>
      <c r="D9" s="0" t="n">
        <f aca="false">(A9-A8)*1000</f>
        <v>9.29999999999964</v>
      </c>
      <c r="E9" s="0" t="n">
        <f aca="false">(B9-B8)/D9</f>
        <v>-0.580645161290346</v>
      </c>
    </row>
    <row r="10" customFormat="false" ht="15" hidden="false" customHeight="false" outlineLevel="0" collapsed="false">
      <c r="A10" s="0" t="n">
        <v>4.6234</v>
      </c>
      <c r="B10" s="0" t="n">
        <v>-213.1</v>
      </c>
      <c r="D10" s="0" t="n">
        <f aca="false">(A10-A9)*1000</f>
        <v>6.40000000000018</v>
      </c>
      <c r="E10" s="0" t="n">
        <f aca="false">(B10-B9)/D10</f>
        <v>-1.01562499999997</v>
      </c>
    </row>
    <row r="11" customFormat="false" ht="15" hidden="false" customHeight="false" outlineLevel="0" collapsed="false">
      <c r="A11" s="0" t="n">
        <v>4.6283</v>
      </c>
      <c r="B11" s="0" t="n">
        <v>-221.1</v>
      </c>
      <c r="D11" s="0" t="n">
        <f aca="false">(A11-A10)*1000</f>
        <v>4.90000000000013</v>
      </c>
      <c r="E11" s="0" t="n">
        <f aca="false">(B11-B10)/D11</f>
        <v>-1.63265306122445</v>
      </c>
    </row>
    <row r="12" customFormat="false" ht="15" hidden="false" customHeight="false" outlineLevel="0" collapsed="false">
      <c r="A12" s="0" t="n">
        <v>4.6335</v>
      </c>
      <c r="B12" s="0" t="n">
        <v>-237.2</v>
      </c>
      <c r="D12" s="0" t="n">
        <f aca="false">(A12-A11)*1000</f>
        <v>5.19999999999943</v>
      </c>
      <c r="E12" s="0" t="n">
        <f aca="false">(B12-B11)/D12</f>
        <v>-3.09615384615419</v>
      </c>
    </row>
    <row r="13" customFormat="false" ht="15" hidden="false" customHeight="false" outlineLevel="0" collapsed="false">
      <c r="A13" s="0" t="n">
        <v>4.6375</v>
      </c>
      <c r="B13" s="0" t="n">
        <v>-244.7</v>
      </c>
      <c r="D13" s="0" t="n">
        <f aca="false">(A13-A12)*1000</f>
        <v>4.00000000000045</v>
      </c>
      <c r="E13" s="0" t="n">
        <f aca="false">(B13-B12)/D13</f>
        <v>-1.87499999999979</v>
      </c>
    </row>
    <row r="14" customFormat="false" ht="15" hidden="false" customHeight="false" outlineLevel="0" collapsed="false">
      <c r="A14" s="0" t="n">
        <v>4.6411</v>
      </c>
      <c r="B14" s="0" t="n">
        <v>-246.3</v>
      </c>
      <c r="D14" s="0" t="n">
        <f aca="false">(A14-A13)*1000</f>
        <v>3.5999999999996</v>
      </c>
      <c r="E14" s="0" t="n">
        <f aca="false">(B14-B13)/D14</f>
        <v>-0.4444444444445</v>
      </c>
    </row>
    <row r="15" customFormat="false" ht="15" hidden="false" customHeight="false" outlineLevel="0" collapsed="false">
      <c r="A15" s="0" t="n">
        <v>4.6516</v>
      </c>
      <c r="B15" s="0" t="n">
        <v>-248.7</v>
      </c>
      <c r="D15" s="0" t="n">
        <f aca="false">(A15-A14)*1000</f>
        <v>10.5000000000004</v>
      </c>
      <c r="E15" s="0" t="n">
        <f aca="false">(B15-B14)/D15</f>
        <v>-0.228571428571418</v>
      </c>
    </row>
    <row r="16" customFormat="false" ht="15" hidden="false" customHeight="false" outlineLevel="0" collapsed="false">
      <c r="A16" s="0" t="n">
        <v>4.6732</v>
      </c>
      <c r="B16" s="0" t="n">
        <v>-250.2</v>
      </c>
      <c r="D16" s="0" t="n">
        <f aca="false">(A16-A15)*1000</f>
        <v>21.5999999999994</v>
      </c>
      <c r="E16" s="0" t="n">
        <f aca="false">(B16-B15)/D16</f>
        <v>-0.0694444444444464</v>
      </c>
    </row>
  </sheetData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:B18"/>
    </sheetView>
  </sheetViews>
  <sheetFormatPr defaultColWidth="10.6875" defaultRowHeight="15" zeroHeight="false" outlineLevelRow="0" outlineLevelCol="0"/>
  <cols>
    <col collapsed="false" customWidth="true" hidden="false" outlineLevel="0" max="64" min="1" style="0" width="9.14"/>
  </cols>
  <sheetData>
    <row r="1" customFormat="false" ht="15" hidden="false" customHeight="false" outlineLevel="0" collapsed="false">
      <c r="A1" s="0" t="s">
        <v>0</v>
      </c>
      <c r="D1" s="1" t="n">
        <v>9.5192</v>
      </c>
      <c r="E1" s="0" t="n">
        <f aca="false">130*0.02</f>
        <v>2.6</v>
      </c>
      <c r="G1" s="0" t="s">
        <v>10</v>
      </c>
      <c r="I1" s="0" t="s">
        <v>1</v>
      </c>
      <c r="O1" s="0" t="s">
        <v>2</v>
      </c>
    </row>
    <row r="2" customFormat="false" ht="13.8" hidden="false" customHeight="false" outlineLevel="0" collapsed="false">
      <c r="D2" s="0" t="n">
        <f aca="false">0.99*E2</f>
        <v>4.5478561169183</v>
      </c>
      <c r="E2" s="2" t="n">
        <f aca="false">+D1 * E3</f>
        <v>4.59379405749323</v>
      </c>
      <c r="G2" s="0" t="n">
        <v>207.209</v>
      </c>
      <c r="H2" s="0" t="n">
        <v>0.0029</v>
      </c>
      <c r="I2" s="0" t="s">
        <v>3</v>
      </c>
      <c r="O2" s="0" t="s">
        <v>4</v>
      </c>
    </row>
    <row r="3" customFormat="false" ht="15" hidden="false" customHeight="false" outlineLevel="0" collapsed="false">
      <c r="A3" s="0" t="s">
        <v>5</v>
      </c>
      <c r="B3" s="0" t="s">
        <v>6</v>
      </c>
      <c r="E3" s="2" t="n">
        <v>0.482581945698507</v>
      </c>
      <c r="F3" s="0" t="n">
        <f aca="false">+A14</f>
        <v>4.5941</v>
      </c>
      <c r="G3" s="0" t="n">
        <f aca="false">+F3/E2</f>
        <v>1.00006659909063</v>
      </c>
      <c r="I3" s="0" t="s">
        <v>7</v>
      </c>
    </row>
    <row r="4" customFormat="false" ht="15" hidden="false" customHeight="false" outlineLevel="0" collapsed="false">
      <c r="A4" s="0" t="n">
        <v>0</v>
      </c>
      <c r="B4" s="0" t="n">
        <v>-170</v>
      </c>
      <c r="I4" s="0" t="s">
        <v>8</v>
      </c>
    </row>
    <row r="5" customFormat="false" ht="15" hidden="false" customHeight="false" outlineLevel="0" collapsed="false">
      <c r="A5" s="0" t="n">
        <v>4.542</v>
      </c>
      <c r="B5" s="0" t="n">
        <v>-198.1</v>
      </c>
      <c r="D5" s="0" t="n">
        <f aca="false">(A5-A4)*1000</f>
        <v>4542</v>
      </c>
      <c r="E5" s="0" t="n">
        <f aca="false">(B5-B4)/D5</f>
        <v>-0.00618670189343901</v>
      </c>
      <c r="I5" s="0" t="s">
        <v>9</v>
      </c>
    </row>
    <row r="6" customFormat="false" ht="15" hidden="false" customHeight="false" outlineLevel="0" collapsed="false">
      <c r="A6" s="0" t="n">
        <v>4.5523</v>
      </c>
      <c r="B6" s="0" t="n">
        <v>-200.4</v>
      </c>
      <c r="D6" s="0" t="n">
        <f aca="false">(A6-A5)*1000</f>
        <v>10.3</v>
      </c>
      <c r="E6" s="0" t="n">
        <f aca="false">(B6-B5)/D6</f>
        <v>-0.223300970873788</v>
      </c>
      <c r="Q6" s="0" t="n">
        <f aca="false">133+17.0878</f>
        <v>150.0878</v>
      </c>
    </row>
    <row r="7" customFormat="false" ht="15" hidden="false" customHeight="false" outlineLevel="0" collapsed="false">
      <c r="A7" s="0" t="n">
        <v>4.5629</v>
      </c>
      <c r="B7" s="0" t="n">
        <v>-203.5</v>
      </c>
      <c r="D7" s="0" t="n">
        <f aca="false">(A7-A6)*1000</f>
        <v>10.6000000000002</v>
      </c>
      <c r="E7" s="0" t="n">
        <f aca="false">(B7-B6)/D7</f>
        <v>-0.292452830188674</v>
      </c>
      <c r="I7" s="2" t="s">
        <v>11</v>
      </c>
      <c r="Q7" s="3" t="n">
        <v>1501491</v>
      </c>
    </row>
    <row r="8" customFormat="false" ht="15" hidden="false" customHeight="false" outlineLevel="0" collapsed="false">
      <c r="A8" s="0" t="n">
        <v>4.5738</v>
      </c>
      <c r="B8" s="0" t="n">
        <v>-208.4</v>
      </c>
      <c r="D8" s="0" t="n">
        <f aca="false">(A8-A7)*1000</f>
        <v>10.9000000000004</v>
      </c>
      <c r="E8" s="0" t="n">
        <f aca="false">(B8-B7)/D8</f>
        <v>-0.449541284403656</v>
      </c>
      <c r="Q8" s="0" t="n">
        <f aca="false">150.1492-17.0879</f>
        <v>133.0613</v>
      </c>
    </row>
    <row r="9" customFormat="false" ht="15" hidden="false" customHeight="false" outlineLevel="0" collapsed="false">
      <c r="A9" s="0" t="n">
        <v>4.5773</v>
      </c>
      <c r="B9" s="0" t="n">
        <v>-210.8</v>
      </c>
      <c r="D9" s="0" t="n">
        <f aca="false">(A9-A8)*1000</f>
        <v>3.49999999999984</v>
      </c>
      <c r="E9" s="0" t="n">
        <f aca="false">(B9-B8)/D9</f>
        <v>-0.685714285714319</v>
      </c>
    </row>
    <row r="10" customFormat="false" ht="15" hidden="false" customHeight="false" outlineLevel="0" collapsed="false">
      <c r="A10" s="0" t="n">
        <v>4.5792</v>
      </c>
      <c r="B10" s="0" t="n">
        <v>-212.2</v>
      </c>
      <c r="D10" s="0" t="n">
        <f aca="false">(A10-A9)*1000</f>
        <v>1.90000000000001</v>
      </c>
      <c r="E10" s="0" t="n">
        <f aca="false">(B10-B9)/D10</f>
        <v>-0.736842105263141</v>
      </c>
    </row>
    <row r="11" customFormat="false" ht="15" hidden="false" customHeight="false" outlineLevel="0" collapsed="false">
      <c r="A11" s="0" t="n">
        <v>4.5835</v>
      </c>
      <c r="B11" s="0" t="n">
        <v>-216.8</v>
      </c>
      <c r="D11" s="0" t="n">
        <f aca="false">(A11-A10)*1000</f>
        <v>4.29999999999975</v>
      </c>
      <c r="E11" s="0" t="n">
        <f aca="false">(B11-B10)/D11</f>
        <v>-1.06976744186053</v>
      </c>
    </row>
    <row r="12" customFormat="false" ht="15" hidden="false" customHeight="false" outlineLevel="0" collapsed="false">
      <c r="A12" s="0" t="n">
        <v>4.5869</v>
      </c>
      <c r="B12" s="0" t="n">
        <v>-222.7</v>
      </c>
      <c r="D12" s="0" t="n">
        <f aca="false">(A12-A11)*1000</f>
        <v>3.40000000000007</v>
      </c>
      <c r="E12" s="0" t="n">
        <f aca="false">(B12-B11)/D12</f>
        <v>-1.73529411764702</v>
      </c>
    </row>
    <row r="13" customFormat="false" ht="15" hidden="false" customHeight="false" outlineLevel="0" collapsed="false">
      <c r="A13" s="0" t="n">
        <v>4.5903</v>
      </c>
      <c r="B13" s="0" t="n">
        <v>-230</v>
      </c>
      <c r="D13" s="0" t="n">
        <f aca="false">(A13-A12)*1000</f>
        <v>3.40000000000007</v>
      </c>
      <c r="E13" s="0" t="n">
        <f aca="false">(B13-B12)/D13</f>
        <v>-2.14705882352937</v>
      </c>
    </row>
    <row r="14" customFormat="false" ht="15" hidden="false" customHeight="false" outlineLevel="0" collapsed="false">
      <c r="A14" s="0" t="n">
        <v>4.5941</v>
      </c>
      <c r="B14" s="0" t="n">
        <v>-242.7</v>
      </c>
      <c r="D14" s="0" t="n">
        <f aca="false">(A14-A13)*1000</f>
        <v>3.80000000000003</v>
      </c>
      <c r="E14" s="0" t="n">
        <f aca="false">(B14-B13)/D14</f>
        <v>-3.34210526315787</v>
      </c>
    </row>
    <row r="15" customFormat="false" ht="15" hidden="false" customHeight="false" outlineLevel="0" collapsed="false">
      <c r="A15" s="0" t="n">
        <v>4.5974</v>
      </c>
      <c r="B15" s="0" t="n">
        <v>-246.7</v>
      </c>
      <c r="D15" s="0" t="n">
        <f aca="false">(A15-A14)*1000</f>
        <v>3.3000000000003</v>
      </c>
      <c r="E15" s="0" t="n">
        <f aca="false">(B15-B14)/D15</f>
        <v>-1.2121212121211</v>
      </c>
    </row>
    <row r="16" customFormat="false" ht="15" hidden="false" customHeight="false" outlineLevel="0" collapsed="false">
      <c r="A16" s="0" t="n">
        <v>4.6021</v>
      </c>
      <c r="B16" s="0" t="n">
        <v>-248.6</v>
      </c>
      <c r="D16" s="0" t="n">
        <f aca="false">(A16-A15)*1000</f>
        <v>4.6999999999997</v>
      </c>
      <c r="E16" s="0" t="n">
        <f aca="false">(B16-B15)/D16</f>
        <v>-0.404255319148963</v>
      </c>
    </row>
    <row r="17" customFormat="false" ht="15" hidden="false" customHeight="false" outlineLevel="0" collapsed="false">
      <c r="A17" s="0" t="n">
        <v>4.6129</v>
      </c>
      <c r="B17" s="0" t="n">
        <v>-250.1</v>
      </c>
      <c r="D17" s="0" t="n">
        <f aca="false">(A17-A16)*1000</f>
        <v>10.7999999999997</v>
      </c>
      <c r="E17" s="0" t="n">
        <f aca="false">(B17-B16)/D17</f>
        <v>-0.138888888888893</v>
      </c>
    </row>
    <row r="18" customFormat="false" ht="15" hidden="false" customHeight="false" outlineLevel="0" collapsed="false">
      <c r="A18" s="0" t="n">
        <v>4.6233</v>
      </c>
      <c r="B18" s="0" t="n">
        <v>-250.5</v>
      </c>
      <c r="D18" s="0" t="n">
        <f aca="false">(A18-A17)*1000</f>
        <v>10.4000000000006</v>
      </c>
      <c r="E18" s="0" t="n">
        <f aca="false">(B18-B17)/D18</f>
        <v>-0.0384615384615367</v>
      </c>
    </row>
  </sheetData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:B18"/>
    </sheetView>
  </sheetViews>
  <sheetFormatPr defaultColWidth="10.6875" defaultRowHeight="15" zeroHeight="false" outlineLevelRow="0" outlineLevelCol="0"/>
  <cols>
    <col collapsed="false" customWidth="true" hidden="false" outlineLevel="0" max="64" min="1" style="0" width="9.14"/>
  </cols>
  <sheetData>
    <row r="1" customFormat="false" ht="15" hidden="false" customHeight="false" outlineLevel="0" collapsed="false">
      <c r="A1" s="0" t="s">
        <v>0</v>
      </c>
      <c r="D1" s="1" t="n">
        <v>9.5619</v>
      </c>
      <c r="E1" s="0" t="n">
        <f aca="false">130*0.02</f>
        <v>2.6</v>
      </c>
      <c r="I1" s="2" t="s">
        <v>12</v>
      </c>
      <c r="O1" s="0" t="s">
        <v>2</v>
      </c>
    </row>
    <row r="2" customFormat="false" ht="15" hidden="false" customHeight="false" outlineLevel="0" collapsed="false">
      <c r="D2" s="0" t="n">
        <f aca="false">0.99*E2</f>
        <v>4.563603</v>
      </c>
      <c r="E2" s="2" t="n">
        <f aca="false">+D1 * E3</f>
        <v>4.6097</v>
      </c>
      <c r="I2" s="0" t="s">
        <v>3</v>
      </c>
      <c r="O2" s="0" t="s">
        <v>4</v>
      </c>
    </row>
    <row r="3" customFormat="false" ht="15" hidden="false" customHeight="false" outlineLevel="0" collapsed="false">
      <c r="A3" s="0" t="s">
        <v>5</v>
      </c>
      <c r="B3" s="0" t="s">
        <v>6</v>
      </c>
      <c r="E3" s="2" t="n">
        <v>0.482090379527082</v>
      </c>
      <c r="F3" s="0" t="n">
        <f aca="false">+A14</f>
        <v>4.6097</v>
      </c>
      <c r="G3" s="0" t="n">
        <f aca="false">+F3/E2</f>
        <v>1</v>
      </c>
      <c r="I3" s="0" t="s">
        <v>7</v>
      </c>
    </row>
    <row r="4" customFormat="false" ht="15" hidden="false" customHeight="false" outlineLevel="0" collapsed="false">
      <c r="A4" s="0" t="n">
        <v>0</v>
      </c>
      <c r="B4" s="0" t="n">
        <v>-161.3</v>
      </c>
      <c r="I4" s="0" t="s">
        <v>8</v>
      </c>
    </row>
    <row r="5" customFormat="false" ht="15" hidden="false" customHeight="false" outlineLevel="0" collapsed="false">
      <c r="A5" s="0" t="n">
        <v>4.5186</v>
      </c>
      <c r="B5" s="0" t="n">
        <v>-187.7</v>
      </c>
      <c r="D5" s="0" t="n">
        <f aca="false">(A5-A4)*1000</f>
        <v>4518.6</v>
      </c>
      <c r="E5" s="0" t="n">
        <f aca="false">(B5-B4)/D5</f>
        <v>-0.00584251759394502</v>
      </c>
      <c r="I5" s="0" t="s">
        <v>9</v>
      </c>
    </row>
    <row r="6" customFormat="false" ht="15" hidden="false" customHeight="false" outlineLevel="0" collapsed="false">
      <c r="A6" s="0" t="n">
        <v>4.5608</v>
      </c>
      <c r="B6" s="0" t="n">
        <v>-194.5</v>
      </c>
      <c r="D6" s="0" t="n">
        <f aca="false">(A6-A5)*1000</f>
        <v>42.2000000000002</v>
      </c>
      <c r="E6" s="0" t="n">
        <f aca="false">(B6-B5)/D6</f>
        <v>-0.161137440758293</v>
      </c>
      <c r="Q6" s="0" t="n">
        <f aca="false">133+17.0878</f>
        <v>150.0878</v>
      </c>
    </row>
    <row r="7" customFormat="false" ht="15" hidden="false" customHeight="false" outlineLevel="0" collapsed="false">
      <c r="A7" s="0" t="n">
        <v>4.5781</v>
      </c>
      <c r="B7" s="0" t="n">
        <v>-199.8</v>
      </c>
      <c r="D7" s="0" t="n">
        <f aca="false">(A7-A6)*1000</f>
        <v>17.2999999999997</v>
      </c>
      <c r="E7" s="0" t="n">
        <f aca="false">(B7-B6)/D7</f>
        <v>-0.306358381502897</v>
      </c>
      <c r="I7" s="2"/>
      <c r="Q7" s="3" t="n">
        <v>1501491</v>
      </c>
    </row>
    <row r="8" customFormat="false" ht="15" hidden="false" customHeight="false" outlineLevel="0" collapsed="false">
      <c r="A8" s="0" t="n">
        <v>4.5865</v>
      </c>
      <c r="B8" s="0" t="n">
        <v>-203.5</v>
      </c>
      <c r="D8" s="0" t="n">
        <f aca="false">(A8-A7)*1000</f>
        <v>8.39999999999996</v>
      </c>
      <c r="E8" s="0" t="n">
        <f aca="false">(B8-B7)/D8</f>
        <v>-0.440476190476191</v>
      </c>
      <c r="Q8" s="0" t="n">
        <f aca="false">150.1492-17.0879</f>
        <v>133.0613</v>
      </c>
    </row>
    <row r="9" customFormat="false" ht="15" hidden="false" customHeight="false" outlineLevel="0" collapsed="false">
      <c r="A9" s="0" t="n">
        <v>4.5887</v>
      </c>
      <c r="B9" s="0" t="n">
        <v>-204.9</v>
      </c>
      <c r="D9" s="0" t="n">
        <f aca="false">(A9-A8)*1000</f>
        <v>2.2000000000002</v>
      </c>
      <c r="E9" s="0" t="n">
        <f aca="false">(B9-B8)/D9</f>
        <v>-0.636363636363581</v>
      </c>
    </row>
    <row r="10" customFormat="false" ht="15" hidden="false" customHeight="false" outlineLevel="0" collapsed="false">
      <c r="A10" s="0" t="n">
        <v>4.593</v>
      </c>
      <c r="B10" s="0" t="n">
        <v>-207.8</v>
      </c>
      <c r="D10" s="0" t="n">
        <f aca="false">(A10-A9)*1000</f>
        <v>4.29999999999975</v>
      </c>
      <c r="E10" s="0" t="n">
        <f aca="false">(B10-B9)/D10</f>
        <v>-0.674418604651204</v>
      </c>
    </row>
    <row r="11" customFormat="false" ht="15" hidden="false" customHeight="false" outlineLevel="0" collapsed="false">
      <c r="A11" s="0" t="n">
        <v>4.597</v>
      </c>
      <c r="B11" s="0" t="n">
        <v>-211.4</v>
      </c>
      <c r="D11" s="0" t="n">
        <f aca="false">(A11-A10)*1000</f>
        <v>4.00000000000045</v>
      </c>
      <c r="E11" s="0" t="n">
        <f aca="false">(B11-B10)/D11</f>
        <v>-0.899999999999898</v>
      </c>
    </row>
    <row r="12" customFormat="false" ht="15" hidden="false" customHeight="false" outlineLevel="0" collapsed="false">
      <c r="A12" s="0" t="n">
        <v>4.6009</v>
      </c>
      <c r="B12" s="0" t="n">
        <v>-216.8</v>
      </c>
      <c r="D12" s="0" t="n">
        <f aca="false">(A12-A11)*1000</f>
        <v>3.89999999999979</v>
      </c>
      <c r="E12" s="0" t="n">
        <f aca="false">(B12-B11)/D12</f>
        <v>-1.38461538461546</v>
      </c>
    </row>
    <row r="13" customFormat="false" ht="15" hidden="false" customHeight="false" outlineLevel="0" collapsed="false">
      <c r="A13" s="0" t="n">
        <v>4.6046</v>
      </c>
      <c r="B13" s="0" t="n">
        <v>-224.3</v>
      </c>
      <c r="D13" s="0" t="n">
        <f aca="false">(A13-A12)*1000</f>
        <v>3.69999999999937</v>
      </c>
      <c r="E13" s="0" t="n">
        <f aca="false">(B13-B12)/D13</f>
        <v>-2.02702702702737</v>
      </c>
    </row>
    <row r="14" customFormat="false" ht="15" hidden="false" customHeight="false" outlineLevel="0" collapsed="false">
      <c r="A14" s="0" t="n">
        <v>4.6097</v>
      </c>
      <c r="B14" s="0" t="n">
        <v>-237.5</v>
      </c>
      <c r="D14" s="0" t="n">
        <f aca="false">(A14-A13)*1000</f>
        <v>5.10000000000055</v>
      </c>
      <c r="E14" s="0" t="n">
        <f aca="false">(B14-B13)/D14</f>
        <v>-2.58823529411737</v>
      </c>
    </row>
    <row r="15" customFormat="false" ht="15" hidden="false" customHeight="false" outlineLevel="0" collapsed="false">
      <c r="A15" s="0" t="n">
        <v>4.6143</v>
      </c>
      <c r="B15" s="0" t="n">
        <v>-246.2</v>
      </c>
      <c r="D15" s="0" t="n">
        <f aca="false">(A15-A14)*1000</f>
        <v>4.59999999999994</v>
      </c>
      <c r="E15" s="0" t="n">
        <f aca="false">(B15-B14)/D15</f>
        <v>-1.89130434782611</v>
      </c>
    </row>
    <row r="16" customFormat="false" ht="15" hidden="false" customHeight="false" outlineLevel="0" collapsed="false">
      <c r="A16" s="0" t="n">
        <v>4.618</v>
      </c>
      <c r="B16" s="0" t="n">
        <v>-247.8</v>
      </c>
      <c r="D16" s="0" t="n">
        <f aca="false">(A16-A15)*1000</f>
        <v>3.70000000000026</v>
      </c>
      <c r="E16" s="0" t="n">
        <f aca="false">(B16-B15)/D16</f>
        <v>-0.432432432432408</v>
      </c>
    </row>
    <row r="17" customFormat="false" ht="15" hidden="false" customHeight="false" outlineLevel="0" collapsed="false">
      <c r="A17" s="0" t="n">
        <v>4.6268</v>
      </c>
      <c r="B17" s="0" t="n">
        <v>-249.5</v>
      </c>
      <c r="D17" s="0" t="n">
        <f aca="false">(A17-A16)*1000</f>
        <v>8.79999999999992</v>
      </c>
      <c r="E17" s="0" t="n">
        <f aca="false">(B17-B16)/D17</f>
        <v>-0.193181818181819</v>
      </c>
    </row>
    <row r="18" customFormat="false" ht="15" hidden="false" customHeight="false" outlineLevel="0" collapsed="false">
      <c r="A18" s="0" t="n">
        <v>4.6357</v>
      </c>
      <c r="B18" s="0" t="n">
        <v>-250</v>
      </c>
      <c r="D18" s="0" t="n">
        <f aca="false">(A18-A17)*1000</f>
        <v>8.89999999999969</v>
      </c>
      <c r="E18" s="0" t="n">
        <f aca="false">(B18-B17)/D18</f>
        <v>-0.0561797752809009</v>
      </c>
    </row>
    <row r="19" customFormat="false" ht="15" hidden="false" customHeight="false" outlineLevel="0" collapsed="false">
      <c r="A19" s="0" t="n">
        <v>4.6531</v>
      </c>
      <c r="B19" s="0" t="n">
        <v>-250.6</v>
      </c>
      <c r="D19" s="0" t="n">
        <f aca="false">(A19-A18)*1000</f>
        <v>17.4000000000003</v>
      </c>
      <c r="E19" s="0" t="n">
        <f aca="false">(B19-B18)/D19</f>
        <v>-0.0344827586206887</v>
      </c>
    </row>
  </sheetData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1" sqref="A4:B18 D15"/>
    </sheetView>
  </sheetViews>
  <sheetFormatPr defaultColWidth="10.6875" defaultRowHeight="15" zeroHeight="false" outlineLevelRow="0" outlineLevelCol="0"/>
  <cols>
    <col collapsed="false" customWidth="true" hidden="false" outlineLevel="0" max="64" min="1" style="0" width="9.14"/>
  </cols>
  <sheetData>
    <row r="1" customFormat="false" ht="15" hidden="false" customHeight="false" outlineLevel="0" collapsed="false">
      <c r="A1" s="0" t="s">
        <v>0</v>
      </c>
      <c r="D1" s="1" t="n">
        <v>9.4896</v>
      </c>
      <c r="E1" s="0" t="n">
        <f aca="false">130*0.02</f>
        <v>2.6</v>
      </c>
      <c r="I1" s="2" t="s">
        <v>12</v>
      </c>
      <c r="O1" s="0" t="s">
        <v>2</v>
      </c>
    </row>
    <row r="2" customFormat="false" ht="15" hidden="false" customHeight="false" outlineLevel="0" collapsed="false">
      <c r="D2" s="0" t="n">
        <f aca="false">0.99*E2</f>
        <v>4.52909641690459</v>
      </c>
      <c r="E2" s="2" t="n">
        <f aca="false">+D1 * E3</f>
        <v>4.57484486556019</v>
      </c>
      <c r="I2" s="0" t="s">
        <v>3</v>
      </c>
      <c r="O2" s="0" t="s">
        <v>4</v>
      </c>
    </row>
    <row r="3" customFormat="false" ht="15" hidden="false" customHeight="false" outlineLevel="0" collapsed="false">
      <c r="A3" s="0" t="s">
        <v>5</v>
      </c>
      <c r="B3" s="0" t="s">
        <v>6</v>
      </c>
      <c r="E3" s="2" t="n">
        <v>0.482090379527082</v>
      </c>
      <c r="F3" s="0" t="n">
        <f aca="false">+A11</f>
        <v>4.5745</v>
      </c>
      <c r="G3" s="0" t="n">
        <f aca="false">+F3/E2</f>
        <v>0.99992461699351</v>
      </c>
      <c r="I3" s="0" t="s">
        <v>7</v>
      </c>
    </row>
    <row r="4" customFormat="false" ht="15" hidden="false" customHeight="false" outlineLevel="0" collapsed="false">
      <c r="A4" s="0" t="n">
        <v>0</v>
      </c>
      <c r="B4" s="0" t="n">
        <v>-155</v>
      </c>
      <c r="I4" s="0" t="s">
        <v>8</v>
      </c>
    </row>
    <row r="5" customFormat="false" ht="15" hidden="false" customHeight="false" outlineLevel="0" collapsed="false">
      <c r="A5" s="0" t="n">
        <v>4.526</v>
      </c>
      <c r="B5" s="0" t="n">
        <v>-190.6</v>
      </c>
      <c r="D5" s="0" t="n">
        <f aca="false">(A5-A4)*1000</f>
        <v>4526</v>
      </c>
      <c r="E5" s="0" t="n">
        <f aca="false">(B5-B4)/D5</f>
        <v>-0.00786566504639859</v>
      </c>
      <c r="I5" s="0" t="s">
        <v>9</v>
      </c>
    </row>
    <row r="6" customFormat="false" ht="15" hidden="false" customHeight="false" outlineLevel="0" collapsed="false">
      <c r="A6" s="0" t="n">
        <v>4.5418</v>
      </c>
      <c r="B6" s="0" t="n">
        <v>-197</v>
      </c>
      <c r="D6" s="0" t="n">
        <f aca="false">(A6-A5)*1000</f>
        <v>15.8000000000005</v>
      </c>
      <c r="E6" s="0" t="n">
        <f aca="false">(B6-B5)/D6</f>
        <v>-0.405063291139229</v>
      </c>
      <c r="Q6" s="0" t="n">
        <f aca="false">133+17.0878</f>
        <v>150.0878</v>
      </c>
    </row>
    <row r="7" customFormat="false" ht="15" hidden="false" customHeight="false" outlineLevel="0" collapsed="false">
      <c r="A7" s="0" t="n">
        <v>4.5506</v>
      </c>
      <c r="B7" s="0" t="n">
        <v>-201.1</v>
      </c>
      <c r="D7" s="0" t="n">
        <f aca="false">(A7-A6)*1000</f>
        <v>8.79999999999992</v>
      </c>
      <c r="E7" s="0" t="n">
        <f aca="false">(B7-B6)/D7</f>
        <v>-0.465909090909095</v>
      </c>
      <c r="I7" s="2"/>
      <c r="Q7" s="3" t="n">
        <v>1501491</v>
      </c>
    </row>
    <row r="8" customFormat="false" ht="15" hidden="false" customHeight="false" outlineLevel="0" collapsed="false">
      <c r="A8" s="0" t="n">
        <v>4.5595</v>
      </c>
      <c r="B8" s="0" t="n">
        <v>-207.2</v>
      </c>
      <c r="D8" s="0" t="n">
        <f aca="false">(A8-A7)*1000</f>
        <v>8.89999999999969</v>
      </c>
      <c r="E8" s="0" t="n">
        <f aca="false">(B8-B7)/D8</f>
        <v>-0.68539325842699</v>
      </c>
      <c r="Q8" s="0" t="n">
        <f aca="false">150.1492-17.0879</f>
        <v>133.0613</v>
      </c>
    </row>
    <row r="9" customFormat="false" ht="15" hidden="false" customHeight="false" outlineLevel="0" collapsed="false">
      <c r="A9" s="0" t="n">
        <v>4.5659</v>
      </c>
      <c r="B9" s="0" t="n">
        <v>-215</v>
      </c>
      <c r="D9" s="0" t="n">
        <f aca="false">(A9-A8)*1000</f>
        <v>6.40000000000018</v>
      </c>
      <c r="E9" s="0" t="n">
        <f aca="false">(B9-B8)/D9</f>
        <v>-1.21874999999997</v>
      </c>
    </row>
    <row r="10" customFormat="false" ht="15" hidden="false" customHeight="false" outlineLevel="0" collapsed="false">
      <c r="A10" s="0" t="n">
        <v>4.5702</v>
      </c>
      <c r="B10" s="0" t="n">
        <v>-224.3</v>
      </c>
      <c r="D10" s="0" t="n">
        <f aca="false">(A10-A9)*1000</f>
        <v>4.29999999999975</v>
      </c>
      <c r="E10" s="0" t="n">
        <f aca="false">(B10-B9)/D10</f>
        <v>-2.16279069767455</v>
      </c>
    </row>
    <row r="11" customFormat="false" ht="15" hidden="false" customHeight="false" outlineLevel="0" collapsed="false">
      <c r="A11" s="0" t="n">
        <v>4.5745</v>
      </c>
      <c r="B11" s="0" t="n">
        <v>-240.1</v>
      </c>
      <c r="D11" s="0" t="n">
        <f aca="false">(A11-A10)*1000</f>
        <v>4.29999999999975</v>
      </c>
      <c r="E11" s="0" t="n">
        <f aca="false">(B11-B10)/D11</f>
        <v>-3.67441860465137</v>
      </c>
      <c r="N11" s="2"/>
    </row>
    <row r="12" customFormat="false" ht="15" hidden="false" customHeight="false" outlineLevel="0" collapsed="false">
      <c r="A12" s="0" t="n">
        <v>4.5798</v>
      </c>
      <c r="B12" s="0" t="n">
        <v>-247.8</v>
      </c>
      <c r="D12" s="0" t="n">
        <f aca="false">(A12-A11)*1000</f>
        <v>5.30000000000008</v>
      </c>
      <c r="E12" s="0" t="n">
        <f aca="false">(B12-B11)/D12</f>
        <v>-1.45283018867923</v>
      </c>
    </row>
    <row r="13" customFormat="false" ht="15" hidden="false" customHeight="false" outlineLevel="0" collapsed="false">
      <c r="A13" s="0" t="n">
        <v>4.5891</v>
      </c>
      <c r="B13" s="0" t="n">
        <v>-250.6</v>
      </c>
      <c r="D13" s="0" t="n">
        <f aca="false">(A13-A12)*1000</f>
        <v>9.30000000000053</v>
      </c>
      <c r="E13" s="0" t="n">
        <f aca="false">(B13-B12)/D13</f>
        <v>-0.301075268817185</v>
      </c>
    </row>
    <row r="14" customFormat="false" ht="15" hidden="false" customHeight="false" outlineLevel="0" collapsed="false">
      <c r="A14" s="0" t="n">
        <v>4.6214</v>
      </c>
      <c r="B14" s="0" t="n">
        <v>-253.1</v>
      </c>
      <c r="D14" s="0" t="n">
        <f aca="false">(A14-A13)*1000</f>
        <v>32.3000000000002</v>
      </c>
      <c r="E14" s="0" t="n">
        <f aca="false">(B14-B13)/D14</f>
        <v>-0.077399380804953</v>
      </c>
    </row>
  </sheetData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1" sqref="A4:B18 D18"/>
    </sheetView>
  </sheetViews>
  <sheetFormatPr defaultColWidth="10.6875" defaultRowHeight="15" zeroHeight="false" outlineLevelRow="0" outlineLevelCol="0"/>
  <cols>
    <col collapsed="false" customWidth="true" hidden="false" outlineLevel="0" max="64" min="1" style="0" width="9.14"/>
  </cols>
  <sheetData>
    <row r="1" customFormat="false" ht="15" hidden="false" customHeight="false" outlineLevel="0" collapsed="false">
      <c r="A1" s="0" t="s">
        <v>0</v>
      </c>
      <c r="D1" s="1" t="n">
        <v>9.4665</v>
      </c>
      <c r="E1" s="0" t="n">
        <f aca="false">130*0.02</f>
        <v>2.6</v>
      </c>
      <c r="I1" s="0" t="s">
        <v>1</v>
      </c>
      <c r="O1" s="0" t="s">
        <v>2</v>
      </c>
    </row>
    <row r="2" customFormat="false" ht="15" hidden="false" customHeight="false" outlineLevel="0" collapsed="false">
      <c r="D2" s="0" t="n">
        <f aca="false">0.99*E2</f>
        <v>4.52267836906537</v>
      </c>
      <c r="E2" s="2" t="n">
        <f aca="false">+D1 * E3</f>
        <v>4.56836198895492</v>
      </c>
      <c r="I2" s="0" t="s">
        <v>3</v>
      </c>
      <c r="O2" s="0" t="s">
        <v>4</v>
      </c>
    </row>
    <row r="3" customFormat="false" ht="15" hidden="false" customHeight="false" outlineLevel="0" collapsed="false">
      <c r="A3" s="0" t="s">
        <v>5</v>
      </c>
      <c r="B3" s="0" t="s">
        <v>6</v>
      </c>
      <c r="E3" s="2" t="n">
        <v>0.482581945698507</v>
      </c>
      <c r="F3" s="0" t="n">
        <f aca="false">+A14</f>
        <v>4.5807</v>
      </c>
      <c r="G3" s="0" t="n">
        <f aca="false">+F3/E2</f>
        <v>1.00270075162058</v>
      </c>
      <c r="I3" s="0" t="s">
        <v>7</v>
      </c>
    </row>
    <row r="4" customFormat="false" ht="15" hidden="false" customHeight="false" outlineLevel="0" collapsed="false">
      <c r="A4" s="0" t="n">
        <v>0</v>
      </c>
      <c r="B4" s="0" t="n">
        <v>-168</v>
      </c>
      <c r="I4" s="0" t="s">
        <v>8</v>
      </c>
    </row>
    <row r="5" customFormat="false" ht="15" hidden="false" customHeight="false" outlineLevel="0" collapsed="false">
      <c r="A5" s="0" t="n">
        <v>4.5237</v>
      </c>
      <c r="B5" s="0" t="n">
        <v>-196</v>
      </c>
      <c r="D5" s="0" t="n">
        <f aca="false">(A5-A4)*1000</f>
        <v>4523.7</v>
      </c>
      <c r="E5" s="0" t="n">
        <f aca="false">(B5-B4)/D5</f>
        <v>-0.00618962353825408</v>
      </c>
      <c r="I5" s="0" t="s">
        <v>9</v>
      </c>
    </row>
    <row r="6" customFormat="false" ht="15" hidden="false" customHeight="false" outlineLevel="0" collapsed="false">
      <c r="A6" s="0" t="n">
        <v>4.5344</v>
      </c>
      <c r="B6" s="0" t="n">
        <v>-199.2</v>
      </c>
      <c r="D6" s="0" t="n">
        <f aca="false">(A6-A5)*1000</f>
        <v>10.6999999999999</v>
      </c>
      <c r="E6" s="0" t="n">
        <f aca="false">(B6-B5)/D6</f>
        <v>-0.299065420560748</v>
      </c>
      <c r="Q6" s="0" t="n">
        <f aca="false">133+17.0878</f>
        <v>150.0878</v>
      </c>
    </row>
    <row r="7" customFormat="false" ht="15" hidden="false" customHeight="false" outlineLevel="0" collapsed="false">
      <c r="A7" s="0" t="n">
        <v>4.5452</v>
      </c>
      <c r="B7" s="0" t="n">
        <v>-203.2</v>
      </c>
      <c r="D7" s="0" t="n">
        <f aca="false">(A7-A6)*1000</f>
        <v>10.8000000000006</v>
      </c>
      <c r="E7" s="0" t="n">
        <f aca="false">(B7-B6)/D7</f>
        <v>-0.37037037037035</v>
      </c>
      <c r="I7" s="2"/>
      <c r="Q7" s="3" t="n">
        <v>1501491</v>
      </c>
    </row>
    <row r="8" customFormat="false" ht="15" hidden="false" customHeight="false" outlineLevel="0" collapsed="false">
      <c r="A8" s="0" t="n">
        <v>4.5561</v>
      </c>
      <c r="B8" s="0" t="n">
        <v>-210.1</v>
      </c>
      <c r="D8" s="0" t="n">
        <f aca="false">(A8-A7)*1000</f>
        <v>10.8999999999995</v>
      </c>
      <c r="E8" s="0" t="n">
        <f aca="false">(B8-B7)/D8</f>
        <v>-0.633027522935811</v>
      </c>
      <c r="Q8" s="0" t="n">
        <f aca="false">150.1492-17.0879</f>
        <v>133.0613</v>
      </c>
    </row>
    <row r="9" customFormat="false" ht="15" hidden="false" customHeight="false" outlineLevel="0" collapsed="false">
      <c r="A9" s="0" t="n">
        <v>4.5598</v>
      </c>
      <c r="B9" s="0" t="n">
        <v>-213.3</v>
      </c>
      <c r="D9" s="0" t="n">
        <f aca="false">(A9-A8)*1000</f>
        <v>3.70000000000026</v>
      </c>
      <c r="E9" s="0" t="n">
        <f aca="false">(B9-B8)/D9</f>
        <v>-0.864864864864809</v>
      </c>
    </row>
    <row r="10" customFormat="false" ht="15" hidden="false" customHeight="false" outlineLevel="0" collapsed="false">
      <c r="A10" s="0" t="n">
        <v>4.5631</v>
      </c>
      <c r="B10" s="0" t="n">
        <v>-216.5</v>
      </c>
      <c r="D10" s="0" t="n">
        <f aca="false">(A10-A9)*1000</f>
        <v>3.3000000000003</v>
      </c>
      <c r="E10" s="0" t="n">
        <f aca="false">(B10-B9)/D10</f>
        <v>-0.969696969696877</v>
      </c>
    </row>
    <row r="11" customFormat="false" ht="15" hidden="false" customHeight="false" outlineLevel="0" collapsed="false">
      <c r="A11" s="0" t="n">
        <v>4.5677</v>
      </c>
      <c r="B11" s="0" t="n">
        <v>-221.3</v>
      </c>
      <c r="D11" s="0" t="n">
        <f aca="false">(A11-A10)*1000</f>
        <v>4.59999999999994</v>
      </c>
      <c r="E11" s="0" t="n">
        <f aca="false">(B11-B10)/D11</f>
        <v>-1.04347826086958</v>
      </c>
    </row>
    <row r="12" customFormat="false" ht="15" hidden="false" customHeight="false" outlineLevel="0" collapsed="false">
      <c r="A12" s="0" t="n">
        <v>4.5723</v>
      </c>
      <c r="B12" s="0" t="n">
        <v>-225.6</v>
      </c>
      <c r="D12" s="0" t="n">
        <f aca="false">(A12-A11)*1000</f>
        <v>4.59999999999994</v>
      </c>
      <c r="E12" s="0" t="n">
        <f aca="false">(B12-B11)/D12</f>
        <v>-0.934782608695661</v>
      </c>
    </row>
    <row r="13" customFormat="false" ht="15" hidden="false" customHeight="false" outlineLevel="0" collapsed="false">
      <c r="A13" s="0" t="n">
        <v>4.5759</v>
      </c>
      <c r="B13" s="0" t="n">
        <v>-227.8</v>
      </c>
      <c r="D13" s="0" t="n">
        <f aca="false">(A13-A12)*1000</f>
        <v>3.5999999999996</v>
      </c>
      <c r="E13" s="0" t="n">
        <f aca="false">(B13-B12)/D13</f>
        <v>-0.611111111111183</v>
      </c>
    </row>
    <row r="14" customFormat="false" ht="15" hidden="false" customHeight="false" outlineLevel="0" collapsed="false">
      <c r="A14" s="0" t="n">
        <v>4.5807</v>
      </c>
      <c r="B14" s="0" t="n">
        <v>-237.4</v>
      </c>
      <c r="D14" s="0" t="n">
        <f aca="false">(A14-A13)*1000</f>
        <v>4.80000000000036</v>
      </c>
      <c r="E14" s="0" t="n">
        <f aca="false">(B14-B13)/D14</f>
        <v>-1.99999999999985</v>
      </c>
    </row>
    <row r="15" customFormat="false" ht="15" hidden="false" customHeight="false" outlineLevel="0" collapsed="false">
      <c r="A15" s="0" t="n">
        <v>4.5848</v>
      </c>
      <c r="B15" s="0" t="n">
        <v>-244.5</v>
      </c>
      <c r="D15" s="0" t="n">
        <f aca="false">(A15-A14)*1000</f>
        <v>4.10000000000021</v>
      </c>
      <c r="E15" s="0" t="n">
        <f aca="false">(B15-B14)/D15</f>
        <v>-1.73170731707308</v>
      </c>
    </row>
    <row r="16" customFormat="false" ht="15" hidden="false" customHeight="false" outlineLevel="0" collapsed="false">
      <c r="A16" s="0" t="n">
        <v>4.5897</v>
      </c>
      <c r="B16" s="0" t="n">
        <v>-246.9</v>
      </c>
      <c r="D16" s="0" t="n">
        <f aca="false">(A16-A15)*1000</f>
        <v>4.89999999999924</v>
      </c>
      <c r="E16" s="0" t="n">
        <f aca="false">(B16-B15)/D16</f>
        <v>-0.489795918367424</v>
      </c>
    </row>
    <row r="17" customFormat="false" ht="15" hidden="false" customHeight="false" outlineLevel="0" collapsed="false">
      <c r="A17" s="0" t="n">
        <v>4.6005</v>
      </c>
      <c r="B17" s="0" t="n">
        <v>-249.2</v>
      </c>
      <c r="D17" s="0" t="n">
        <f aca="false">(A17-A16)*1000</f>
        <v>10.8000000000006</v>
      </c>
      <c r="E17" s="0" t="n">
        <f aca="false">(B17-B16)/D17</f>
        <v>-0.21296296296295</v>
      </c>
    </row>
  </sheetData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1" sqref="A4:B18 D15"/>
    </sheetView>
  </sheetViews>
  <sheetFormatPr defaultColWidth="10.6875" defaultRowHeight="15" zeroHeight="false" outlineLevelRow="0" outlineLevelCol="0"/>
  <cols>
    <col collapsed="false" customWidth="true" hidden="false" outlineLevel="0" max="64" min="1" style="0" width="9.14"/>
  </cols>
  <sheetData>
    <row r="1" customFormat="false" ht="15" hidden="false" customHeight="false" outlineLevel="0" collapsed="false">
      <c r="A1" s="0" t="s">
        <v>0</v>
      </c>
      <c r="D1" s="1" t="n">
        <v>9.4973</v>
      </c>
      <c r="E1" s="0" t="n">
        <f aca="false">130*0.02</f>
        <v>2.6</v>
      </c>
      <c r="I1" s="0" t="s">
        <v>1</v>
      </c>
      <c r="O1" s="0" t="s">
        <v>2</v>
      </c>
    </row>
    <row r="2" customFormat="false" ht="15" hidden="false" customHeight="false" outlineLevel="0" collapsed="false">
      <c r="D2" s="0" t="n">
        <f aca="false">0.99*E2</f>
        <v>4.53739325775361</v>
      </c>
      <c r="E2" s="2" t="n">
        <f aca="false">+D1 * E3</f>
        <v>4.58322551288243</v>
      </c>
      <c r="I2" s="0" t="s">
        <v>3</v>
      </c>
      <c r="O2" s="0" t="s">
        <v>4</v>
      </c>
    </row>
    <row r="3" customFormat="false" ht="15" hidden="false" customHeight="false" outlineLevel="0" collapsed="false">
      <c r="A3" s="0" t="s">
        <v>5</v>
      </c>
      <c r="B3" s="0" t="s">
        <v>6</v>
      </c>
      <c r="E3" s="2" t="n">
        <v>0.482581945698507</v>
      </c>
      <c r="F3" s="0" t="n">
        <f aca="false">+A11</f>
        <v>4.5841</v>
      </c>
      <c r="G3" s="0" t="n">
        <f aca="false">+F3/E2</f>
        <v>1.00019080167779</v>
      </c>
      <c r="I3" s="0" t="s">
        <v>7</v>
      </c>
    </row>
    <row r="4" customFormat="false" ht="15" hidden="false" customHeight="false" outlineLevel="0" collapsed="false">
      <c r="A4" s="0" t="n">
        <v>0</v>
      </c>
      <c r="B4" s="0" t="n">
        <v>-159</v>
      </c>
      <c r="I4" s="0" t="s">
        <v>8</v>
      </c>
    </row>
    <row r="5" customFormat="false" ht="15" hidden="false" customHeight="false" outlineLevel="0" collapsed="false">
      <c r="A5" s="0" t="n">
        <v>4.5349</v>
      </c>
      <c r="B5" s="0" t="n">
        <v>-191.1</v>
      </c>
      <c r="D5" s="0" t="n">
        <f aca="false">(A5-A4)*1000</f>
        <v>4534.9</v>
      </c>
      <c r="E5" s="0" t="n">
        <f aca="false">(B5-B4)/D5</f>
        <v>-0.00707843612869082</v>
      </c>
      <c r="I5" s="0" t="s">
        <v>9</v>
      </c>
    </row>
    <row r="6" customFormat="false" ht="15" hidden="false" customHeight="false" outlineLevel="0" collapsed="false">
      <c r="A6" s="0" t="n">
        <v>4.5458</v>
      </c>
      <c r="B6" s="0" t="n">
        <v>-194.8</v>
      </c>
      <c r="D6" s="0" t="n">
        <f aca="false">(A6-A5)*1000</f>
        <v>10.8999999999995</v>
      </c>
      <c r="E6" s="0" t="n">
        <f aca="false">(B6-B5)/D6</f>
        <v>-0.339449541284422</v>
      </c>
      <c r="Q6" s="0" t="n">
        <f aca="false">133+17.0878</f>
        <v>150.0878</v>
      </c>
    </row>
    <row r="7" customFormat="false" ht="15" hidden="false" customHeight="false" outlineLevel="0" collapsed="false">
      <c r="A7" s="0" t="n">
        <v>4.5571</v>
      </c>
      <c r="B7" s="0" t="n">
        <v>-199.4</v>
      </c>
      <c r="D7" s="0" t="n">
        <f aca="false">(A7-A6)*1000</f>
        <v>11.3000000000003</v>
      </c>
      <c r="E7" s="0" t="n">
        <f aca="false">(B7-B6)/D7</f>
        <v>-0.407079646017687</v>
      </c>
      <c r="I7" s="2"/>
      <c r="Q7" s="3" t="n">
        <v>1501491</v>
      </c>
    </row>
    <row r="8" customFormat="false" ht="15" hidden="false" customHeight="false" outlineLevel="0" collapsed="false">
      <c r="A8" s="0" t="n">
        <v>4.5684</v>
      </c>
      <c r="B8" s="0" t="n">
        <v>-207.7</v>
      </c>
      <c r="D8" s="0" t="n">
        <f aca="false">(A8-A7)*1000</f>
        <v>11.2999999999994</v>
      </c>
      <c r="E8" s="0" t="n">
        <f aca="false">(B8-B7)/D8</f>
        <v>-0.734513274336319</v>
      </c>
      <c r="Q8" s="0" t="n">
        <f aca="false">150.1492-17.0879</f>
        <v>133.0613</v>
      </c>
    </row>
    <row r="9" customFormat="false" ht="15" hidden="false" customHeight="false" outlineLevel="0" collapsed="false">
      <c r="A9" s="0" t="n">
        <v>4.5752</v>
      </c>
      <c r="B9" s="0" t="n">
        <v>-218.3</v>
      </c>
      <c r="D9" s="0" t="n">
        <f aca="false">(A9-A8)*1000</f>
        <v>6.80000000000014</v>
      </c>
      <c r="E9" s="0" t="n">
        <f aca="false">(B9-B8)/D9</f>
        <v>-1.55882352941174</v>
      </c>
    </row>
    <row r="10" customFormat="false" ht="15" hidden="false" customHeight="false" outlineLevel="0" collapsed="false">
      <c r="A10" s="0" t="n">
        <v>4.5799</v>
      </c>
      <c r="B10" s="0" t="n">
        <v>-230.1</v>
      </c>
      <c r="D10" s="0" t="n">
        <f aca="false">(A10-A9)*1000</f>
        <v>4.70000000000059</v>
      </c>
      <c r="E10" s="0" t="n">
        <f aca="false">(B10-B9)/D10</f>
        <v>-2.51063829787202</v>
      </c>
    </row>
    <row r="11" customFormat="false" ht="15" hidden="false" customHeight="false" outlineLevel="0" collapsed="false">
      <c r="A11" s="0" t="n">
        <v>4.5841</v>
      </c>
      <c r="B11" s="0" t="n">
        <v>-244.5</v>
      </c>
      <c r="D11" s="0" t="n">
        <f aca="false">(A11-A10)*1000</f>
        <v>4.19999999999998</v>
      </c>
      <c r="E11" s="0" t="n">
        <f aca="false">(B11-B10)/D11</f>
        <v>-3.42857142857144</v>
      </c>
    </row>
    <row r="12" customFormat="false" ht="15" hidden="false" customHeight="false" outlineLevel="0" collapsed="false">
      <c r="A12" s="0" t="n">
        <v>4.5903</v>
      </c>
      <c r="B12" s="0" t="n">
        <v>-249.3</v>
      </c>
      <c r="D12" s="0" t="n">
        <f aca="false">(A12-A11)*1000</f>
        <v>6.19999999999976</v>
      </c>
      <c r="E12" s="0" t="n">
        <f aca="false">(B12-B11)/D12</f>
        <v>-0.774193548387128</v>
      </c>
    </row>
    <row r="13" customFormat="false" ht="15" hidden="false" customHeight="false" outlineLevel="0" collapsed="false">
      <c r="A13" s="0" t="n">
        <v>4.6026</v>
      </c>
      <c r="B13" s="0" t="n">
        <v>-251.7</v>
      </c>
      <c r="D13" s="0" t="n">
        <f aca="false">(A13-A12)*1000</f>
        <v>12.2999999999998</v>
      </c>
      <c r="E13" s="0" t="n">
        <f aca="false">(B13-B12)/D13</f>
        <v>-0.195121951219514</v>
      </c>
    </row>
    <row r="14" customFormat="false" ht="15" hidden="false" customHeight="false" outlineLevel="0" collapsed="false">
      <c r="A14" s="0" t="n">
        <v>4.6138</v>
      </c>
      <c r="B14" s="0" t="n">
        <v>-252</v>
      </c>
      <c r="D14" s="0" t="n">
        <f aca="false">(A14-A13)*1000</f>
        <v>11.2000000000005</v>
      </c>
      <c r="E14" s="0" t="n">
        <f aca="false">(B14-B13)/D14</f>
        <v>-0.026785714285714</v>
      </c>
    </row>
  </sheetData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1" sqref="A4:B18 D13"/>
    </sheetView>
  </sheetViews>
  <sheetFormatPr defaultColWidth="10.6875" defaultRowHeight="15" zeroHeight="false" outlineLevelRow="0" outlineLevelCol="0"/>
  <cols>
    <col collapsed="false" customWidth="true" hidden="false" outlineLevel="0" max="64" min="1" style="0" width="9.14"/>
  </cols>
  <sheetData>
    <row r="1" customFormat="false" ht="15" hidden="false" customHeight="false" outlineLevel="0" collapsed="false">
      <c r="A1" s="0" t="s">
        <v>0</v>
      </c>
      <c r="D1" s="1" t="n">
        <v>9.4983</v>
      </c>
      <c r="E1" s="0" t="n">
        <f aca="false">130*0.02</f>
        <v>2.6</v>
      </c>
      <c r="I1" s="2" t="s">
        <v>12</v>
      </c>
      <c r="O1" s="0" t="s">
        <v>2</v>
      </c>
    </row>
    <row r="2" customFormat="false" ht="15" hidden="false" customHeight="false" outlineLevel="0" collapsed="false">
      <c r="D2" s="0" t="n">
        <f aca="false">0.99*E2</f>
        <v>4.53324866134346</v>
      </c>
      <c r="E2" s="2" t="n">
        <f aca="false">+D1 * E3</f>
        <v>4.57903905186208</v>
      </c>
      <c r="I2" s="0" t="s">
        <v>3</v>
      </c>
      <c r="O2" s="0" t="s">
        <v>4</v>
      </c>
    </row>
    <row r="3" customFormat="false" ht="15" hidden="false" customHeight="false" outlineLevel="0" collapsed="false">
      <c r="A3" s="0" t="s">
        <v>5</v>
      </c>
      <c r="B3" s="0" t="s">
        <v>6</v>
      </c>
      <c r="E3" s="2" t="n">
        <v>0.482090379527082</v>
      </c>
      <c r="F3" s="0" t="n">
        <f aca="false">+A9</f>
        <v>4.5789</v>
      </c>
      <c r="G3" s="0" t="n">
        <f aca="false">+F3/E2</f>
        <v>0.999969632959994</v>
      </c>
      <c r="I3" s="0" t="s">
        <v>7</v>
      </c>
    </row>
    <row r="4" customFormat="false" ht="15" hidden="false" customHeight="false" outlineLevel="0" collapsed="false">
      <c r="A4" s="0" t="n">
        <v>0</v>
      </c>
      <c r="B4" s="0" t="n">
        <v>-151</v>
      </c>
      <c r="I4" s="0" t="s">
        <v>8</v>
      </c>
    </row>
    <row r="5" customFormat="false" ht="15" hidden="false" customHeight="false" outlineLevel="0" collapsed="false">
      <c r="A5" s="0" t="n">
        <v>4.5375</v>
      </c>
      <c r="B5" s="0" t="n">
        <v>-190.8</v>
      </c>
      <c r="D5" s="0" t="n">
        <f aca="false">(A5-A4)*1000</f>
        <v>4537.5</v>
      </c>
      <c r="E5" s="0" t="n">
        <f aca="false">(B5-B4)/D5</f>
        <v>-0.00877134986225896</v>
      </c>
      <c r="I5" s="0" t="s">
        <v>9</v>
      </c>
    </row>
    <row r="6" customFormat="false" ht="15" hidden="false" customHeight="false" outlineLevel="0" collapsed="false">
      <c r="A6" s="0" t="n">
        <v>4.5527</v>
      </c>
      <c r="B6" s="0" t="n">
        <v>-197.4</v>
      </c>
      <c r="D6" s="0" t="n">
        <f aca="false">(A6-A5)*1000</f>
        <v>15.2000000000001</v>
      </c>
      <c r="E6" s="0" t="n">
        <f aca="false">(B6-B5)/D6</f>
        <v>-0.434210526315786</v>
      </c>
      <c r="Q6" s="0" t="n">
        <f aca="false">133+17.0878</f>
        <v>150.0878</v>
      </c>
    </row>
    <row r="7" customFormat="false" ht="15" hidden="false" customHeight="false" outlineLevel="0" collapsed="false">
      <c r="A7" s="0" t="n">
        <v>4.568</v>
      </c>
      <c r="B7" s="0" t="n">
        <v>-211.4</v>
      </c>
      <c r="D7" s="0" t="n">
        <f aca="false">(A7-A6)*1000</f>
        <v>15.2999999999999</v>
      </c>
      <c r="E7" s="0" t="n">
        <f aca="false">(B7-B6)/D7</f>
        <v>-0.91503267973857</v>
      </c>
      <c r="I7" s="2"/>
      <c r="Q7" s="3" t="n">
        <v>1501491</v>
      </c>
    </row>
    <row r="8" customFormat="false" ht="15" hidden="false" customHeight="false" outlineLevel="0" collapsed="false">
      <c r="A8" s="0" t="n">
        <v>4.5749</v>
      </c>
      <c r="B8" s="0" t="n">
        <v>-230.6</v>
      </c>
      <c r="D8" s="0" t="n">
        <f aca="false">(A8-A7)*1000</f>
        <v>6.90000000000079</v>
      </c>
      <c r="E8" s="0" t="n">
        <f aca="false">(B8-B7)/D8</f>
        <v>-2.78260869565185</v>
      </c>
      <c r="Q8" s="0" t="n">
        <f aca="false">150.1492-17.0879</f>
        <v>133.0613</v>
      </c>
    </row>
    <row r="9" customFormat="false" ht="15" hidden="false" customHeight="false" outlineLevel="0" collapsed="false">
      <c r="A9" s="0" t="n">
        <v>4.5789</v>
      </c>
      <c r="B9" s="0" t="n">
        <v>-245.1</v>
      </c>
      <c r="D9" s="0" t="n">
        <f aca="false">(A9-A8)*1000</f>
        <v>3.99999999999956</v>
      </c>
      <c r="E9" s="0" t="n">
        <f aca="false">(B9-B8)/D9</f>
        <v>-3.6250000000004</v>
      </c>
    </row>
    <row r="10" customFormat="false" ht="15" hidden="false" customHeight="false" outlineLevel="0" collapsed="false">
      <c r="A10" s="0" t="n">
        <v>4.5824</v>
      </c>
      <c r="B10" s="0" t="n">
        <v>-248.6</v>
      </c>
      <c r="D10" s="0" t="n">
        <f aca="false">(A10-A9)*1000</f>
        <v>3.49999999999984</v>
      </c>
      <c r="E10" s="0" t="n">
        <f aca="false">(B10-B9)/D10</f>
        <v>-1.00000000000005</v>
      </c>
    </row>
    <row r="11" customFormat="false" ht="15" hidden="false" customHeight="false" outlineLevel="0" collapsed="false">
      <c r="A11" s="0" t="n">
        <v>4.5984</v>
      </c>
      <c r="B11" s="0" t="n">
        <v>-252.8</v>
      </c>
      <c r="D11" s="0" t="n">
        <f aca="false">(A11-A10)*1000</f>
        <v>16</v>
      </c>
      <c r="E11" s="0" t="n">
        <f aca="false">(B11-B10)/D11</f>
        <v>-0.262500000000001</v>
      </c>
      <c r="N11" s="2"/>
    </row>
    <row r="12" customFormat="false" ht="15" hidden="false" customHeight="false" outlineLevel="0" collapsed="false">
      <c r="A12" s="0" t="n">
        <v>4.6046</v>
      </c>
      <c r="B12" s="0" t="n">
        <v>-253.2</v>
      </c>
      <c r="D12" s="0" t="n">
        <f aca="false">(A12-A11)*1000</f>
        <v>6.19999999999976</v>
      </c>
      <c r="E12" s="0" t="n">
        <f aca="false">(B12-B11)/D12</f>
        <v>-0.0645161290322569</v>
      </c>
    </row>
  </sheetData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1" sqref="A4:B18 D13"/>
    </sheetView>
  </sheetViews>
  <sheetFormatPr defaultColWidth="10.6875" defaultRowHeight="15" zeroHeight="false" outlineLevelRow="0" outlineLevelCol="0"/>
  <cols>
    <col collapsed="false" customWidth="true" hidden="false" outlineLevel="0" max="64" min="1" style="0" width="9.14"/>
  </cols>
  <sheetData>
    <row r="1" customFormat="false" ht="15" hidden="false" customHeight="false" outlineLevel="0" collapsed="false">
      <c r="A1" s="0" t="s">
        <v>0</v>
      </c>
      <c r="D1" s="1" t="n">
        <v>9.5128</v>
      </c>
      <c r="E1" s="0" t="n">
        <f aca="false">130*0.02</f>
        <v>2.6</v>
      </c>
      <c r="I1" s="2" t="s">
        <v>12</v>
      </c>
      <c r="O1" s="0" t="s">
        <v>2</v>
      </c>
    </row>
    <row r="2" customFormat="false" ht="15" hidden="false" customHeight="false" outlineLevel="0" collapsed="false">
      <c r="D2" s="0" t="n">
        <f aca="false">0.99*E2</f>
        <v>4.54016906874157</v>
      </c>
      <c r="E2" s="2" t="n">
        <f aca="false">+D1 * E3</f>
        <v>4.58602936236522</v>
      </c>
      <c r="I2" s="0" t="s">
        <v>3</v>
      </c>
      <c r="O2" s="0" t="s">
        <v>4</v>
      </c>
    </row>
    <row r="3" customFormat="false" ht="15" hidden="false" customHeight="false" outlineLevel="0" collapsed="false">
      <c r="A3" s="0" t="s">
        <v>5</v>
      </c>
      <c r="B3" s="0" t="s">
        <v>6</v>
      </c>
      <c r="E3" s="2" t="n">
        <v>0.482090379527082</v>
      </c>
      <c r="F3" s="0" t="n">
        <f aca="false">+A9</f>
        <v>4.5849</v>
      </c>
      <c r="G3" s="0" t="n">
        <f aca="false">+F3/E2</f>
        <v>0.999753738522808</v>
      </c>
      <c r="I3" s="0" t="s">
        <v>7</v>
      </c>
    </row>
    <row r="4" customFormat="false" ht="15" hidden="false" customHeight="false" outlineLevel="0" collapsed="false">
      <c r="A4" s="0" t="n">
        <v>0</v>
      </c>
      <c r="B4" s="0" t="n">
        <v>-154</v>
      </c>
      <c r="I4" s="0" t="s">
        <v>8</v>
      </c>
    </row>
    <row r="5" customFormat="false" ht="15" hidden="false" customHeight="false" outlineLevel="0" collapsed="false">
      <c r="A5" s="0" t="n">
        <v>4.5571</v>
      </c>
      <c r="B5" s="0" t="n">
        <v>-196.5</v>
      </c>
      <c r="D5" s="0" t="n">
        <f aca="false">(A5-A4)*1000</f>
        <v>4557.1</v>
      </c>
      <c r="E5" s="0" t="n">
        <f aca="false">(B5-B4)/D5</f>
        <v>-0.00932610651510829</v>
      </c>
      <c r="I5" s="0" t="s">
        <v>9</v>
      </c>
    </row>
    <row r="6" customFormat="false" ht="15" hidden="false" customHeight="false" outlineLevel="0" collapsed="false">
      <c r="A6" s="0" t="n">
        <v>4.5727</v>
      </c>
      <c r="B6" s="0" t="n">
        <v>-208.4</v>
      </c>
      <c r="D6" s="0" t="n">
        <f aca="false">(A6-A5)*1000</f>
        <v>15.6000000000001</v>
      </c>
      <c r="E6" s="0" t="n">
        <f aca="false">(B6-B5)/D6</f>
        <v>-0.76282051282051</v>
      </c>
      <c r="Q6" s="0" t="n">
        <f aca="false">133+17.0878</f>
        <v>150.0878</v>
      </c>
    </row>
    <row r="7" customFormat="false" ht="15" hidden="false" customHeight="false" outlineLevel="0" collapsed="false">
      <c r="A7" s="0" t="n">
        <v>4.5765</v>
      </c>
      <c r="B7" s="0" t="n">
        <v>-215</v>
      </c>
      <c r="D7" s="0" t="n">
        <f aca="false">(A7-A6)*1000</f>
        <v>3.80000000000003</v>
      </c>
      <c r="E7" s="0" t="n">
        <f aca="false">(B7-B6)/D7</f>
        <v>-1.73684210526314</v>
      </c>
      <c r="I7" s="2"/>
      <c r="Q7" s="3" t="n">
        <v>1501491</v>
      </c>
    </row>
    <row r="8" customFormat="false" ht="15" hidden="false" customHeight="false" outlineLevel="0" collapsed="false">
      <c r="A8" s="0" t="n">
        <v>4.5806</v>
      </c>
      <c r="B8" s="0" t="n">
        <v>-226.9</v>
      </c>
      <c r="D8" s="0" t="n">
        <f aca="false">(A8-A7)*1000</f>
        <v>4.09999999999933</v>
      </c>
      <c r="E8" s="0" t="n">
        <f aca="false">(B8-B7)/D8</f>
        <v>-2.90243902439072</v>
      </c>
      <c r="Q8" s="0" t="n">
        <f aca="false">150.1492-17.0879</f>
        <v>133.0613</v>
      </c>
    </row>
    <row r="9" customFormat="false" ht="15" hidden="false" customHeight="false" outlineLevel="0" collapsed="false">
      <c r="A9" s="0" t="n">
        <v>4.5849</v>
      </c>
      <c r="B9" s="0" t="n">
        <v>-245</v>
      </c>
      <c r="D9" s="0" t="n">
        <f aca="false">(A9-A8)*1000</f>
        <v>4.30000000000064</v>
      </c>
      <c r="E9" s="0" t="n">
        <f aca="false">(B9-B8)/D9</f>
        <v>-4.20930232558077</v>
      </c>
    </row>
    <row r="10" customFormat="false" ht="15" hidden="false" customHeight="false" outlineLevel="0" collapsed="false">
      <c r="A10" s="0" t="n">
        <v>4.589</v>
      </c>
      <c r="B10" s="0" t="n">
        <v>-249.6</v>
      </c>
      <c r="D10" s="0" t="n">
        <f aca="false">(A10-A9)*1000</f>
        <v>4.10000000000021</v>
      </c>
      <c r="E10" s="0" t="n">
        <f aca="false">(B10-B9)/D10</f>
        <v>-1.12195121951214</v>
      </c>
    </row>
    <row r="11" customFormat="false" ht="15" hidden="false" customHeight="false" outlineLevel="0" collapsed="false">
      <c r="A11" s="0" t="n">
        <v>4.6044</v>
      </c>
      <c r="B11" s="0" t="n">
        <v>-253.5</v>
      </c>
      <c r="D11" s="0" t="n">
        <f aca="false">(A11-A10)*1000</f>
        <v>15.3999999999996</v>
      </c>
      <c r="E11" s="0" t="n">
        <f aca="false">(B11-B10)/D11</f>
        <v>-0.25324675324676</v>
      </c>
      <c r="N11" s="2"/>
    </row>
    <row r="12" customFormat="false" ht="15" hidden="false" customHeight="false" outlineLevel="0" collapsed="false">
      <c r="A12" s="0" t="n">
        <v>4.6199</v>
      </c>
      <c r="B12" s="0" t="n">
        <v>-254.8</v>
      </c>
      <c r="D12" s="0" t="n">
        <f aca="false">(A12-A11)*1000</f>
        <v>15.5000000000003</v>
      </c>
      <c r="E12" s="0" t="n">
        <f aca="false">(B12-B11)/D12</f>
        <v>-0.0838709677419346</v>
      </c>
    </row>
  </sheetData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2021-06-04T23:28:00Z</dcterms:created>
  <dc:creator>Cris</dc:creator>
  <dc:description/>
  <dc:language>en-US</dc:language>
  <cp:lastModifiedBy/>
  <dcterms:modified xsi:type="dcterms:W3CDTF">2021-12-16T23:41:56Z</dcterms:modified>
  <cp:revision>112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0x01010079C309D6420CC8488BB47DF8FFD174E4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