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wyatt\Black Jack Simulation\Lib\"/>
    </mc:Choice>
  </mc:AlternateContent>
  <xr:revisionPtr revIDLastSave="0" documentId="13_ncr:1_{0461FE6D-7B16-4F85-8281-898DDF5C578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ealer Stats" sheetId="1" r:id="rId1"/>
    <sheet name="Player Stats" sheetId="2" r:id="rId2"/>
    <sheet name="Stat Testing" sheetId="3" r:id="rId3"/>
    <sheet name="Stat Analysis" sheetId="5" r:id="rId4"/>
    <sheet name="Strategi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7" i="5" l="1"/>
  <c r="R47" i="5"/>
  <c r="S47" i="5"/>
  <c r="T47" i="5"/>
  <c r="U47" i="5"/>
  <c r="V47" i="5"/>
  <c r="W47" i="5"/>
  <c r="X47" i="5"/>
  <c r="Y47" i="5"/>
  <c r="Z47" i="5"/>
  <c r="Q48" i="5"/>
  <c r="R48" i="5"/>
  <c r="S48" i="5"/>
  <c r="T48" i="5"/>
  <c r="U48" i="5"/>
  <c r="V48" i="5"/>
  <c r="W48" i="5"/>
  <c r="X48" i="5"/>
  <c r="Y48" i="5"/>
  <c r="Z48" i="5"/>
  <c r="Q49" i="5"/>
  <c r="R49" i="5"/>
  <c r="S49" i="5"/>
  <c r="T49" i="5"/>
  <c r="U49" i="5"/>
  <c r="V49" i="5"/>
  <c r="W49" i="5"/>
  <c r="X49" i="5"/>
  <c r="Y49" i="5"/>
  <c r="Z49" i="5"/>
  <c r="Q50" i="5"/>
  <c r="R50" i="5"/>
  <c r="S50" i="5"/>
  <c r="T50" i="5"/>
  <c r="U50" i="5"/>
  <c r="V50" i="5"/>
  <c r="W50" i="5"/>
  <c r="X50" i="5"/>
  <c r="Y50" i="5"/>
  <c r="Z50" i="5"/>
  <c r="Q51" i="5"/>
  <c r="R51" i="5"/>
  <c r="S51" i="5"/>
  <c r="T51" i="5"/>
  <c r="U51" i="5"/>
  <c r="V51" i="5"/>
  <c r="W51" i="5"/>
  <c r="X51" i="5"/>
  <c r="Y51" i="5"/>
  <c r="Z51" i="5"/>
  <c r="Q52" i="5"/>
  <c r="R52" i="5"/>
  <c r="S52" i="5"/>
  <c r="T52" i="5"/>
  <c r="U52" i="5"/>
  <c r="V52" i="5"/>
  <c r="W52" i="5"/>
  <c r="X52" i="5"/>
  <c r="Y52" i="5"/>
  <c r="Z52" i="5"/>
  <c r="Q53" i="5"/>
  <c r="R53" i="5"/>
  <c r="S53" i="5"/>
  <c r="T53" i="5"/>
  <c r="U53" i="5"/>
  <c r="V53" i="5"/>
  <c r="W53" i="5"/>
  <c r="X53" i="5"/>
  <c r="Y53" i="5"/>
  <c r="Z53" i="5"/>
  <c r="Q54" i="5"/>
  <c r="R54" i="5"/>
  <c r="S54" i="5"/>
  <c r="T54" i="5"/>
  <c r="U54" i="5"/>
  <c r="V54" i="5"/>
  <c r="W54" i="5"/>
  <c r="X54" i="5"/>
  <c r="Y54" i="5"/>
  <c r="Z54" i="5"/>
  <c r="Q55" i="5"/>
  <c r="R55" i="5"/>
  <c r="S55" i="5"/>
  <c r="T55" i="5"/>
  <c r="U55" i="5"/>
  <c r="V55" i="5"/>
  <c r="W55" i="5"/>
  <c r="X55" i="5"/>
  <c r="Y55" i="5"/>
  <c r="Z55" i="5"/>
  <c r="Q56" i="5"/>
  <c r="R56" i="5"/>
  <c r="S56" i="5"/>
  <c r="T56" i="5"/>
  <c r="U56" i="5"/>
  <c r="V56" i="5"/>
  <c r="W56" i="5"/>
  <c r="X56" i="5"/>
  <c r="Y56" i="5"/>
  <c r="Z56" i="5"/>
  <c r="Q57" i="5"/>
  <c r="R57" i="5"/>
  <c r="S57" i="5"/>
  <c r="T57" i="5"/>
  <c r="U57" i="5"/>
  <c r="V57" i="5"/>
  <c r="W57" i="5"/>
  <c r="X57" i="5"/>
  <c r="Y57" i="5"/>
  <c r="Z57" i="5"/>
  <c r="Q58" i="5"/>
  <c r="R58" i="5"/>
  <c r="S58" i="5"/>
  <c r="T58" i="5"/>
  <c r="U58" i="5"/>
  <c r="V58" i="5"/>
  <c r="W58" i="5"/>
  <c r="X58" i="5"/>
  <c r="Y58" i="5"/>
  <c r="Z58" i="5"/>
  <c r="Q59" i="5"/>
  <c r="R59" i="5"/>
  <c r="S59" i="5"/>
  <c r="T59" i="5"/>
  <c r="U59" i="5"/>
  <c r="V59" i="5"/>
  <c r="W59" i="5"/>
  <c r="X59" i="5"/>
  <c r="Y59" i="5"/>
  <c r="Z59" i="5"/>
  <c r="Q60" i="5"/>
  <c r="R60" i="5"/>
  <c r="S60" i="5"/>
  <c r="T60" i="5"/>
  <c r="U60" i="5"/>
  <c r="V60" i="5"/>
  <c r="W60" i="5"/>
  <c r="X60" i="5"/>
  <c r="Y60" i="5"/>
  <c r="Z60" i="5"/>
  <c r="R46" i="5"/>
  <c r="S46" i="5"/>
  <c r="T46" i="5"/>
  <c r="U46" i="5"/>
  <c r="V46" i="5"/>
  <c r="W46" i="5"/>
  <c r="X46" i="5"/>
  <c r="Y46" i="5"/>
  <c r="Z46" i="5"/>
  <c r="Q46" i="5"/>
  <c r="R25" i="5"/>
  <c r="S25" i="5"/>
  <c r="T25" i="5"/>
  <c r="U25" i="5"/>
  <c r="V25" i="5"/>
  <c r="W25" i="5"/>
  <c r="X25" i="5"/>
  <c r="Y25" i="5"/>
  <c r="Z25" i="5"/>
  <c r="R26" i="5"/>
  <c r="S26" i="5"/>
  <c r="T26" i="5"/>
  <c r="U26" i="5"/>
  <c r="V26" i="5"/>
  <c r="W26" i="5"/>
  <c r="X26" i="5"/>
  <c r="Y26" i="5"/>
  <c r="Z26" i="5"/>
  <c r="R27" i="5"/>
  <c r="S27" i="5"/>
  <c r="T27" i="5"/>
  <c r="U27" i="5"/>
  <c r="V27" i="5"/>
  <c r="W27" i="5"/>
  <c r="X27" i="5"/>
  <c r="Y27" i="5"/>
  <c r="Z27" i="5"/>
  <c r="R28" i="5"/>
  <c r="S28" i="5"/>
  <c r="T28" i="5"/>
  <c r="U28" i="5"/>
  <c r="V28" i="5"/>
  <c r="W28" i="5"/>
  <c r="X28" i="5"/>
  <c r="Y28" i="5"/>
  <c r="Z28" i="5"/>
  <c r="R29" i="5"/>
  <c r="S29" i="5"/>
  <c r="T29" i="5"/>
  <c r="U29" i="5"/>
  <c r="V29" i="5"/>
  <c r="W29" i="5"/>
  <c r="X29" i="5"/>
  <c r="Y29" i="5"/>
  <c r="Z29" i="5"/>
  <c r="R30" i="5"/>
  <c r="S30" i="5"/>
  <c r="T30" i="5"/>
  <c r="U30" i="5"/>
  <c r="V30" i="5"/>
  <c r="W30" i="5"/>
  <c r="X30" i="5"/>
  <c r="Y30" i="5"/>
  <c r="Z30" i="5"/>
  <c r="R31" i="5"/>
  <c r="S31" i="5"/>
  <c r="T31" i="5"/>
  <c r="U31" i="5"/>
  <c r="V31" i="5"/>
  <c r="W31" i="5"/>
  <c r="X31" i="5"/>
  <c r="Y31" i="5"/>
  <c r="Z31" i="5"/>
  <c r="R32" i="5"/>
  <c r="S32" i="5"/>
  <c r="T32" i="5"/>
  <c r="U32" i="5"/>
  <c r="V32" i="5"/>
  <c r="W32" i="5"/>
  <c r="X32" i="5"/>
  <c r="Y32" i="5"/>
  <c r="Z32" i="5"/>
  <c r="R33" i="5"/>
  <c r="S33" i="5"/>
  <c r="T33" i="5"/>
  <c r="U33" i="5"/>
  <c r="V33" i="5"/>
  <c r="W33" i="5"/>
  <c r="X33" i="5"/>
  <c r="Y33" i="5"/>
  <c r="Z33" i="5"/>
  <c r="R34" i="5"/>
  <c r="S34" i="5"/>
  <c r="T34" i="5"/>
  <c r="U34" i="5"/>
  <c r="V34" i="5"/>
  <c r="W34" i="5"/>
  <c r="X34" i="5"/>
  <c r="Y34" i="5"/>
  <c r="Z34" i="5"/>
  <c r="R35" i="5"/>
  <c r="S35" i="5"/>
  <c r="T35" i="5"/>
  <c r="U35" i="5"/>
  <c r="V35" i="5"/>
  <c r="W35" i="5"/>
  <c r="X35" i="5"/>
  <c r="Y35" i="5"/>
  <c r="Z35" i="5"/>
  <c r="R36" i="5"/>
  <c r="S36" i="5"/>
  <c r="T36" i="5"/>
  <c r="U36" i="5"/>
  <c r="V36" i="5"/>
  <c r="W36" i="5"/>
  <c r="X36" i="5"/>
  <c r="Y36" i="5"/>
  <c r="Z36" i="5"/>
  <c r="R37" i="5"/>
  <c r="S37" i="5"/>
  <c r="T37" i="5"/>
  <c r="U37" i="5"/>
  <c r="V37" i="5"/>
  <c r="W37" i="5"/>
  <c r="X37" i="5"/>
  <c r="Y37" i="5"/>
  <c r="Z37" i="5"/>
  <c r="R38" i="5"/>
  <c r="S38" i="5"/>
  <c r="T38" i="5"/>
  <c r="U38" i="5"/>
  <c r="V38" i="5"/>
  <c r="W38" i="5"/>
  <c r="X38" i="5"/>
  <c r="Y38" i="5"/>
  <c r="Z38" i="5"/>
  <c r="R39" i="5"/>
  <c r="S39" i="5"/>
  <c r="T39" i="5"/>
  <c r="U39" i="5"/>
  <c r="V39" i="5"/>
  <c r="W39" i="5"/>
  <c r="X39" i="5"/>
  <c r="Y39" i="5"/>
  <c r="Z39" i="5"/>
  <c r="Q39" i="5"/>
  <c r="Q38" i="5"/>
  <c r="Q37" i="5"/>
  <c r="Q36" i="5"/>
  <c r="Q31" i="5"/>
  <c r="Q32" i="5"/>
  <c r="Q33" i="5"/>
  <c r="Q34" i="5"/>
  <c r="Q35" i="5"/>
  <c r="Q26" i="5"/>
  <c r="Q27" i="5"/>
  <c r="Q28" i="5"/>
  <c r="Q29" i="5"/>
  <c r="Q30" i="5"/>
  <c r="Q25" i="5"/>
  <c r="R4" i="5"/>
  <c r="S4" i="5"/>
  <c r="T4" i="5"/>
  <c r="U4" i="5"/>
  <c r="V4" i="5"/>
  <c r="W4" i="5"/>
  <c r="X4" i="5"/>
  <c r="Y4" i="5"/>
  <c r="Z4" i="5"/>
  <c r="R5" i="5"/>
  <c r="S5" i="5"/>
  <c r="T5" i="5"/>
  <c r="U5" i="5"/>
  <c r="V5" i="5"/>
  <c r="W5" i="5"/>
  <c r="X5" i="5"/>
  <c r="Y5" i="5"/>
  <c r="Z5" i="5"/>
  <c r="R6" i="5"/>
  <c r="S6" i="5"/>
  <c r="T6" i="5"/>
  <c r="U6" i="5"/>
  <c r="V6" i="5"/>
  <c r="W6" i="5"/>
  <c r="X6" i="5"/>
  <c r="Y6" i="5"/>
  <c r="Z6" i="5"/>
  <c r="R7" i="5"/>
  <c r="S7" i="5"/>
  <c r="T7" i="5"/>
  <c r="U7" i="5"/>
  <c r="V7" i="5"/>
  <c r="W7" i="5"/>
  <c r="X7" i="5"/>
  <c r="Y7" i="5"/>
  <c r="Z7" i="5"/>
  <c r="R8" i="5"/>
  <c r="S8" i="5"/>
  <c r="T8" i="5"/>
  <c r="U8" i="5"/>
  <c r="V8" i="5"/>
  <c r="W8" i="5"/>
  <c r="X8" i="5"/>
  <c r="Y8" i="5"/>
  <c r="Z8" i="5"/>
  <c r="R9" i="5"/>
  <c r="S9" i="5"/>
  <c r="T9" i="5"/>
  <c r="U9" i="5"/>
  <c r="V9" i="5"/>
  <c r="W9" i="5"/>
  <c r="X9" i="5"/>
  <c r="Y9" i="5"/>
  <c r="Z9" i="5"/>
  <c r="R10" i="5"/>
  <c r="S10" i="5"/>
  <c r="T10" i="5"/>
  <c r="U10" i="5"/>
  <c r="V10" i="5"/>
  <c r="W10" i="5"/>
  <c r="X10" i="5"/>
  <c r="Y10" i="5"/>
  <c r="Z10" i="5"/>
  <c r="R11" i="5"/>
  <c r="S11" i="5"/>
  <c r="T11" i="5"/>
  <c r="U11" i="5"/>
  <c r="V11" i="5"/>
  <c r="W11" i="5"/>
  <c r="X11" i="5"/>
  <c r="Y11" i="5"/>
  <c r="Z11" i="5"/>
  <c r="R12" i="5"/>
  <c r="S12" i="5"/>
  <c r="T12" i="5"/>
  <c r="U12" i="5"/>
  <c r="V12" i="5"/>
  <c r="W12" i="5"/>
  <c r="X12" i="5"/>
  <c r="Y12" i="5"/>
  <c r="Z12" i="5"/>
  <c r="R13" i="5"/>
  <c r="S13" i="5"/>
  <c r="T13" i="5"/>
  <c r="U13" i="5"/>
  <c r="V13" i="5"/>
  <c r="W13" i="5"/>
  <c r="X13" i="5"/>
  <c r="Y13" i="5"/>
  <c r="Z13" i="5"/>
  <c r="R14" i="5"/>
  <c r="S14" i="5"/>
  <c r="T14" i="5"/>
  <c r="U14" i="5"/>
  <c r="V14" i="5"/>
  <c r="W14" i="5"/>
  <c r="X14" i="5"/>
  <c r="Y14" i="5"/>
  <c r="Z14" i="5"/>
  <c r="R15" i="5"/>
  <c r="S15" i="5"/>
  <c r="T15" i="5"/>
  <c r="U15" i="5"/>
  <c r="V15" i="5"/>
  <c r="W15" i="5"/>
  <c r="X15" i="5"/>
  <c r="Y15" i="5"/>
  <c r="Z15" i="5"/>
  <c r="R16" i="5"/>
  <c r="S16" i="5"/>
  <c r="T16" i="5"/>
  <c r="U16" i="5"/>
  <c r="V16" i="5"/>
  <c r="W16" i="5"/>
  <c r="X16" i="5"/>
  <c r="Y16" i="5"/>
  <c r="Z16" i="5"/>
  <c r="R17" i="5"/>
  <c r="S17" i="5"/>
  <c r="T17" i="5"/>
  <c r="U17" i="5"/>
  <c r="V17" i="5"/>
  <c r="W17" i="5"/>
  <c r="X17" i="5"/>
  <c r="Y17" i="5"/>
  <c r="Z17" i="5"/>
  <c r="R18" i="5"/>
  <c r="S18" i="5"/>
  <c r="T18" i="5"/>
  <c r="U18" i="5"/>
  <c r="V18" i="5"/>
  <c r="W18" i="5"/>
  <c r="X18" i="5"/>
  <c r="Y18" i="5"/>
  <c r="Z18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D101" i="5"/>
  <c r="E101" i="5"/>
  <c r="F101" i="5"/>
  <c r="G101" i="5"/>
  <c r="H101" i="5"/>
  <c r="I101" i="5"/>
  <c r="J101" i="5"/>
  <c r="K101" i="5"/>
  <c r="L101" i="5"/>
  <c r="D102" i="5"/>
  <c r="E102" i="5"/>
  <c r="F102" i="5"/>
  <c r="G102" i="5"/>
  <c r="H102" i="5"/>
  <c r="I102" i="5"/>
  <c r="J102" i="5"/>
  <c r="K102" i="5"/>
  <c r="L102" i="5"/>
  <c r="D103" i="5"/>
  <c r="E103" i="5"/>
  <c r="F103" i="5"/>
  <c r="G103" i="5"/>
  <c r="H103" i="5"/>
  <c r="I103" i="5"/>
  <c r="J103" i="5"/>
  <c r="K103" i="5"/>
  <c r="L103" i="5"/>
  <c r="D104" i="5"/>
  <c r="E104" i="5"/>
  <c r="F104" i="5"/>
  <c r="G104" i="5"/>
  <c r="H104" i="5"/>
  <c r="I104" i="5"/>
  <c r="J104" i="5"/>
  <c r="K104" i="5"/>
  <c r="L104" i="5"/>
  <c r="C104" i="5"/>
  <c r="C103" i="5"/>
  <c r="C102" i="5"/>
  <c r="C101" i="5"/>
  <c r="D94" i="5"/>
  <c r="E94" i="5"/>
  <c r="F94" i="5"/>
  <c r="G94" i="5"/>
  <c r="H94" i="5"/>
  <c r="I94" i="5"/>
  <c r="J94" i="5"/>
  <c r="K94" i="5"/>
  <c r="L94" i="5"/>
  <c r="D95" i="5"/>
  <c r="E95" i="5"/>
  <c r="F95" i="5"/>
  <c r="G95" i="5"/>
  <c r="H95" i="5"/>
  <c r="I95" i="5"/>
  <c r="J95" i="5"/>
  <c r="K95" i="5"/>
  <c r="L95" i="5"/>
  <c r="D96" i="5"/>
  <c r="E96" i="5"/>
  <c r="F96" i="5"/>
  <c r="G96" i="5"/>
  <c r="H96" i="5"/>
  <c r="I96" i="5"/>
  <c r="J96" i="5"/>
  <c r="K96" i="5"/>
  <c r="L96" i="5"/>
  <c r="D97" i="5"/>
  <c r="E97" i="5"/>
  <c r="F97" i="5"/>
  <c r="G97" i="5"/>
  <c r="H97" i="5"/>
  <c r="I97" i="5"/>
  <c r="J97" i="5"/>
  <c r="K97" i="5"/>
  <c r="L97" i="5"/>
  <c r="C97" i="5"/>
  <c r="C96" i="5"/>
  <c r="C95" i="5"/>
  <c r="C94" i="5"/>
  <c r="D87" i="5"/>
  <c r="E87" i="5"/>
  <c r="F87" i="5"/>
  <c r="G87" i="5"/>
  <c r="H87" i="5"/>
  <c r="I87" i="5"/>
  <c r="J87" i="5"/>
  <c r="K87" i="5"/>
  <c r="L87" i="5"/>
  <c r="D88" i="5"/>
  <c r="E88" i="5"/>
  <c r="F88" i="5"/>
  <c r="G88" i="5"/>
  <c r="H88" i="5"/>
  <c r="I88" i="5"/>
  <c r="J88" i="5"/>
  <c r="K88" i="5"/>
  <c r="L88" i="5"/>
  <c r="D89" i="5"/>
  <c r="E89" i="5"/>
  <c r="F89" i="5"/>
  <c r="G89" i="5"/>
  <c r="H89" i="5"/>
  <c r="I89" i="5"/>
  <c r="J89" i="5"/>
  <c r="K89" i="5"/>
  <c r="L89" i="5"/>
  <c r="D90" i="5"/>
  <c r="E90" i="5"/>
  <c r="F90" i="5"/>
  <c r="G90" i="5"/>
  <c r="H90" i="5"/>
  <c r="I90" i="5"/>
  <c r="J90" i="5"/>
  <c r="K90" i="5"/>
  <c r="L90" i="5"/>
  <c r="C90" i="5"/>
  <c r="C89" i="5"/>
  <c r="C88" i="5"/>
  <c r="C87" i="5"/>
  <c r="D80" i="5"/>
  <c r="E80" i="5"/>
  <c r="F80" i="5"/>
  <c r="G80" i="5"/>
  <c r="H80" i="5"/>
  <c r="I80" i="5"/>
  <c r="J80" i="5"/>
  <c r="K80" i="5"/>
  <c r="L80" i="5"/>
  <c r="D81" i="5"/>
  <c r="E81" i="5"/>
  <c r="F81" i="5"/>
  <c r="G81" i="5"/>
  <c r="H81" i="5"/>
  <c r="I81" i="5"/>
  <c r="J81" i="5"/>
  <c r="K81" i="5"/>
  <c r="L81" i="5"/>
  <c r="D82" i="5"/>
  <c r="E82" i="5"/>
  <c r="F82" i="5"/>
  <c r="G82" i="5"/>
  <c r="H82" i="5"/>
  <c r="I82" i="5"/>
  <c r="J82" i="5"/>
  <c r="K82" i="5"/>
  <c r="L82" i="5"/>
  <c r="D83" i="5"/>
  <c r="E83" i="5"/>
  <c r="F83" i="5"/>
  <c r="G83" i="5"/>
  <c r="H83" i="5"/>
  <c r="I83" i="5"/>
  <c r="J83" i="5"/>
  <c r="K83" i="5"/>
  <c r="L83" i="5"/>
  <c r="C83" i="5"/>
  <c r="C82" i="5"/>
  <c r="C81" i="5"/>
  <c r="C80" i="5"/>
  <c r="D73" i="5"/>
  <c r="E73" i="5"/>
  <c r="F73" i="5"/>
  <c r="G73" i="5"/>
  <c r="H73" i="5"/>
  <c r="I73" i="5"/>
  <c r="J73" i="5"/>
  <c r="K73" i="5"/>
  <c r="L73" i="5"/>
  <c r="D74" i="5"/>
  <c r="E74" i="5"/>
  <c r="F74" i="5"/>
  <c r="G74" i="5"/>
  <c r="H74" i="5"/>
  <c r="I74" i="5"/>
  <c r="J74" i="5"/>
  <c r="K74" i="5"/>
  <c r="L74" i="5"/>
  <c r="D75" i="5"/>
  <c r="E75" i="5"/>
  <c r="F75" i="5"/>
  <c r="G75" i="5"/>
  <c r="H75" i="5"/>
  <c r="I75" i="5"/>
  <c r="J75" i="5"/>
  <c r="K75" i="5"/>
  <c r="L75" i="5"/>
  <c r="D76" i="5"/>
  <c r="E76" i="5"/>
  <c r="F76" i="5"/>
  <c r="G76" i="5"/>
  <c r="H76" i="5"/>
  <c r="I76" i="5"/>
  <c r="J76" i="5"/>
  <c r="K76" i="5"/>
  <c r="L76" i="5"/>
  <c r="C76" i="5"/>
  <c r="C75" i="5"/>
  <c r="C74" i="5"/>
  <c r="C73" i="5"/>
  <c r="D66" i="5"/>
  <c r="E66" i="5"/>
  <c r="F66" i="5"/>
  <c r="G66" i="5"/>
  <c r="H66" i="5"/>
  <c r="I66" i="5"/>
  <c r="J66" i="5"/>
  <c r="K66" i="5"/>
  <c r="L66" i="5"/>
  <c r="D67" i="5"/>
  <c r="E67" i="5"/>
  <c r="F67" i="5"/>
  <c r="G67" i="5"/>
  <c r="H67" i="5"/>
  <c r="I67" i="5"/>
  <c r="J67" i="5"/>
  <c r="K67" i="5"/>
  <c r="L67" i="5"/>
  <c r="D68" i="5"/>
  <c r="E68" i="5"/>
  <c r="F68" i="5"/>
  <c r="G68" i="5"/>
  <c r="H68" i="5"/>
  <c r="I68" i="5"/>
  <c r="J68" i="5"/>
  <c r="K68" i="5"/>
  <c r="L68" i="5"/>
  <c r="D69" i="5"/>
  <c r="E69" i="5"/>
  <c r="F69" i="5"/>
  <c r="G69" i="5"/>
  <c r="H69" i="5"/>
  <c r="I69" i="5"/>
  <c r="J69" i="5"/>
  <c r="K69" i="5"/>
  <c r="L69" i="5"/>
  <c r="C69" i="5"/>
  <c r="C68" i="5"/>
  <c r="C67" i="5"/>
  <c r="C66" i="5"/>
  <c r="D59" i="5"/>
  <c r="E59" i="5"/>
  <c r="F59" i="5"/>
  <c r="G59" i="5"/>
  <c r="H59" i="5"/>
  <c r="I59" i="5"/>
  <c r="J59" i="5"/>
  <c r="K59" i="5"/>
  <c r="L59" i="5"/>
  <c r="D60" i="5"/>
  <c r="E60" i="5"/>
  <c r="F60" i="5"/>
  <c r="G60" i="5"/>
  <c r="H60" i="5"/>
  <c r="I60" i="5"/>
  <c r="J60" i="5"/>
  <c r="K60" i="5"/>
  <c r="L60" i="5"/>
  <c r="D61" i="5"/>
  <c r="E61" i="5"/>
  <c r="F61" i="5"/>
  <c r="G61" i="5"/>
  <c r="H61" i="5"/>
  <c r="I61" i="5"/>
  <c r="J61" i="5"/>
  <c r="K61" i="5"/>
  <c r="L61" i="5"/>
  <c r="D62" i="5"/>
  <c r="E62" i="5"/>
  <c r="F62" i="5"/>
  <c r="G62" i="5"/>
  <c r="H62" i="5"/>
  <c r="I62" i="5"/>
  <c r="J62" i="5"/>
  <c r="K62" i="5"/>
  <c r="L62" i="5"/>
  <c r="C62" i="5"/>
  <c r="C61" i="5"/>
  <c r="C60" i="5"/>
  <c r="C59" i="5"/>
  <c r="D52" i="5"/>
  <c r="E52" i="5"/>
  <c r="F52" i="5"/>
  <c r="G52" i="5"/>
  <c r="H52" i="5"/>
  <c r="I52" i="5"/>
  <c r="J52" i="5"/>
  <c r="K52" i="5"/>
  <c r="L52" i="5"/>
  <c r="D53" i="5"/>
  <c r="E53" i="5"/>
  <c r="F53" i="5"/>
  <c r="G53" i="5"/>
  <c r="H53" i="5"/>
  <c r="I53" i="5"/>
  <c r="J53" i="5"/>
  <c r="K53" i="5"/>
  <c r="L53" i="5"/>
  <c r="D54" i="5"/>
  <c r="E54" i="5"/>
  <c r="F54" i="5"/>
  <c r="G54" i="5"/>
  <c r="H54" i="5"/>
  <c r="I54" i="5"/>
  <c r="J54" i="5"/>
  <c r="K54" i="5"/>
  <c r="L54" i="5"/>
  <c r="D55" i="5"/>
  <c r="E55" i="5"/>
  <c r="F55" i="5"/>
  <c r="G55" i="5"/>
  <c r="H55" i="5"/>
  <c r="I55" i="5"/>
  <c r="J55" i="5"/>
  <c r="K55" i="5"/>
  <c r="L55" i="5"/>
  <c r="C55" i="5"/>
  <c r="C54" i="5"/>
  <c r="C53" i="5"/>
  <c r="C52" i="5"/>
  <c r="D45" i="5"/>
  <c r="E45" i="5"/>
  <c r="F45" i="5"/>
  <c r="G45" i="5"/>
  <c r="H45" i="5"/>
  <c r="I45" i="5"/>
  <c r="J45" i="5"/>
  <c r="K45" i="5"/>
  <c r="L45" i="5"/>
  <c r="D46" i="5"/>
  <c r="E46" i="5"/>
  <c r="F46" i="5"/>
  <c r="G46" i="5"/>
  <c r="H46" i="5"/>
  <c r="I46" i="5"/>
  <c r="J46" i="5"/>
  <c r="K46" i="5"/>
  <c r="L46" i="5"/>
  <c r="D47" i="5"/>
  <c r="E47" i="5"/>
  <c r="F47" i="5"/>
  <c r="G47" i="5"/>
  <c r="H47" i="5"/>
  <c r="I47" i="5"/>
  <c r="J47" i="5"/>
  <c r="K47" i="5"/>
  <c r="L47" i="5"/>
  <c r="D48" i="5"/>
  <c r="E48" i="5"/>
  <c r="F48" i="5"/>
  <c r="G48" i="5"/>
  <c r="H48" i="5"/>
  <c r="I48" i="5"/>
  <c r="J48" i="5"/>
  <c r="K48" i="5"/>
  <c r="L48" i="5"/>
  <c r="C48" i="5"/>
  <c r="C47" i="5"/>
  <c r="C46" i="5"/>
  <c r="C45" i="5"/>
  <c r="D38" i="5"/>
  <c r="E38" i="5"/>
  <c r="F38" i="5"/>
  <c r="G38" i="5"/>
  <c r="H38" i="5"/>
  <c r="I38" i="5"/>
  <c r="J38" i="5"/>
  <c r="K38" i="5"/>
  <c r="L38" i="5"/>
  <c r="D39" i="5"/>
  <c r="E39" i="5"/>
  <c r="F39" i="5"/>
  <c r="G39" i="5"/>
  <c r="H39" i="5"/>
  <c r="I39" i="5"/>
  <c r="J39" i="5"/>
  <c r="K39" i="5"/>
  <c r="L39" i="5"/>
  <c r="D40" i="5"/>
  <c r="E40" i="5"/>
  <c r="F40" i="5"/>
  <c r="G40" i="5"/>
  <c r="H40" i="5"/>
  <c r="I40" i="5"/>
  <c r="J40" i="5"/>
  <c r="K40" i="5"/>
  <c r="L40" i="5"/>
  <c r="D41" i="5"/>
  <c r="E41" i="5"/>
  <c r="F41" i="5"/>
  <c r="G41" i="5"/>
  <c r="H41" i="5"/>
  <c r="I41" i="5"/>
  <c r="J41" i="5"/>
  <c r="K41" i="5"/>
  <c r="L41" i="5"/>
  <c r="C41" i="5"/>
  <c r="C40" i="5"/>
  <c r="C39" i="5"/>
  <c r="C38" i="5"/>
  <c r="D31" i="5"/>
  <c r="E31" i="5"/>
  <c r="F31" i="5"/>
  <c r="G31" i="5"/>
  <c r="H31" i="5"/>
  <c r="I31" i="5"/>
  <c r="J31" i="5"/>
  <c r="K31" i="5"/>
  <c r="L31" i="5"/>
  <c r="D32" i="5"/>
  <c r="E32" i="5"/>
  <c r="F32" i="5"/>
  <c r="G32" i="5"/>
  <c r="H32" i="5"/>
  <c r="I32" i="5"/>
  <c r="J32" i="5"/>
  <c r="K32" i="5"/>
  <c r="L32" i="5"/>
  <c r="D33" i="5"/>
  <c r="E33" i="5"/>
  <c r="F33" i="5"/>
  <c r="G33" i="5"/>
  <c r="H33" i="5"/>
  <c r="I33" i="5"/>
  <c r="J33" i="5"/>
  <c r="K33" i="5"/>
  <c r="L33" i="5"/>
  <c r="D34" i="5"/>
  <c r="E34" i="5"/>
  <c r="F34" i="5"/>
  <c r="G34" i="5"/>
  <c r="H34" i="5"/>
  <c r="I34" i="5"/>
  <c r="J34" i="5"/>
  <c r="K34" i="5"/>
  <c r="L34" i="5"/>
  <c r="C34" i="5"/>
  <c r="C33" i="5"/>
  <c r="C32" i="5"/>
  <c r="C31" i="5"/>
  <c r="D24" i="5"/>
  <c r="E24" i="5"/>
  <c r="F24" i="5"/>
  <c r="G24" i="5"/>
  <c r="H24" i="5"/>
  <c r="I24" i="5"/>
  <c r="J24" i="5"/>
  <c r="K24" i="5"/>
  <c r="L24" i="5"/>
  <c r="D25" i="5"/>
  <c r="E25" i="5"/>
  <c r="F25" i="5"/>
  <c r="G25" i="5"/>
  <c r="H25" i="5"/>
  <c r="I25" i="5"/>
  <c r="J25" i="5"/>
  <c r="K25" i="5"/>
  <c r="L25" i="5"/>
  <c r="D26" i="5"/>
  <c r="E26" i="5"/>
  <c r="F26" i="5"/>
  <c r="G26" i="5"/>
  <c r="H26" i="5"/>
  <c r="I26" i="5"/>
  <c r="J26" i="5"/>
  <c r="K26" i="5"/>
  <c r="L26" i="5"/>
  <c r="D27" i="5"/>
  <c r="E27" i="5"/>
  <c r="F27" i="5"/>
  <c r="G27" i="5"/>
  <c r="H27" i="5"/>
  <c r="I27" i="5"/>
  <c r="J27" i="5"/>
  <c r="K27" i="5"/>
  <c r="L27" i="5"/>
  <c r="C27" i="5"/>
  <c r="C26" i="5"/>
  <c r="C25" i="5"/>
  <c r="C24" i="5"/>
  <c r="D17" i="5"/>
  <c r="E17" i="5"/>
  <c r="F17" i="5"/>
  <c r="G17" i="5"/>
  <c r="H17" i="5"/>
  <c r="I17" i="5"/>
  <c r="J17" i="5"/>
  <c r="K17" i="5"/>
  <c r="L17" i="5"/>
  <c r="D18" i="5"/>
  <c r="E18" i="5"/>
  <c r="F18" i="5"/>
  <c r="G18" i="5"/>
  <c r="H18" i="5"/>
  <c r="I18" i="5"/>
  <c r="J18" i="5"/>
  <c r="K18" i="5"/>
  <c r="L18" i="5"/>
  <c r="D19" i="5"/>
  <c r="E19" i="5"/>
  <c r="F19" i="5"/>
  <c r="G19" i="5"/>
  <c r="H19" i="5"/>
  <c r="I19" i="5"/>
  <c r="J19" i="5"/>
  <c r="K19" i="5"/>
  <c r="L19" i="5"/>
  <c r="D20" i="5"/>
  <c r="E20" i="5"/>
  <c r="F20" i="5"/>
  <c r="G20" i="5"/>
  <c r="H20" i="5"/>
  <c r="I20" i="5"/>
  <c r="J20" i="5"/>
  <c r="K20" i="5"/>
  <c r="L20" i="5"/>
  <c r="C20" i="5"/>
  <c r="C19" i="5"/>
  <c r="C18" i="5"/>
  <c r="C17" i="5"/>
  <c r="D10" i="5"/>
  <c r="E10" i="5"/>
  <c r="F10" i="5"/>
  <c r="G10" i="5"/>
  <c r="H10" i="5"/>
  <c r="I10" i="5"/>
  <c r="J10" i="5"/>
  <c r="K10" i="5"/>
  <c r="L10" i="5"/>
  <c r="D11" i="5"/>
  <c r="E11" i="5"/>
  <c r="F11" i="5"/>
  <c r="G11" i="5"/>
  <c r="H11" i="5"/>
  <c r="I11" i="5"/>
  <c r="J11" i="5"/>
  <c r="K11" i="5"/>
  <c r="L11" i="5"/>
  <c r="D12" i="5"/>
  <c r="E12" i="5"/>
  <c r="F12" i="5"/>
  <c r="G12" i="5"/>
  <c r="H12" i="5"/>
  <c r="I12" i="5"/>
  <c r="J12" i="5"/>
  <c r="K12" i="5"/>
  <c r="L12" i="5"/>
  <c r="D13" i="5"/>
  <c r="E13" i="5"/>
  <c r="F13" i="5"/>
  <c r="G13" i="5"/>
  <c r="H13" i="5"/>
  <c r="I13" i="5"/>
  <c r="J13" i="5"/>
  <c r="K13" i="5"/>
  <c r="L13" i="5"/>
  <c r="C13" i="5"/>
  <c r="C12" i="5"/>
  <c r="C11" i="5"/>
  <c r="C10" i="5"/>
  <c r="D3" i="5"/>
  <c r="E3" i="5"/>
  <c r="F3" i="5"/>
  <c r="G3" i="5"/>
  <c r="H3" i="5"/>
  <c r="I3" i="5"/>
  <c r="J3" i="5"/>
  <c r="K3" i="5"/>
  <c r="L3" i="5"/>
  <c r="D4" i="5"/>
  <c r="E4" i="5"/>
  <c r="F4" i="5"/>
  <c r="G4" i="5"/>
  <c r="H4" i="5"/>
  <c r="I4" i="5"/>
  <c r="J4" i="5"/>
  <c r="K4" i="5"/>
  <c r="L4" i="5"/>
  <c r="D5" i="5"/>
  <c r="E5" i="5"/>
  <c r="F5" i="5"/>
  <c r="G5" i="5"/>
  <c r="H5" i="5"/>
  <c r="I5" i="5"/>
  <c r="J5" i="5"/>
  <c r="K5" i="5"/>
  <c r="L5" i="5"/>
  <c r="D6" i="5"/>
  <c r="E6" i="5"/>
  <c r="F6" i="5"/>
  <c r="G6" i="5"/>
  <c r="H6" i="5"/>
  <c r="I6" i="5"/>
  <c r="J6" i="5"/>
  <c r="K6" i="5"/>
  <c r="L6" i="5"/>
  <c r="C6" i="5"/>
  <c r="C5" i="5"/>
  <c r="C4" i="5"/>
  <c r="C3" i="5"/>
  <c r="D3" i="3"/>
  <c r="E3" i="3"/>
  <c r="F3" i="3"/>
  <c r="G3" i="3"/>
  <c r="H3" i="3"/>
  <c r="I3" i="3"/>
  <c r="J3" i="3"/>
  <c r="K3" i="3"/>
  <c r="L3" i="3"/>
  <c r="D4" i="3"/>
  <c r="E4" i="3"/>
  <c r="F4" i="3"/>
  <c r="G4" i="3"/>
  <c r="H4" i="3"/>
  <c r="I4" i="3"/>
  <c r="J4" i="3"/>
  <c r="K4" i="3"/>
  <c r="L4" i="3"/>
  <c r="D5" i="3"/>
  <c r="E5" i="3"/>
  <c r="F5" i="3"/>
  <c r="G5" i="3"/>
  <c r="H5" i="3"/>
  <c r="I5" i="3"/>
  <c r="J5" i="3"/>
  <c r="K5" i="3"/>
  <c r="L5" i="3"/>
  <c r="D6" i="3"/>
  <c r="E6" i="3"/>
  <c r="F6" i="3"/>
  <c r="G6" i="3"/>
  <c r="H6" i="3"/>
  <c r="I6" i="3"/>
  <c r="J6" i="3"/>
  <c r="K6" i="3"/>
  <c r="L6" i="3"/>
  <c r="C6" i="3"/>
  <c r="C5" i="3"/>
  <c r="C4" i="3"/>
  <c r="C3" i="3"/>
  <c r="G24" i="3"/>
  <c r="G27" i="3" s="1"/>
  <c r="F24" i="3"/>
  <c r="F27" i="3" s="1"/>
  <c r="E24" i="3"/>
  <c r="E27" i="3" s="1"/>
  <c r="D24" i="3"/>
  <c r="D27" i="3" s="1"/>
  <c r="C24" i="3"/>
  <c r="C27" i="3" s="1"/>
  <c r="G23" i="3"/>
  <c r="F23" i="3"/>
  <c r="E23" i="3"/>
  <c r="D23" i="3"/>
  <c r="C23" i="3"/>
  <c r="J22" i="3"/>
  <c r="F12" i="3"/>
  <c r="F15" i="3" s="1"/>
  <c r="E12" i="3"/>
  <c r="E15" i="3" s="1"/>
  <c r="D12" i="3"/>
  <c r="D15" i="3" s="1"/>
  <c r="C12" i="3"/>
  <c r="C15" i="3" s="1"/>
  <c r="F11" i="3"/>
  <c r="E11" i="3"/>
  <c r="D11" i="3"/>
  <c r="C11" i="3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</calcChain>
</file>

<file path=xl/sharedStrings.xml><?xml version="1.0" encoding="utf-8"?>
<sst xmlns="http://schemas.openxmlformats.org/spreadsheetml/2006/main" count="81" uniqueCount="61">
  <si>
    <t>Percent Chance of Dealer Hitting 17-21 Given Known Card</t>
  </si>
  <si>
    <t>Bust</t>
  </si>
  <si>
    <t>@ 130,000,000 Trials</t>
  </si>
  <si>
    <t>Percent Chance of Landing on 17-21 Given Your Starting Hand Value</t>
  </si>
  <si>
    <t>Percent Chance of Busting Given Your Starting Hand Value</t>
  </si>
  <si>
    <t>Drawing 1 Card</t>
  </si>
  <si>
    <t>Total %</t>
  </si>
  <si>
    <t>Drawing 2 Cards</t>
  </si>
  <si>
    <t>Drawing 3 Cards</t>
  </si>
  <si>
    <t>You Have 11 and Draw One Card</t>
  </si>
  <si>
    <t>Dealer Shows</t>
  </si>
  <si>
    <t>You Have 17, Dealer Showing 8, 9, 10, or 11</t>
  </si>
  <si>
    <t>Your Odds of Busting</t>
  </si>
  <si>
    <t>Dealer's Odds of Hitting 18-21</t>
  </si>
  <si>
    <t>Dealer's Odds - Your Odds</t>
  </si>
  <si>
    <t>So, you never statistically should hit on 17</t>
  </si>
  <si>
    <t>You Have 16, Dealer Showing 7, 8, 9, 10, or 11</t>
  </si>
  <si>
    <t>Odds of hitting 1-5 on next hit with 16 showing:</t>
  </si>
  <si>
    <t>Dealer's Odds of Hitting 17-21</t>
  </si>
  <si>
    <t>So, you statistically hit on 16 because the odds of the dealer getting 17-21 are much greater than your odds of busting</t>
  </si>
  <si>
    <t>Dealer Showing</t>
  </si>
  <si>
    <t>A</t>
  </si>
  <si>
    <t>Player's Hand</t>
  </si>
  <si>
    <t>A-2</t>
  </si>
  <si>
    <t>A-3</t>
  </si>
  <si>
    <t>A-4</t>
  </si>
  <si>
    <t>A-5</t>
  </si>
  <si>
    <t>A-6</t>
  </si>
  <si>
    <t>A-7</t>
  </si>
  <si>
    <t>A-8</t>
  </si>
  <si>
    <t>A-9</t>
  </si>
  <si>
    <t>2-2</t>
  </si>
  <si>
    <t>3-3</t>
  </si>
  <si>
    <t>4-4</t>
  </si>
  <si>
    <t>5-5</t>
  </si>
  <si>
    <t>6-6</t>
  </si>
  <si>
    <t>7-7</t>
  </si>
  <si>
    <t>8-8</t>
  </si>
  <si>
    <t>9-9</t>
  </si>
  <si>
    <t>10-10</t>
  </si>
  <si>
    <t>A-A</t>
  </si>
  <si>
    <t>You Have 6 and Draw One Card</t>
  </si>
  <si>
    <t>You Have 7 and Draw One Card</t>
  </si>
  <si>
    <t>You Have 8 and Draw One Card</t>
  </si>
  <si>
    <t>You Have 9 and Draw One Card</t>
  </si>
  <si>
    <t>You Have 10 and Draw One Card</t>
  </si>
  <si>
    <t>You Have 12 and Draw One Card</t>
  </si>
  <si>
    <t>You Have 13 and Draw One Card</t>
  </si>
  <si>
    <t>You Have 14 and Draw One Card</t>
  </si>
  <si>
    <t>You Have 15 and Draw One Card</t>
  </si>
  <si>
    <t>You Have 16 and Draw One Card</t>
  </si>
  <si>
    <t>You Have 17 and Draw One Card</t>
  </si>
  <si>
    <t>You Have 18 and Draw One Card</t>
  </si>
  <si>
    <t>You Have 19 and Draw One Card</t>
  </si>
  <si>
    <t>You Have 20 and Draw One Card</t>
  </si>
  <si>
    <t>Odds of Winning if You Hit One Time</t>
  </si>
  <si>
    <t>Odds of Winning if You Stand With What You Are Dealt</t>
  </si>
  <si>
    <t>Hitting One Time Odds - Standing Odds</t>
  </si>
  <si>
    <t>if &gt; 0.02: Hit</t>
  </si>
  <si>
    <t>If  0.02 &gt; x &gt; -0.02: Player's choice</t>
  </si>
  <si>
    <t>If &lt; -0.02: 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</si>
</sst>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2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center" vertical="center" textRotation="90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textRotation="90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12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workbookViewId="0">
      <selection activeCell="B3" sqref="B3"/>
    </sheetView>
  </sheetViews>
  <sheetFormatPr defaultRowHeight="14.4" x14ac:dyDescent="0.3"/>
  <cols>
    <col min="1" max="1" width="15.77734375" customWidth="1"/>
  </cols>
  <sheetData>
    <row r="1" spans="1:13" ht="36" customHeight="1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2"/>
      <c r="M1" s="2"/>
    </row>
    <row r="2" spans="1:13" ht="15" customHeight="1" thickBot="1" x14ac:dyDescent="0.35">
      <c r="A2" s="7"/>
      <c r="B2" s="6">
        <v>2</v>
      </c>
      <c r="C2" s="6">
        <v>3</v>
      </c>
      <c r="D2" s="6">
        <v>4</v>
      </c>
      <c r="E2" s="6">
        <v>5</v>
      </c>
      <c r="F2" s="6">
        <v>6</v>
      </c>
      <c r="G2" s="6">
        <v>7</v>
      </c>
      <c r="H2" s="6">
        <v>8</v>
      </c>
      <c r="I2" s="6">
        <v>9</v>
      </c>
      <c r="J2" s="6">
        <v>10</v>
      </c>
      <c r="K2" s="6">
        <v>11</v>
      </c>
      <c r="L2" s="2"/>
      <c r="M2" s="2"/>
    </row>
    <row r="3" spans="1:13" ht="15" customHeight="1" thickTop="1" x14ac:dyDescent="0.3">
      <c r="A3" s="5">
        <v>17</v>
      </c>
      <c r="B3" s="1">
        <v>13.833313680409949</v>
      </c>
      <c r="C3" s="1">
        <v>13.3366031511871</v>
      </c>
      <c r="D3" s="1">
        <v>12.98804320180845</v>
      </c>
      <c r="E3" s="1">
        <v>12.12708045958642</v>
      </c>
      <c r="F3" s="1">
        <v>16.589760966393179</v>
      </c>
      <c r="G3" s="1">
        <v>36.895335368905947</v>
      </c>
      <c r="H3" s="1">
        <v>12.907116465168899</v>
      </c>
      <c r="I3" s="1">
        <v>12.030678275654971</v>
      </c>
      <c r="J3" s="1">
        <v>11.2026475274779</v>
      </c>
      <c r="K3" s="1">
        <v>5.4672673493733841</v>
      </c>
      <c r="L3" s="2"/>
      <c r="M3" s="2"/>
    </row>
    <row r="4" spans="1:13" x14ac:dyDescent="0.3">
      <c r="A4" s="5">
        <v>18</v>
      </c>
      <c r="B4" s="1">
        <v>13.24868410210183</v>
      </c>
      <c r="C4" s="1">
        <v>12.90000058912638</v>
      </c>
      <c r="D4" s="1">
        <v>12.31321840371716</v>
      </c>
      <c r="E4" s="1">
        <v>12.140654699893419</v>
      </c>
      <c r="F4" s="1">
        <v>10.64560724331305</v>
      </c>
      <c r="G4" s="1">
        <v>13.807515269545011</v>
      </c>
      <c r="H4" s="1">
        <v>35.941725080301858</v>
      </c>
      <c r="I4" s="1">
        <v>11.745485922738469</v>
      </c>
      <c r="J4" s="1">
        <v>11.173794957103389</v>
      </c>
      <c r="K4" s="1">
        <v>11.425718717645291</v>
      </c>
      <c r="L4" s="2"/>
      <c r="M4" s="2"/>
    </row>
    <row r="5" spans="1:13" x14ac:dyDescent="0.3">
      <c r="A5" s="5">
        <v>19</v>
      </c>
      <c r="B5" s="1">
        <v>12.7726743358958</v>
      </c>
      <c r="C5" s="1">
        <v>12.321738094579549</v>
      </c>
      <c r="D5" s="1">
        <v>12.006457164317879</v>
      </c>
      <c r="E5" s="1">
        <v>11.631635670985981</v>
      </c>
      <c r="F5" s="1">
        <v>10.64583703624664</v>
      </c>
      <c r="G5" s="1">
        <v>7.8579010425266924</v>
      </c>
      <c r="H5" s="1">
        <v>12.888440915906591</v>
      </c>
      <c r="I5" s="1">
        <v>35.159010229262137</v>
      </c>
      <c r="J5" s="1">
        <v>11.200657436080389</v>
      </c>
      <c r="K5" s="1">
        <v>10.971196491508429</v>
      </c>
      <c r="L5" s="2"/>
      <c r="M5" s="2"/>
    </row>
    <row r="6" spans="1:13" x14ac:dyDescent="0.3">
      <c r="A6" s="5">
        <v>20</v>
      </c>
      <c r="B6" s="1">
        <v>12.120985391592979</v>
      </c>
      <c r="C6" s="1">
        <v>11.843956596762659</v>
      </c>
      <c r="D6" s="1">
        <v>11.464262665110089</v>
      </c>
      <c r="E6" s="1">
        <v>11.02341181887828</v>
      </c>
      <c r="F6" s="1">
        <v>10.163132001753221</v>
      </c>
      <c r="G6" s="1">
        <v>7.8761437844107967</v>
      </c>
      <c r="H6" s="1">
        <v>6.9304603012468187</v>
      </c>
      <c r="I6" s="1">
        <v>12.041270247761039</v>
      </c>
      <c r="J6" s="1">
        <v>33.964637052137441</v>
      </c>
      <c r="K6" s="1">
        <v>11.01000838941024</v>
      </c>
      <c r="L6" s="2"/>
      <c r="M6" s="2"/>
    </row>
    <row r="7" spans="1:13" ht="15" customHeight="1" thickBot="1" x14ac:dyDescent="0.35">
      <c r="A7" s="5">
        <v>21</v>
      </c>
      <c r="B7" s="1">
        <v>11.51364022620216</v>
      </c>
      <c r="C7" s="1">
        <v>11.209647214146139</v>
      </c>
      <c r="D7" s="1">
        <v>10.952015332469969</v>
      </c>
      <c r="E7" s="1">
        <v>10.6094324489268</v>
      </c>
      <c r="F7" s="1">
        <v>9.717333710593385</v>
      </c>
      <c r="G7" s="1">
        <v>7.3893306163916446</v>
      </c>
      <c r="H7" s="1">
        <v>6.9483852255387832</v>
      </c>
      <c r="I7" s="1">
        <v>6.098413036254879</v>
      </c>
      <c r="J7" s="1">
        <v>11.20807209107339</v>
      </c>
      <c r="K7" s="1">
        <v>34.049965043290612</v>
      </c>
      <c r="L7" s="2"/>
      <c r="M7" s="2"/>
    </row>
    <row r="8" spans="1:13" ht="15" customHeight="1" thickTop="1" x14ac:dyDescent="0.3">
      <c r="A8" s="5" t="s">
        <v>1</v>
      </c>
      <c r="B8" s="10">
        <v>36.510702263797299</v>
      </c>
      <c r="C8" s="11">
        <v>38.388054354198161</v>
      </c>
      <c r="D8" s="11">
        <v>40.276003232576443</v>
      </c>
      <c r="E8" s="11">
        <v>42.467784901729097</v>
      </c>
      <c r="F8" s="11">
        <v>42.238329041700517</v>
      </c>
      <c r="G8" s="11">
        <v>26.173773918219901</v>
      </c>
      <c r="H8" s="11">
        <v>24.38387201183706</v>
      </c>
      <c r="I8" s="11">
        <v>22.925142288328502</v>
      </c>
      <c r="J8" s="11">
        <v>21.250190936127481</v>
      </c>
      <c r="K8" s="11">
        <v>27.07584400877203</v>
      </c>
      <c r="L8" s="2"/>
      <c r="M8" s="2"/>
    </row>
    <row r="9" spans="1:13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2"/>
      <c r="M9" s="2"/>
    </row>
    <row r="10" spans="1:13" x14ac:dyDescent="0.3">
      <c r="A10" s="7"/>
      <c r="B10" s="12" t="s">
        <v>2</v>
      </c>
      <c r="C10" s="7"/>
      <c r="D10" s="7"/>
      <c r="E10" s="7"/>
      <c r="F10" s="7"/>
      <c r="G10" s="7"/>
      <c r="H10" s="7"/>
      <c r="I10" s="7"/>
      <c r="J10" s="7"/>
      <c r="K10" s="7"/>
      <c r="L10" s="2"/>
      <c r="M10" s="2"/>
    </row>
    <row r="11" spans="1:13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2"/>
      <c r="M11" s="2"/>
    </row>
    <row r="12" spans="1:13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</sheetData>
  <mergeCells count="1">
    <mergeCell ref="A1:K1"/>
  </mergeCells>
  <conditionalFormatting sqref="B3:K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K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7"/>
  <sheetViews>
    <sheetView topLeftCell="S1" zoomScale="91" workbookViewId="0">
      <selection activeCell="R3" sqref="R3"/>
    </sheetView>
  </sheetViews>
  <sheetFormatPr defaultRowHeight="14.4" x14ac:dyDescent="0.3"/>
  <cols>
    <col min="1" max="1" width="8.88671875" style="1" customWidth="1"/>
    <col min="2" max="16384" width="8.88671875" style="1"/>
  </cols>
  <sheetData>
    <row r="1" spans="1:47" ht="36" customHeight="1" x14ac:dyDescent="0.3">
      <c r="A1" s="15" t="s">
        <v>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7"/>
      <c r="X1" s="7"/>
      <c r="Y1" s="7"/>
      <c r="Z1" s="15" t="s">
        <v>4</v>
      </c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7"/>
      <c r="AU1" s="7"/>
    </row>
    <row r="2" spans="1:47" ht="15" customHeight="1" thickBot="1" x14ac:dyDescent="0.35">
      <c r="A2" s="7"/>
      <c r="B2" s="7"/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7"/>
      <c r="X2" s="7"/>
      <c r="Y2" s="7"/>
      <c r="Z2" s="6">
        <v>2</v>
      </c>
      <c r="AA2" s="6">
        <v>3</v>
      </c>
      <c r="AB2" s="6">
        <v>4</v>
      </c>
      <c r="AC2" s="6">
        <v>5</v>
      </c>
      <c r="AD2" s="6">
        <v>6</v>
      </c>
      <c r="AE2" s="6">
        <v>7</v>
      </c>
      <c r="AF2" s="6">
        <v>8</v>
      </c>
      <c r="AG2" s="6">
        <v>9</v>
      </c>
      <c r="AH2" s="6">
        <v>10</v>
      </c>
      <c r="AI2" s="6">
        <v>11</v>
      </c>
      <c r="AJ2" s="6">
        <v>12</v>
      </c>
      <c r="AK2" s="6">
        <v>13</v>
      </c>
      <c r="AL2" s="6">
        <v>14</v>
      </c>
      <c r="AM2" s="6">
        <v>15</v>
      </c>
      <c r="AN2" s="6">
        <v>16</v>
      </c>
      <c r="AO2" s="6">
        <v>17</v>
      </c>
      <c r="AP2" s="6">
        <v>18</v>
      </c>
      <c r="AQ2" s="6">
        <v>19</v>
      </c>
      <c r="AR2" s="6">
        <v>20</v>
      </c>
      <c r="AS2" s="6">
        <v>21</v>
      </c>
      <c r="AT2" s="7"/>
      <c r="AU2" s="7"/>
    </row>
    <row r="3" spans="1:47" ht="15" customHeight="1" thickTop="1" x14ac:dyDescent="0.3">
      <c r="A3" s="18" t="s">
        <v>5</v>
      </c>
      <c r="B3" s="5">
        <v>17</v>
      </c>
      <c r="C3" s="1">
        <v>0</v>
      </c>
      <c r="D3" s="1">
        <v>0</v>
      </c>
      <c r="E3" s="1">
        <v>0</v>
      </c>
      <c r="F3" s="1">
        <v>0</v>
      </c>
      <c r="G3" s="1">
        <v>7.7622377622377634</v>
      </c>
      <c r="H3" s="1">
        <v>30.931248892676059</v>
      </c>
      <c r="I3" s="1">
        <v>7.667336317870169</v>
      </c>
      <c r="J3" s="1">
        <v>7.7416155611151423</v>
      </c>
      <c r="K3" s="1">
        <v>7.6691375855108346</v>
      </c>
      <c r="L3" s="1">
        <v>7.615906616362393</v>
      </c>
      <c r="M3" s="1">
        <v>7.6858867270773912</v>
      </c>
      <c r="N3" s="1">
        <v>7.6697389908383844</v>
      </c>
      <c r="O3" s="1">
        <v>7.6265224861223224</v>
      </c>
      <c r="P3" s="1">
        <v>7.7649628784926223</v>
      </c>
      <c r="Q3" s="1">
        <v>7.7075119305913056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7"/>
      <c r="X3" s="7"/>
      <c r="Y3" s="7"/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30.837144158890329</v>
      </c>
      <c r="AK3" s="1">
        <v>38.460251730814818</v>
      </c>
      <c r="AL3" s="1">
        <v>46.270839064028969</v>
      </c>
      <c r="AM3" s="1">
        <v>53.883564049636483</v>
      </c>
      <c r="AN3" s="1">
        <v>61.434703828417227</v>
      </c>
      <c r="AO3" s="1">
        <v>69.048006212799592</v>
      </c>
      <c r="AP3" s="1">
        <v>76.869563878754292</v>
      </c>
      <c r="AQ3" s="1">
        <v>84.535104523902831</v>
      </c>
      <c r="AR3" s="1">
        <v>92.308981360155727</v>
      </c>
      <c r="AS3" s="1">
        <v>100</v>
      </c>
      <c r="AT3" s="7"/>
      <c r="AU3" s="7"/>
    </row>
    <row r="4" spans="1:47" x14ac:dyDescent="0.3">
      <c r="A4" s="17"/>
      <c r="B4" s="5">
        <v>18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7.7432527060888061</v>
      </c>
      <c r="I4" s="1">
        <v>31.005870495575881</v>
      </c>
      <c r="J4" s="1">
        <v>7.7878416881221266</v>
      </c>
      <c r="K4" s="1">
        <v>7.6904622855716598</v>
      </c>
      <c r="L4" s="1">
        <v>7.6424936064619047</v>
      </c>
      <c r="M4" s="1">
        <v>7.7181732786599397</v>
      </c>
      <c r="N4" s="1">
        <v>7.740860948750071</v>
      </c>
      <c r="O4" s="1">
        <v>7.5810902826942774</v>
      </c>
      <c r="P4" s="1">
        <v>7.7257483243596967</v>
      </c>
      <c r="Q4" s="1">
        <v>7.6821083901672749</v>
      </c>
      <c r="R4" s="1">
        <v>7.6765643442496563</v>
      </c>
      <c r="S4" s="1">
        <v>0</v>
      </c>
      <c r="T4" s="1">
        <v>0</v>
      </c>
      <c r="U4" s="1">
        <v>0</v>
      </c>
      <c r="V4" s="1">
        <v>0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47" x14ac:dyDescent="0.3">
      <c r="A5" s="17"/>
      <c r="B5" s="5">
        <v>19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7.7023485381548227</v>
      </c>
      <c r="J5" s="1">
        <v>30.956936860713679</v>
      </c>
      <c r="K5" s="1">
        <v>7.7830308699265993</v>
      </c>
      <c r="L5" s="1">
        <v>7.6178056870837869</v>
      </c>
      <c r="M5" s="1">
        <v>7.6837492898646111</v>
      </c>
      <c r="N5" s="1">
        <v>7.6498826066498422</v>
      </c>
      <c r="O5" s="1">
        <v>7.684468274117398</v>
      </c>
      <c r="P5" s="1">
        <v>7.6790757875389133</v>
      </c>
      <c r="Q5" s="1">
        <v>7.7326562512150936</v>
      </c>
      <c r="R5" s="1">
        <v>7.7567475881945596</v>
      </c>
      <c r="S5" s="1">
        <v>7.682692159669946</v>
      </c>
      <c r="T5" s="1">
        <v>0</v>
      </c>
      <c r="U5" s="1">
        <v>0</v>
      </c>
      <c r="V5" s="1">
        <v>0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47" x14ac:dyDescent="0.3">
      <c r="A6" s="17"/>
      <c r="B6" s="5">
        <v>20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7.7514211032075329</v>
      </c>
      <c r="K6" s="1">
        <v>31.077115446594959</v>
      </c>
      <c r="L6" s="1">
        <v>7.6256129778272941</v>
      </c>
      <c r="M6" s="1">
        <v>7.6918490519340992</v>
      </c>
      <c r="N6" s="1">
        <v>7.7031939896530188</v>
      </c>
      <c r="O6" s="1">
        <v>7.6873993840159818</v>
      </c>
      <c r="P6" s="1">
        <v>7.5252248220910261</v>
      </c>
      <c r="Q6" s="1">
        <v>7.7216394097046708</v>
      </c>
      <c r="R6" s="1">
        <v>7.8062313034262916</v>
      </c>
      <c r="S6" s="1">
        <v>7.7410366538893758</v>
      </c>
      <c r="T6" s="1">
        <v>7.7505285483379964</v>
      </c>
      <c r="U6" s="1">
        <v>0</v>
      </c>
      <c r="V6" s="1">
        <v>0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ht="15" customHeight="1" thickBot="1" x14ac:dyDescent="0.35">
      <c r="A7" s="17"/>
      <c r="B7" s="5">
        <v>21</v>
      </c>
      <c r="C7" s="8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7.6950664821757009</v>
      </c>
      <c r="L7" s="9">
        <v>31.02933853256695</v>
      </c>
      <c r="M7" s="9">
        <v>7.7642969237778638</v>
      </c>
      <c r="N7" s="9">
        <v>7.6938073353093444</v>
      </c>
      <c r="O7" s="9">
        <v>7.7241509927443763</v>
      </c>
      <c r="P7" s="9">
        <v>7.7174483113683721</v>
      </c>
      <c r="Q7" s="9">
        <v>7.7213801899044254</v>
      </c>
      <c r="R7" s="9">
        <v>7.7124505513298924</v>
      </c>
      <c r="S7" s="9">
        <v>7.7067073076863863</v>
      </c>
      <c r="T7" s="9">
        <v>7.7143669277591744</v>
      </c>
      <c r="U7" s="9">
        <v>7.6910186398442768</v>
      </c>
      <c r="V7" s="9">
        <v>0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ht="15" customHeight="1" thickTop="1" x14ac:dyDescent="0.3">
      <c r="A8" s="17"/>
      <c r="B8" s="4" t="s">
        <v>6</v>
      </c>
      <c r="C8" s="1">
        <f t="shared" ref="C8:V8" si="0">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7.7622377622377634</v>
      </c>
      <c r="H8" s="1">
        <f t="shared" si="0"/>
        <v>38.674501598764863</v>
      </c>
      <c r="I8" s="1">
        <f t="shared" si="0"/>
        <v>46.375555351600873</v>
      </c>
      <c r="J8" s="1">
        <f t="shared" si="0"/>
        <v>54.237815213158484</v>
      </c>
      <c r="K8" s="1">
        <f t="shared" si="0"/>
        <v>61.914812669779749</v>
      </c>
      <c r="L8" s="1">
        <f t="shared" si="0"/>
        <v>61.531157420302328</v>
      </c>
      <c r="M8" s="1">
        <f t="shared" si="0"/>
        <v>38.543955271313905</v>
      </c>
      <c r="N8" s="1">
        <f t="shared" si="0"/>
        <v>38.457483871200665</v>
      </c>
      <c r="O8" s="1">
        <f t="shared" si="0"/>
        <v>38.303631419694355</v>
      </c>
      <c r="P8" s="1">
        <f t="shared" si="0"/>
        <v>38.412460123850629</v>
      </c>
      <c r="Q8" s="1">
        <f t="shared" si="0"/>
        <v>38.565296171582773</v>
      </c>
      <c r="R8" s="1">
        <f t="shared" si="0"/>
        <v>30.951993787200401</v>
      </c>
      <c r="S8" s="1">
        <f t="shared" si="0"/>
        <v>23.130436121245708</v>
      </c>
      <c r="T8" s="1">
        <f t="shared" si="0"/>
        <v>15.464895476097171</v>
      </c>
      <c r="U8" s="1">
        <f t="shared" si="0"/>
        <v>7.6910186398442768</v>
      </c>
      <c r="V8" s="1">
        <f t="shared" si="0"/>
        <v>0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x14ac:dyDescent="0.3">
      <c r="A9" s="3"/>
      <c r="B9" s="4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x14ac:dyDescent="0.3">
      <c r="A10" s="18" t="s">
        <v>7</v>
      </c>
      <c r="B10" s="5">
        <v>17</v>
      </c>
      <c r="C10" s="1">
        <v>8.3347986636187787</v>
      </c>
      <c r="D10" s="1">
        <v>8.9559773828756057</v>
      </c>
      <c r="E10" s="1">
        <v>9.4877192982456151</v>
      </c>
      <c r="F10" s="1">
        <v>9.2484769841336725</v>
      </c>
      <c r="G10" s="1">
        <v>7.1385525044061637</v>
      </c>
      <c r="H10" s="1">
        <v>4.702646609690456</v>
      </c>
      <c r="I10" s="1">
        <v>4.1729127787805549</v>
      </c>
      <c r="J10" s="1">
        <v>3.500578526983452</v>
      </c>
      <c r="K10" s="1">
        <v>2.9159104071806081</v>
      </c>
      <c r="L10" s="1">
        <v>2.9209817773613889</v>
      </c>
      <c r="M10" s="1">
        <v>2.3727802995787002</v>
      </c>
      <c r="N10" s="1">
        <v>1.7490465927046439</v>
      </c>
      <c r="O10" s="1">
        <v>1.197583863563598</v>
      </c>
      <c r="P10" s="1">
        <v>0.58364729034648344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7"/>
      <c r="X10" s="7"/>
      <c r="Y10" s="7"/>
      <c r="Z10" s="1">
        <v>12.352734306312639</v>
      </c>
      <c r="AA10" s="1">
        <v>17.798364297253631</v>
      </c>
      <c r="AB10" s="1">
        <v>23.94385964912281</v>
      </c>
      <c r="AC10" s="1">
        <v>30.60356086586506</v>
      </c>
      <c r="AD10" s="1">
        <v>37.751435556313609</v>
      </c>
      <c r="AE10" s="1">
        <v>45.363160070531258</v>
      </c>
      <c r="AF10" s="1">
        <v>53.632942760118709</v>
      </c>
      <c r="AG10" s="1">
        <v>62.443653152761947</v>
      </c>
      <c r="AH10" s="1">
        <v>71.863269900428193</v>
      </c>
      <c r="AI10" s="1">
        <v>73.475890242152616</v>
      </c>
      <c r="AJ10" s="1">
        <v>78.775473470466807</v>
      </c>
      <c r="AK10" s="1">
        <v>83.486468175029813</v>
      </c>
      <c r="AL10" s="1">
        <v>87.622824778250262</v>
      </c>
      <c r="AM10" s="1">
        <v>91.109723765944452</v>
      </c>
      <c r="AN10" s="1">
        <v>94.114803265132608</v>
      </c>
      <c r="AO10" s="1">
        <v>96.436191239840412</v>
      </c>
      <c r="AP10" s="1">
        <v>98.244892932465092</v>
      </c>
      <c r="AQ10" s="1">
        <v>99.405940261002797</v>
      </c>
      <c r="AR10" s="1">
        <v>100</v>
      </c>
      <c r="AS10" s="1">
        <v>100</v>
      </c>
      <c r="AT10" s="7"/>
      <c r="AU10" s="7"/>
    </row>
    <row r="11" spans="1:47" x14ac:dyDescent="0.3">
      <c r="A11" s="17"/>
      <c r="B11" s="5">
        <v>18</v>
      </c>
      <c r="C11" s="1">
        <v>7.779145419377528</v>
      </c>
      <c r="D11" s="1">
        <v>8.2466680129240721</v>
      </c>
      <c r="E11" s="1">
        <v>8.97017543859649</v>
      </c>
      <c r="F11" s="1">
        <v>9.2872370006488083</v>
      </c>
      <c r="G11" s="1">
        <v>9.5093524361817039</v>
      </c>
      <c r="H11" s="1">
        <v>7.1800993849606423</v>
      </c>
      <c r="I11" s="1">
        <v>4.6120951924482378</v>
      </c>
      <c r="J11" s="1">
        <v>4.1138451452761098</v>
      </c>
      <c r="K11" s="1">
        <v>3.4902233520005228</v>
      </c>
      <c r="L11" s="1">
        <v>3.5487301547109609</v>
      </c>
      <c r="M11" s="1">
        <v>2.9344762997586948</v>
      </c>
      <c r="N11" s="1">
        <v>2.3448584600832518</v>
      </c>
      <c r="O11" s="1">
        <v>1.7681356788225051</v>
      </c>
      <c r="P11" s="1">
        <v>1.183894606675616</v>
      </c>
      <c r="Q11" s="1">
        <v>0.57106121994022385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x14ac:dyDescent="0.3">
      <c r="A12" s="17"/>
      <c r="B12" s="5">
        <v>19</v>
      </c>
      <c r="C12" s="1">
        <v>7.1162299982416037</v>
      </c>
      <c r="D12" s="1">
        <v>7.6904954227248243</v>
      </c>
      <c r="E12" s="1">
        <v>8.4666666666666668</v>
      </c>
      <c r="F12" s="1">
        <v>8.8120054938110375</v>
      </c>
      <c r="G12" s="1">
        <v>9.3711979077832748</v>
      </c>
      <c r="H12" s="1">
        <v>9.42174488943634</v>
      </c>
      <c r="I12" s="1">
        <v>7.1785249317601636</v>
      </c>
      <c r="J12" s="1">
        <v>4.6545507520850782</v>
      </c>
      <c r="K12" s="1">
        <v>4.0841647139218793</v>
      </c>
      <c r="L12" s="1">
        <v>4.0996716717730566</v>
      </c>
      <c r="M12" s="1">
        <v>3.5798698413234109</v>
      </c>
      <c r="N12" s="1">
        <v>2.9471687804690201</v>
      </c>
      <c r="O12" s="1">
        <v>2.35695056344951</v>
      </c>
      <c r="P12" s="1">
        <v>1.785585403524979</v>
      </c>
      <c r="Q12" s="1">
        <v>1.174265695110855</v>
      </c>
      <c r="R12" s="1">
        <v>0.57025425938438334</v>
      </c>
      <c r="S12" s="1">
        <v>0</v>
      </c>
      <c r="T12" s="1">
        <v>0</v>
      </c>
      <c r="U12" s="1">
        <v>0</v>
      </c>
      <c r="V12" s="1">
        <v>0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 spans="1:47" x14ac:dyDescent="0.3">
      <c r="A13" s="17"/>
      <c r="B13" s="5">
        <v>20</v>
      </c>
      <c r="C13" s="1">
        <v>6.5377176015473886</v>
      </c>
      <c r="D13" s="1">
        <v>7.2336093161012389</v>
      </c>
      <c r="E13" s="1">
        <v>7.6368421052631588</v>
      </c>
      <c r="F13" s="1">
        <v>8.5314166786036285</v>
      </c>
      <c r="G13" s="1">
        <v>8.7844675649553707</v>
      </c>
      <c r="H13" s="1">
        <v>9.3884197116317534</v>
      </c>
      <c r="I13" s="1">
        <v>9.4607778151694681</v>
      </c>
      <c r="J13" s="1">
        <v>7.177376653284437</v>
      </c>
      <c r="K13" s="1">
        <v>4.7037926463710464</v>
      </c>
      <c r="L13" s="1">
        <v>4.7584382042387263</v>
      </c>
      <c r="M13" s="1">
        <v>4.0976921302936722</v>
      </c>
      <c r="N13" s="1">
        <v>3.5640404492597182</v>
      </c>
      <c r="O13" s="1">
        <v>2.9231057138605419</v>
      </c>
      <c r="P13" s="1">
        <v>2.398583464449481</v>
      </c>
      <c r="Q13" s="1">
        <v>1.7654164495700839</v>
      </c>
      <c r="R13" s="1">
        <v>1.2006459517274439</v>
      </c>
      <c r="S13" s="1">
        <v>0.56358626210378848</v>
      </c>
      <c r="T13" s="1">
        <v>0</v>
      </c>
      <c r="U13" s="1">
        <v>0</v>
      </c>
      <c r="V13" s="1">
        <v>0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ht="15" customHeight="1" thickBot="1" x14ac:dyDescent="0.35">
      <c r="A14" s="17"/>
      <c r="B14" s="5">
        <v>21</v>
      </c>
      <c r="C14" s="8">
        <v>5.7675400035167934</v>
      </c>
      <c r="D14" s="9">
        <v>6.5360796984383418</v>
      </c>
      <c r="E14" s="9">
        <v>7.4614035087719301</v>
      </c>
      <c r="F14" s="9">
        <v>7.7730685293944166</v>
      </c>
      <c r="G14" s="9">
        <v>8.4183296378418326</v>
      </c>
      <c r="H14" s="9">
        <v>8.8661846467952987</v>
      </c>
      <c r="I14" s="9">
        <v>9.3261677255313877</v>
      </c>
      <c r="J14" s="9">
        <v>9.3326348051918941</v>
      </c>
      <c r="K14" s="9">
        <v>7.1086372305030459</v>
      </c>
      <c r="L14" s="9">
        <v>5.2688662125777563</v>
      </c>
      <c r="M14" s="9">
        <v>4.731836002317432</v>
      </c>
      <c r="N14" s="9">
        <v>4.1355432887226566</v>
      </c>
      <c r="O14" s="9">
        <v>3.5611857917829721</v>
      </c>
      <c r="P14" s="9">
        <v>2.9385654690589949</v>
      </c>
      <c r="Q14" s="9">
        <v>2.3744533702462332</v>
      </c>
      <c r="R14" s="9">
        <v>1.7929085490477541</v>
      </c>
      <c r="S14" s="9">
        <v>1.1915208054311179</v>
      </c>
      <c r="T14" s="9">
        <v>0.59405973899719622</v>
      </c>
      <c r="U14" s="9">
        <v>0</v>
      </c>
      <c r="V14" s="9">
        <v>0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ht="15" customHeight="1" thickTop="1" x14ac:dyDescent="0.3">
      <c r="A15" s="17"/>
      <c r="B15" s="4" t="s">
        <v>6</v>
      </c>
      <c r="C15" s="1">
        <f t="shared" ref="C15:V15" si="1">SUM(C10:C14)</f>
        <v>35.53543168630209</v>
      </c>
      <c r="D15" s="1">
        <f t="shared" si="1"/>
        <v>38.66282983306408</v>
      </c>
      <c r="E15" s="1">
        <f t="shared" si="1"/>
        <v>42.022807017543862</v>
      </c>
      <c r="F15" s="1">
        <f t="shared" si="1"/>
        <v>43.65220468659156</v>
      </c>
      <c r="G15" s="1">
        <f t="shared" si="1"/>
        <v>43.221900051168348</v>
      </c>
      <c r="H15" s="1">
        <f t="shared" si="1"/>
        <v>39.559095242514488</v>
      </c>
      <c r="I15" s="1">
        <f t="shared" si="1"/>
        <v>34.750478443689815</v>
      </c>
      <c r="J15" s="1">
        <f t="shared" si="1"/>
        <v>28.778985882820972</v>
      </c>
      <c r="K15" s="1">
        <f t="shared" si="1"/>
        <v>22.302728349977102</v>
      </c>
      <c r="L15" s="1">
        <f t="shared" si="1"/>
        <v>20.596688020661887</v>
      </c>
      <c r="M15" s="1">
        <f t="shared" si="1"/>
        <v>17.71665457327191</v>
      </c>
      <c r="N15" s="1">
        <f t="shared" si="1"/>
        <v>14.740657571239291</v>
      </c>
      <c r="O15" s="1">
        <f t="shared" si="1"/>
        <v>11.806961611479126</v>
      </c>
      <c r="P15" s="1">
        <f t="shared" si="1"/>
        <v>8.8902762340555537</v>
      </c>
      <c r="Q15" s="1">
        <f t="shared" si="1"/>
        <v>5.8851967348673959</v>
      </c>
      <c r="R15" s="1">
        <f t="shared" si="1"/>
        <v>3.5638087601595814</v>
      </c>
      <c r="S15" s="1">
        <f t="shared" si="1"/>
        <v>1.7551070675349063</v>
      </c>
      <c r="T15" s="1">
        <f t="shared" si="1"/>
        <v>0.59405973899719622</v>
      </c>
      <c r="U15" s="1">
        <f t="shared" si="1"/>
        <v>0</v>
      </c>
      <c r="V15" s="1">
        <f t="shared" si="1"/>
        <v>0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x14ac:dyDescent="0.3">
      <c r="A16" s="3"/>
      <c r="B16" s="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</row>
    <row r="17" spans="1:47" x14ac:dyDescent="0.3">
      <c r="A17" s="18" t="s">
        <v>8</v>
      </c>
      <c r="B17" s="5">
        <v>17</v>
      </c>
      <c r="C17" s="1">
        <v>4.2254264111130642</v>
      </c>
      <c r="D17" s="1">
        <v>3.3614364566505111</v>
      </c>
      <c r="E17" s="1">
        <v>2.577192982456141</v>
      </c>
      <c r="F17" s="1">
        <v>1.955695615905088</v>
      </c>
      <c r="G17" s="1">
        <v>1.4173631246801981</v>
      </c>
      <c r="H17" s="1">
        <v>1.15710079389854</v>
      </c>
      <c r="I17" s="1">
        <v>0.87632528052266778</v>
      </c>
      <c r="J17" s="1">
        <v>0.67546177099296523</v>
      </c>
      <c r="K17" s="1">
        <v>0.43909496034332762</v>
      </c>
      <c r="L17" s="1">
        <v>0.45113480025996172</v>
      </c>
      <c r="M17" s="1">
        <v>0.25840490935578769</v>
      </c>
      <c r="N17" s="1">
        <v>0.13418102042560051</v>
      </c>
      <c r="O17" s="1">
        <v>4.2275623537263433E-2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7"/>
      <c r="X17" s="7"/>
      <c r="Y17" s="7"/>
      <c r="Z17" s="1">
        <v>61.410233866713561</v>
      </c>
      <c r="AA17" s="1">
        <v>67.783218901453949</v>
      </c>
      <c r="AB17" s="1">
        <v>73.571929824561394</v>
      </c>
      <c r="AC17" s="1">
        <v>78.592674356878646</v>
      </c>
      <c r="AD17" s="1">
        <v>83.135482403775086</v>
      </c>
      <c r="AE17" s="1">
        <v>86.796902023977253</v>
      </c>
      <c r="AF17" s="1">
        <v>90.103099091381893</v>
      </c>
      <c r="AG17" s="1">
        <v>92.483351590318847</v>
      </c>
      <c r="AH17" s="1">
        <v>94.620844409657181</v>
      </c>
      <c r="AI17" s="1">
        <v>94.604529072662672</v>
      </c>
      <c r="AJ17" s="1">
        <v>96.223598431796063</v>
      </c>
      <c r="AK17" s="1">
        <v>97.485459711396487</v>
      </c>
      <c r="AL17" s="1">
        <v>98.420582704647842</v>
      </c>
      <c r="AM17" s="1">
        <v>99.095900034162383</v>
      </c>
      <c r="AN17" s="1">
        <v>99.576564456299437</v>
      </c>
      <c r="AO17" s="1">
        <v>99.823933296512593</v>
      </c>
      <c r="AP17" s="1">
        <v>99.96012869656245</v>
      </c>
      <c r="AQ17" s="1">
        <v>100</v>
      </c>
      <c r="AR17" s="1">
        <v>100</v>
      </c>
      <c r="AS17" s="1">
        <v>100</v>
      </c>
      <c r="AT17" s="7"/>
      <c r="AU17" s="7"/>
    </row>
    <row r="18" spans="1:47" x14ac:dyDescent="0.3">
      <c r="A18" s="17"/>
      <c r="B18" s="5">
        <v>18</v>
      </c>
      <c r="C18" s="1">
        <v>4.9569192896078782</v>
      </c>
      <c r="D18" s="1">
        <v>4.2684773828756057</v>
      </c>
      <c r="E18" s="1">
        <v>3.37719298245614</v>
      </c>
      <c r="F18" s="1">
        <v>2.5969211065142108</v>
      </c>
      <c r="G18" s="1">
        <v>1.9614531809653759</v>
      </c>
      <c r="H18" s="1">
        <v>1.5540500636974921</v>
      </c>
      <c r="I18" s="1">
        <v>1.1764785864580889</v>
      </c>
      <c r="J18" s="1">
        <v>0.94497409936095889</v>
      </c>
      <c r="K18" s="1">
        <v>0.67851318375348646</v>
      </c>
      <c r="L18" s="1">
        <v>0.65750048531807326</v>
      </c>
      <c r="M18" s="1">
        <v>0.44537441712649689</v>
      </c>
      <c r="N18" s="1">
        <v>0.26475178918055708</v>
      </c>
      <c r="O18" s="1">
        <v>0.13832584021392591</v>
      </c>
      <c r="P18" s="1">
        <v>4.2101515173386068E-2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1:47" x14ac:dyDescent="0.3">
      <c r="A19" s="17"/>
      <c r="B19" s="5">
        <v>19</v>
      </c>
      <c r="C19" s="1">
        <v>5.577633198522947</v>
      </c>
      <c r="D19" s="1">
        <v>5.0089189553042539</v>
      </c>
      <c r="E19" s="1">
        <v>4.192982456140351</v>
      </c>
      <c r="F19" s="1">
        <v>3.525476284768156</v>
      </c>
      <c r="G19" s="1">
        <v>2.7443288418898182</v>
      </c>
      <c r="H19" s="1">
        <v>2.0838782070210669</v>
      </c>
      <c r="I19" s="1">
        <v>1.557533915963873</v>
      </c>
      <c r="J19" s="1">
        <v>1.2486657458795709</v>
      </c>
      <c r="K19" s="1">
        <v>0.93077469242755051</v>
      </c>
      <c r="L19" s="1">
        <v>0.95417753357135027</v>
      </c>
      <c r="M19" s="1">
        <v>0.67419269558956707</v>
      </c>
      <c r="N19" s="1">
        <v>0.45128145883049509</v>
      </c>
      <c r="O19" s="1">
        <v>0.26921117068529349</v>
      </c>
      <c r="P19" s="1">
        <v>0.13039440699414431</v>
      </c>
      <c r="Q19" s="1">
        <v>4.2512047240216393E-2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1:47" x14ac:dyDescent="0.3">
      <c r="A20" s="17"/>
      <c r="B20" s="5">
        <v>20</v>
      </c>
      <c r="C20" s="1">
        <v>6.1772463513275886</v>
      </c>
      <c r="D20" s="1">
        <v>5.6332458266020469</v>
      </c>
      <c r="E20" s="1">
        <v>5.0210526315789474</v>
      </c>
      <c r="F20" s="1">
        <v>4.2770835615399534</v>
      </c>
      <c r="G20" s="1">
        <v>3.5954289612826198</v>
      </c>
      <c r="H20" s="1">
        <v>2.8098608779286081</v>
      </c>
      <c r="I20" s="1">
        <v>2.0959742745162031</v>
      </c>
      <c r="J20" s="1">
        <v>1.566925626364021</v>
      </c>
      <c r="K20" s="1">
        <v>1.237317255801893</v>
      </c>
      <c r="L20" s="1">
        <v>1.259716911857798</v>
      </c>
      <c r="M20" s="1">
        <v>0.94317229431385452</v>
      </c>
      <c r="N20" s="1">
        <v>0.6592319550595872</v>
      </c>
      <c r="O20" s="1">
        <v>0.44812160949499241</v>
      </c>
      <c r="P20" s="1">
        <v>0.27666709971082271</v>
      </c>
      <c r="Q20" s="1">
        <v>0.12131486651476391</v>
      </c>
      <c r="R20" s="1">
        <v>3.9951441476044562E-2</v>
      </c>
      <c r="S20" s="1">
        <v>0</v>
      </c>
      <c r="T20" s="1">
        <v>0</v>
      </c>
      <c r="U20" s="1">
        <v>0</v>
      </c>
      <c r="V20" s="1">
        <v>0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</row>
    <row r="21" spans="1:47" ht="15" customHeight="1" thickBot="1" x14ac:dyDescent="0.35">
      <c r="A21" s="17"/>
      <c r="B21" s="5">
        <v>21</v>
      </c>
      <c r="C21" s="8">
        <v>6.7205908211710934</v>
      </c>
      <c r="D21" s="9">
        <v>6.191942649434572</v>
      </c>
      <c r="E21" s="9">
        <v>5.7561403508771933</v>
      </c>
      <c r="F21" s="9">
        <v>5.0447004103506092</v>
      </c>
      <c r="G21" s="9">
        <v>4.378304622207061</v>
      </c>
      <c r="H21" s="9">
        <v>3.6771591762353522</v>
      </c>
      <c r="I21" s="9">
        <v>2.8414286345574009</v>
      </c>
      <c r="J21" s="9">
        <v>2.1863557282576109</v>
      </c>
      <c r="K21" s="9">
        <v>1.6424865569575471</v>
      </c>
      <c r="L21" s="9">
        <v>1.6363659382675411</v>
      </c>
      <c r="M21" s="9">
        <v>1.2770624862894651</v>
      </c>
      <c r="N21" s="9">
        <v>0.96489992984077588</v>
      </c>
      <c r="O21" s="9">
        <v>0.68148305142068644</v>
      </c>
      <c r="P21" s="9">
        <v>0.45493694395927459</v>
      </c>
      <c r="Q21" s="9">
        <v>0.25960862994558981</v>
      </c>
      <c r="R21" s="9">
        <v>0.13611526201136581</v>
      </c>
      <c r="S21" s="9">
        <v>3.9871303437552921E-2</v>
      </c>
      <c r="T21" s="9">
        <v>0</v>
      </c>
      <c r="U21" s="9">
        <v>0</v>
      </c>
      <c r="V21" s="9">
        <v>0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ht="15" customHeight="1" thickTop="1" x14ac:dyDescent="0.3">
      <c r="A22" s="17"/>
      <c r="B22" s="4" t="s">
        <v>6</v>
      </c>
      <c r="C22" s="1">
        <f t="shared" ref="C22:V22" si="2">SUM(C17:C21)</f>
        <v>27.657816071742573</v>
      </c>
      <c r="D22" s="1">
        <f t="shared" si="2"/>
        <v>24.46402127086699</v>
      </c>
      <c r="E22" s="1">
        <f t="shared" si="2"/>
        <v>20.924561403508772</v>
      </c>
      <c r="F22" s="1">
        <f t="shared" si="2"/>
        <v>17.399876979078016</v>
      </c>
      <c r="G22" s="1">
        <f t="shared" si="2"/>
        <v>14.096878731025074</v>
      </c>
      <c r="H22" s="1">
        <f t="shared" si="2"/>
        <v>11.28204911878106</v>
      </c>
      <c r="I22" s="1">
        <f t="shared" si="2"/>
        <v>8.5477406920182339</v>
      </c>
      <c r="J22" s="1">
        <f t="shared" si="2"/>
        <v>6.6223829708551278</v>
      </c>
      <c r="K22" s="1">
        <f t="shared" si="2"/>
        <v>4.9281866492838047</v>
      </c>
      <c r="L22" s="1">
        <f t="shared" si="2"/>
        <v>4.9588956692747246</v>
      </c>
      <c r="M22" s="1">
        <f t="shared" si="2"/>
        <v>3.5982068026751715</v>
      </c>
      <c r="N22" s="1">
        <f t="shared" si="2"/>
        <v>2.4743461533370157</v>
      </c>
      <c r="O22" s="1">
        <f t="shared" si="2"/>
        <v>1.5794172953521617</v>
      </c>
      <c r="P22" s="1">
        <f t="shared" si="2"/>
        <v>0.90409996583762764</v>
      </c>
      <c r="Q22" s="1">
        <f t="shared" si="2"/>
        <v>0.42343554370057013</v>
      </c>
      <c r="R22" s="1">
        <f t="shared" si="2"/>
        <v>0.17606670348741038</v>
      </c>
      <c r="S22" s="1">
        <f t="shared" si="2"/>
        <v>3.9871303437552921E-2</v>
      </c>
      <c r="T22" s="1">
        <f t="shared" si="2"/>
        <v>0</v>
      </c>
      <c r="U22" s="1">
        <f t="shared" si="2"/>
        <v>0</v>
      </c>
      <c r="V22" s="1">
        <f t="shared" si="2"/>
        <v>0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7" spans="1:47" x14ac:dyDescent="0.3">
      <c r="I27" s="17"/>
      <c r="J27" s="17"/>
    </row>
  </sheetData>
  <mergeCells count="6">
    <mergeCell ref="Z1:AS1"/>
    <mergeCell ref="A17:A22"/>
    <mergeCell ref="A3:A8"/>
    <mergeCell ref="A1:V1"/>
    <mergeCell ref="I27:J27"/>
    <mergeCell ref="A10:A15"/>
  </mergeCells>
  <conditionalFormatting sqref="C3:V7 C10:V14 C17:V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V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V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V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AS3 Z10:AS10 Z17:AS17">
    <cfRule type="colorScale" priority="4">
      <colorScale>
        <cfvo type="min"/>
        <cfvo type="percentile" val="50"/>
        <cfvo type="max"/>
        <color rgb="FF69CD69"/>
        <color rgb="FFFFEB84"/>
        <color rgb="FFFF5050"/>
      </colorScale>
    </cfRule>
  </conditionalFormatting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9"/>
  <sheetViews>
    <sheetView zoomScale="73" workbookViewId="0">
      <selection sqref="A1:L6"/>
    </sheetView>
  </sheetViews>
  <sheetFormatPr defaultRowHeight="14.4" x14ac:dyDescent="0.3"/>
  <cols>
    <col min="1" max="2" width="10.77734375" customWidth="1"/>
  </cols>
  <sheetData>
    <row r="1" spans="1:12" x14ac:dyDescent="0.3">
      <c r="A1" t="s">
        <v>9</v>
      </c>
    </row>
    <row r="2" spans="1:12" x14ac:dyDescent="0.3">
      <c r="A2" t="s">
        <v>10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</row>
    <row r="3" spans="1:12" x14ac:dyDescent="0.3">
      <c r="B3">
        <v>17</v>
      </c>
      <c r="C3">
        <f>SUM('Player Stats'!$L$3:$L$7)-'Dealer Stats'!B$3</f>
        <v>47.697843739892377</v>
      </c>
      <c r="D3">
        <f>SUM('Player Stats'!$L$3:$L$7)-'Dealer Stats'!C$3</f>
        <v>48.19455426911523</v>
      </c>
      <c r="E3">
        <f>SUM('Player Stats'!$L$3:$L$7)-'Dealer Stats'!D$3</f>
        <v>48.543114218493876</v>
      </c>
      <c r="F3">
        <f>SUM('Player Stats'!$L$3:$L$7)-'Dealer Stats'!E$3</f>
        <v>49.404076960715912</v>
      </c>
      <c r="G3">
        <f>SUM('Player Stats'!$L$3:$L$7)-'Dealer Stats'!F$3</f>
        <v>44.941396453909149</v>
      </c>
      <c r="H3">
        <f>SUM('Player Stats'!$L$3:$L$7)-'Dealer Stats'!G$3</f>
        <v>24.635822051396381</v>
      </c>
      <c r="I3">
        <f>SUM('Player Stats'!$L$3:$L$7)-'Dealer Stats'!H$3</f>
        <v>48.624040955133431</v>
      </c>
      <c r="J3">
        <f>SUM('Player Stats'!$L$3:$L$7)-'Dealer Stats'!I$3</f>
        <v>49.500479144647358</v>
      </c>
      <c r="K3">
        <f>SUM('Player Stats'!$L$3:$L$7)-'Dealer Stats'!J$3</f>
        <v>50.328509892824428</v>
      </c>
      <c r="L3">
        <f>SUM('Player Stats'!$L$3:$L$7)-'Dealer Stats'!K$3</f>
        <v>56.063890070928942</v>
      </c>
    </row>
    <row r="4" spans="1:12" x14ac:dyDescent="0.3">
      <c r="B4">
        <v>18</v>
      </c>
      <c r="C4">
        <f>SUM('Player Stats'!$L$4:$L$7)-'Dealer Stats'!B$4</f>
        <v>40.666566701838107</v>
      </c>
      <c r="D4">
        <f>SUM('Player Stats'!$L$4:$L$7)-'Dealer Stats'!C$4</f>
        <v>41.015250214813562</v>
      </c>
      <c r="E4">
        <f>SUM('Player Stats'!$L$4:$L$7)-'Dealer Stats'!D$4</f>
        <v>41.602032400222782</v>
      </c>
      <c r="F4">
        <f>SUM('Player Stats'!$L$4:$L$7)-'Dealer Stats'!E$4</f>
        <v>41.774596104046523</v>
      </c>
      <c r="G4">
        <f>SUM('Player Stats'!$L$4:$L$7)-'Dealer Stats'!F$4</f>
        <v>43.269643560626889</v>
      </c>
      <c r="H4">
        <f>SUM('Player Stats'!$L$4:$L$7)-'Dealer Stats'!G$4</f>
        <v>40.107735534394934</v>
      </c>
      <c r="I4">
        <f>SUM('Player Stats'!$L$4:$L$7)-'Dealer Stats'!H$4</f>
        <v>17.973525723638083</v>
      </c>
      <c r="J4">
        <f>SUM('Player Stats'!$L$4:$L$7)-'Dealer Stats'!I$4</f>
        <v>42.169764881201473</v>
      </c>
      <c r="K4">
        <f>SUM('Player Stats'!$L$4:$L$7)-'Dealer Stats'!J$4</f>
        <v>42.741455846836551</v>
      </c>
      <c r="L4">
        <f>SUM('Player Stats'!$L$4:$L$7)-'Dealer Stats'!K$4</f>
        <v>42.489532086294652</v>
      </c>
    </row>
    <row r="5" spans="1:12" x14ac:dyDescent="0.3">
      <c r="B5">
        <v>19</v>
      </c>
      <c r="C5">
        <f>SUM('Player Stats'!$L$5:$L$7)-'Dealer Stats'!B$5</f>
        <v>33.500082861582229</v>
      </c>
      <c r="D5">
        <f>SUM('Player Stats'!$L$5:$L$7)-'Dealer Stats'!C$5</f>
        <v>33.951019102898478</v>
      </c>
      <c r="E5">
        <f>SUM('Player Stats'!$L$5:$L$7)-'Dealer Stats'!D$5</f>
        <v>34.266300033160149</v>
      </c>
      <c r="F5">
        <f>SUM('Player Stats'!$L$5:$L$7)-'Dealer Stats'!E$5</f>
        <v>34.64112152649205</v>
      </c>
      <c r="G5">
        <f>SUM('Player Stats'!$L$5:$L$7)-'Dealer Stats'!F$5</f>
        <v>35.626920161231389</v>
      </c>
      <c r="H5">
        <f>SUM('Player Stats'!$L$5:$L$7)-'Dealer Stats'!G$5</f>
        <v>38.414856154951337</v>
      </c>
      <c r="I5">
        <f>SUM('Player Stats'!$L$5:$L$7)-'Dealer Stats'!H$5</f>
        <v>33.384316281571436</v>
      </c>
      <c r="J5">
        <f>SUM('Player Stats'!$L$5:$L$7)-'Dealer Stats'!I$5</f>
        <v>11.113746968215892</v>
      </c>
      <c r="K5">
        <f>SUM('Player Stats'!$L$5:$L$7)-'Dealer Stats'!J$5</f>
        <v>35.072099761397638</v>
      </c>
      <c r="L5">
        <f>SUM('Player Stats'!$L$5:$L$7)-'Dealer Stats'!K$5</f>
        <v>35.301560705969599</v>
      </c>
    </row>
    <row r="6" spans="1:12" x14ac:dyDescent="0.3">
      <c r="B6">
        <v>20</v>
      </c>
      <c r="C6">
        <f>SUM('Player Stats'!$L$6:$L$7)-'Dealer Stats'!B$6</f>
        <v>26.53396611880126</v>
      </c>
      <c r="D6">
        <f>SUM('Player Stats'!$L$6:$L$7)-'Dealer Stats'!C$6</f>
        <v>26.810994913631582</v>
      </c>
      <c r="E6">
        <f>SUM('Player Stats'!$L$6:$L$7)-'Dealer Stats'!D$6</f>
        <v>27.19068884528415</v>
      </c>
      <c r="F6">
        <f>SUM('Player Stats'!$L$6:$L$7)-'Dealer Stats'!E$6</f>
        <v>27.631539691515961</v>
      </c>
      <c r="G6">
        <f>SUM('Player Stats'!$L$6:$L$7)-'Dealer Stats'!F$6</f>
        <v>28.491819508641022</v>
      </c>
      <c r="H6">
        <f>SUM('Player Stats'!$L$6:$L$7)-'Dealer Stats'!G$6</f>
        <v>30.778807725983444</v>
      </c>
      <c r="I6">
        <f>SUM('Player Stats'!$L$6:$L$7)-'Dealer Stats'!H$6</f>
        <v>31.724491209147423</v>
      </c>
      <c r="J6">
        <f>SUM('Player Stats'!$L$6:$L$7)-'Dealer Stats'!I$6</f>
        <v>26.6136812626332</v>
      </c>
      <c r="K6">
        <f>SUM('Player Stats'!$L$6:$L$7)-'Dealer Stats'!J$6</f>
        <v>4.6903144582568004</v>
      </c>
      <c r="L6">
        <f>SUM('Player Stats'!$L$6:$L$7)-'Dealer Stats'!K$6</f>
        <v>27.644943120984003</v>
      </c>
    </row>
    <row r="8" spans="1:12" x14ac:dyDescent="0.3">
      <c r="A8" t="s">
        <v>11</v>
      </c>
    </row>
    <row r="10" spans="1:12" x14ac:dyDescent="0.3">
      <c r="C10">
        <v>8</v>
      </c>
      <c r="D10">
        <v>9</v>
      </c>
      <c r="E10">
        <v>10</v>
      </c>
      <c r="F10">
        <v>11</v>
      </c>
    </row>
    <row r="11" spans="1:12" x14ac:dyDescent="0.3">
      <c r="A11" s="20" t="s">
        <v>12</v>
      </c>
      <c r="B11" s="16"/>
      <c r="C11">
        <f>'Player Stats'!$AO$3</f>
        <v>69.048006212799592</v>
      </c>
      <c r="D11">
        <f>'Player Stats'!$AO$3</f>
        <v>69.048006212799592</v>
      </c>
      <c r="E11">
        <f>'Player Stats'!$AO$3</f>
        <v>69.048006212799592</v>
      </c>
      <c r="F11">
        <f>'Player Stats'!$AO$3</f>
        <v>69.048006212799592</v>
      </c>
    </row>
    <row r="12" spans="1:12" x14ac:dyDescent="0.3">
      <c r="A12" s="19" t="s">
        <v>13</v>
      </c>
      <c r="B12" s="16"/>
      <c r="C12">
        <f>SUM('Dealer Stats'!H$4:H$7)</f>
        <v>62.709011522994054</v>
      </c>
      <c r="D12">
        <f>SUM('Dealer Stats'!I$4:I$7)</f>
        <v>65.04417943601652</v>
      </c>
      <c r="E12">
        <f>SUM('Dealer Stats'!J$4:J$7)</f>
        <v>67.547161536394611</v>
      </c>
      <c r="F12">
        <f>SUM('Dealer Stats'!K$4:K$7)</f>
        <v>67.456888641854562</v>
      </c>
    </row>
    <row r="13" spans="1:12" x14ac:dyDescent="0.3">
      <c r="A13" s="16"/>
      <c r="B13" s="16"/>
    </row>
    <row r="15" spans="1:12" x14ac:dyDescent="0.3">
      <c r="A15" s="20" t="s">
        <v>14</v>
      </c>
      <c r="B15" s="16"/>
      <c r="C15">
        <f>C12-C11</f>
        <v>-6.3389946898055385</v>
      </c>
      <c r="D15">
        <f>D12-D11</f>
        <v>-4.0038267767830718</v>
      </c>
      <c r="E15">
        <f>E12-E11</f>
        <v>-1.5008446764049808</v>
      </c>
      <c r="F15">
        <f>F12-F11</f>
        <v>-1.5911175709450305</v>
      </c>
    </row>
    <row r="17" spans="1:10" x14ac:dyDescent="0.3">
      <c r="D17" t="s">
        <v>15</v>
      </c>
    </row>
    <row r="20" spans="1:10" x14ac:dyDescent="0.3">
      <c r="A20" t="s">
        <v>16</v>
      </c>
    </row>
    <row r="21" spans="1:10" x14ac:dyDescent="0.3">
      <c r="J21" t="s">
        <v>17</v>
      </c>
    </row>
    <row r="22" spans="1:10" x14ac:dyDescent="0.3">
      <c r="C22">
        <v>7</v>
      </c>
      <c r="D22">
        <v>8</v>
      </c>
      <c r="E22">
        <v>9</v>
      </c>
      <c r="F22">
        <v>10</v>
      </c>
      <c r="G22">
        <v>11</v>
      </c>
      <c r="J22">
        <f>(20/52)*100</f>
        <v>38.461538461538467</v>
      </c>
    </row>
    <row r="23" spans="1:10" x14ac:dyDescent="0.3">
      <c r="A23" s="20" t="s">
        <v>12</v>
      </c>
      <c r="B23" s="16"/>
      <c r="C23">
        <f>'Player Stats'!$AN$3</f>
        <v>61.434703828417227</v>
      </c>
      <c r="D23">
        <f>'Player Stats'!$AN$3</f>
        <v>61.434703828417227</v>
      </c>
      <c r="E23">
        <f>'Player Stats'!$AN$3</f>
        <v>61.434703828417227</v>
      </c>
      <c r="F23">
        <f>'Player Stats'!$AN$3</f>
        <v>61.434703828417227</v>
      </c>
      <c r="G23">
        <f>'Player Stats'!$AN$3</f>
        <v>61.434703828417227</v>
      </c>
    </row>
    <row r="24" spans="1:10" x14ac:dyDescent="0.3">
      <c r="A24" s="19" t="s">
        <v>18</v>
      </c>
      <c r="B24" s="16"/>
      <c r="C24">
        <f>SUM('Dealer Stats'!G$3:G$7)</f>
        <v>73.826226081780092</v>
      </c>
      <c r="D24">
        <f>SUM('Dealer Stats'!H$3:H$7)</f>
        <v>75.616127988162958</v>
      </c>
      <c r="E24">
        <f>SUM('Dealer Stats'!I$3:I$7)</f>
        <v>77.074857711671498</v>
      </c>
      <c r="F24">
        <f>SUM('Dealer Stats'!J$3:J$7)</f>
        <v>78.749809063872519</v>
      </c>
      <c r="G24">
        <f>SUM('Dealer Stats'!K$3:K$7)</f>
        <v>72.924155991227963</v>
      </c>
    </row>
    <row r="25" spans="1:10" x14ac:dyDescent="0.3">
      <c r="A25" s="16"/>
      <c r="B25" s="16"/>
    </row>
    <row r="27" spans="1:10" x14ac:dyDescent="0.3">
      <c r="A27" s="20" t="s">
        <v>14</v>
      </c>
      <c r="B27" s="16"/>
      <c r="C27">
        <f>C24-C23</f>
        <v>12.391522253362865</v>
      </c>
      <c r="D27">
        <f>D24-D23</f>
        <v>14.181424159745731</v>
      </c>
      <c r="E27">
        <f>E24-E23</f>
        <v>15.640153883254271</v>
      </c>
      <c r="F27">
        <f>F24-F23</f>
        <v>17.315105235455292</v>
      </c>
      <c r="G27">
        <f>G24-G23</f>
        <v>11.489452162810736</v>
      </c>
    </row>
    <row r="29" spans="1:10" x14ac:dyDescent="0.3">
      <c r="D29" t="s">
        <v>19</v>
      </c>
    </row>
  </sheetData>
  <mergeCells count="6">
    <mergeCell ref="A12:B13"/>
    <mergeCell ref="A15:B15"/>
    <mergeCell ref="A11:B11"/>
    <mergeCell ref="A23:B23"/>
    <mergeCell ref="A27:B27"/>
    <mergeCell ref="A24:B25"/>
  </mergeCells>
  <conditionalFormatting sqref="C15:F15">
    <cfRule type="cellIs" dxfId="11" priority="3" operator="lessThan">
      <formula>0</formula>
    </cfRule>
  </conditionalFormatting>
  <conditionalFormatting sqref="C27:G27">
    <cfRule type="cellIs" dxfId="10" priority="1" operator="greaterThan">
      <formula>0</formula>
    </cfRule>
    <cfRule type="cellIs" dxfId="9" priority="2" operator="lessThan">
      <formula>0</formula>
    </cfRule>
  </conditionalFormatting>
  <conditionalFormatting sqref="C3:L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479B-2378-4BC9-9F64-F68668416A45}">
  <dimension ref="A1:AD107"/>
  <sheetViews>
    <sheetView tabSelected="1" zoomScale="47" zoomScaleNormal="100" workbookViewId="0">
      <selection activeCell="AF20" sqref="AF20"/>
    </sheetView>
  </sheetViews>
  <sheetFormatPr defaultRowHeight="14.4" x14ac:dyDescent="0.3"/>
  <sheetData>
    <row r="1" spans="1:26" x14ac:dyDescent="0.3">
      <c r="A1" s="22" t="s">
        <v>41</v>
      </c>
      <c r="B1" s="22"/>
      <c r="C1" s="22"/>
      <c r="Q1" s="23" t="s">
        <v>55</v>
      </c>
      <c r="R1" s="23"/>
      <c r="S1" s="23"/>
      <c r="T1" s="23"/>
      <c r="U1" s="23"/>
      <c r="V1" s="23"/>
      <c r="W1" s="23"/>
      <c r="X1" s="23"/>
      <c r="Y1" s="23"/>
      <c r="Z1" s="23"/>
    </row>
    <row r="2" spans="1:26" x14ac:dyDescent="0.3">
      <c r="A2" s="22" t="s">
        <v>10</v>
      </c>
      <c r="B2" s="22"/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x14ac:dyDescent="0.3">
      <c r="B3">
        <v>17</v>
      </c>
      <c r="C3">
        <f>SUM('Player Stats'!$G$3:$G$7)/100*'Dealer Stats'!B$3/100</f>
        <v>1.0737746982695836E-2</v>
      </c>
      <c r="D3">
        <f>SUM('Player Stats'!$G$3:$G$7)/100*'Dealer Stats'!C$3/100</f>
        <v>1.0352188460012367E-2</v>
      </c>
      <c r="E3">
        <f>SUM('Player Stats'!$G$3:$G$7)/100*'Dealer Stats'!D$3/100</f>
        <v>1.0081627939865301E-2</v>
      </c>
      <c r="F3">
        <f>SUM('Player Stats'!$G$3:$G$7)/100*'Dealer Stats'!E$3/100</f>
        <v>9.4133281889097389E-3</v>
      </c>
      <c r="G3">
        <f>SUM('Player Stats'!$G$3:$G$7)/100*'Dealer Stats'!F$3/100</f>
        <v>1.2877366903983518E-2</v>
      </c>
      <c r="H3">
        <f>SUM('Player Stats'!$G$3:$G$7)/100*'Dealer Stats'!G$3/100</f>
        <v>2.8639036545094827E-2</v>
      </c>
      <c r="I3">
        <f>SUM('Player Stats'!$G$3:$G$7)/100*'Dealer Stats'!H$3/100</f>
        <v>1.0018810682753483E-2</v>
      </c>
      <c r="J3">
        <f>SUM('Player Stats'!$G$3:$G$7)/100*'Dealer Stats'!I$3/100</f>
        <v>9.3384985216622505E-3</v>
      </c>
      <c r="K3">
        <f>SUM('Player Stats'!$G$3:$G$7)/100*'Dealer Stats'!J$3/100</f>
        <v>8.695761367482846E-3</v>
      </c>
      <c r="L3">
        <f>SUM('Player Stats'!$G$3:$G$7)/100*'Dealer Stats'!K$3/100</f>
        <v>4.2438229075555641E-3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  <c r="Y3">
        <v>10</v>
      </c>
      <c r="Z3">
        <v>11</v>
      </c>
    </row>
    <row r="4" spans="1:26" x14ac:dyDescent="0.3">
      <c r="B4">
        <v>18</v>
      </c>
      <c r="C4">
        <f>SUM('Player Stats'!$G$4:$G$7)/100*'Dealer Stats'!B$4/100</f>
        <v>0</v>
      </c>
      <c r="D4">
        <f>SUM('Player Stats'!$G$4:$G$7)/100*'Dealer Stats'!C$4/100</f>
        <v>0</v>
      </c>
      <c r="E4">
        <f>SUM('Player Stats'!$G$4:$G$7)/100*'Dealer Stats'!D$4/100</f>
        <v>0</v>
      </c>
      <c r="F4">
        <f>SUM('Player Stats'!$G$4:$G$7)/100*'Dealer Stats'!E$4/100</f>
        <v>0</v>
      </c>
      <c r="G4">
        <f>SUM('Player Stats'!$G$4:$G$7)/100*'Dealer Stats'!F$4/100</f>
        <v>0</v>
      </c>
      <c r="H4">
        <f>SUM('Player Stats'!$G$4:$G$7)/100*'Dealer Stats'!G$4/100</f>
        <v>0</v>
      </c>
      <c r="I4">
        <f>SUM('Player Stats'!$G$4:$G$7)/100*'Dealer Stats'!H$4/100</f>
        <v>0</v>
      </c>
      <c r="J4">
        <f>SUM('Player Stats'!$G$4:$G$7)/100*'Dealer Stats'!I$4/100</f>
        <v>0</v>
      </c>
      <c r="K4">
        <f>SUM('Player Stats'!$G$4:$G$7)/100*'Dealer Stats'!J$4/100</f>
        <v>0</v>
      </c>
      <c r="L4">
        <f>SUM('Player Stats'!$G$4:$G$7)/100*'Dealer Stats'!K$4/100</f>
        <v>0</v>
      </c>
      <c r="P4">
        <v>6</v>
      </c>
      <c r="Q4">
        <f>SUM(C3:C7)+'Dealer Stats'!B$8/100*(1-'Player Stats'!$AD$3/100)</f>
        <v>0.37584476962066887</v>
      </c>
      <c r="R4">
        <f>SUM(D3:D7)+'Dealer Stats'!C$8/100*(1-'Player Stats'!$AD$3/100)</f>
        <v>0.39423273200199394</v>
      </c>
      <c r="S4">
        <f>SUM(E3:E7)+'Dealer Stats'!D$8/100*(1-'Player Stats'!$AD$3/100)</f>
        <v>0.41284166026562968</v>
      </c>
      <c r="T4">
        <f>SUM(F3:F7)+'Dealer Stats'!E$8/100*(1-'Player Stats'!$AD$3/100)</f>
        <v>0.43409117720620066</v>
      </c>
      <c r="U4">
        <f>SUM(G3:G7)+'Dealer Stats'!F$8/100*(1-'Player Stats'!$AD$3/100)</f>
        <v>0.43526065732098868</v>
      </c>
      <c r="V4">
        <f>SUM(H3:H7)+'Dealer Stats'!G$8/100*(1-'Player Stats'!$AD$3/100)</f>
        <v>0.29037677572729381</v>
      </c>
      <c r="W4">
        <f>SUM(I3:I7)+'Dealer Stats'!H$8/100*(1-'Player Stats'!$AD$3/100)</f>
        <v>0.25385753080112411</v>
      </c>
      <c r="X4">
        <f>SUM(J3:J7)+'Dealer Stats'!I$8/100*(1-'Player Stats'!$AD$3/100)</f>
        <v>0.23858992140494725</v>
      </c>
      <c r="Y4">
        <f>SUM(K3:K7)+'Dealer Stats'!J$8/100*(1-'Player Stats'!$AD$3/100)</f>
        <v>0.22119767072875765</v>
      </c>
      <c r="Z4">
        <f>SUM(L3:L7)+'Dealer Stats'!K$8/100*(1-'Player Stats'!$AD$3/100)</f>
        <v>0.27500226299527586</v>
      </c>
    </row>
    <row r="5" spans="1:26" x14ac:dyDescent="0.3">
      <c r="B5">
        <v>19</v>
      </c>
      <c r="C5">
        <f>SUM('Player Stats'!$G$5:$G$7)/100*'Dealer Stats'!B$5/100</f>
        <v>0</v>
      </c>
      <c r="D5">
        <f>SUM('Player Stats'!$G$5:$G$7)/100*'Dealer Stats'!C$5/100</f>
        <v>0</v>
      </c>
      <c r="E5">
        <f>SUM('Player Stats'!$G$5:$G$7)/100*'Dealer Stats'!D$5/100</f>
        <v>0</v>
      </c>
      <c r="F5">
        <f>SUM('Player Stats'!$G$5:$G$7)/100*'Dealer Stats'!E$5/100</f>
        <v>0</v>
      </c>
      <c r="G5">
        <f>SUM('Player Stats'!$G$5:$G$7)/100*'Dealer Stats'!F$5/100</f>
        <v>0</v>
      </c>
      <c r="H5">
        <f>SUM('Player Stats'!$G$5:$G$7)/100*'Dealer Stats'!G$5/100</f>
        <v>0</v>
      </c>
      <c r="I5">
        <f>SUM('Player Stats'!$G$5:$G$7)/100*'Dealer Stats'!H$5/100</f>
        <v>0</v>
      </c>
      <c r="J5">
        <f>SUM('Player Stats'!$G$5:$G$7)/100*'Dealer Stats'!I$5/100</f>
        <v>0</v>
      </c>
      <c r="K5">
        <f>SUM('Player Stats'!$G$5:$G$7)/100*'Dealer Stats'!J$5/100</f>
        <v>0</v>
      </c>
      <c r="L5">
        <f>SUM('Player Stats'!$G$5:$G$7)/100*'Dealer Stats'!K$5/100</f>
        <v>0</v>
      </c>
      <c r="P5">
        <v>7</v>
      </c>
      <c r="Q5">
        <f>SUM(C10:C13)+'Dealer Stats'!B$8/100*(1-'Player Stats'!$AE$3/100)</f>
        <v>0.42886546474546761</v>
      </c>
      <c r="R5">
        <f>SUM(D10:D13)+'Dealer Stats'!C$8/100*(1-'Player Stats'!$AE$3/100)</f>
        <v>0.44544798797827939</v>
      </c>
      <c r="S5">
        <f>SUM(E10:E13)+'Dealer Stats'!D$8/100*(1-'Player Stats'!$AE$3/100)</f>
        <v>0.46252507825560574</v>
      </c>
      <c r="T5">
        <f>SUM(F10:F13)+'Dealer Stats'!E$8/100*(1-'Player Stats'!$AE$3/100)</f>
        <v>0.48097954401541743</v>
      </c>
      <c r="U5">
        <f>SUM(G10:G13)+'Dealer Stats'!F$8/100*(1-'Player Stats'!$AE$3/100)</f>
        <v>0.4947865268282694</v>
      </c>
      <c r="V5">
        <f>SUM(H10:H13)+'Dealer Stats'!G$8/100*(1-'Player Stats'!$AE$3/100)</f>
        <v>0.41512011785089759</v>
      </c>
      <c r="W5">
        <f>SUM(I10:I13)+'Dealer Stats'!H$8/100*(1-'Player Stats'!$AE$3/100)</f>
        <v>0.3215869357540872</v>
      </c>
      <c r="X5">
        <f>SUM(J10:J13)+'Dealer Stats'!I$8/100*(1-'Player Stats'!$AE$3/100)</f>
        <v>0.28487429806944664</v>
      </c>
      <c r="Y5">
        <f>SUM(K10:K13)+'Dealer Stats'!J$8/100*(1-'Player Stats'!$AE$3/100)</f>
        <v>0.26447974213634634</v>
      </c>
      <c r="Z5">
        <f>SUM(L10:L13)+'Dealer Stats'!K$8/100*(1-'Player Stats'!$AE$3/100)</f>
        <v>0.30075004681008355</v>
      </c>
    </row>
    <row r="6" spans="1:26" x14ac:dyDescent="0.3">
      <c r="B6">
        <v>20</v>
      </c>
      <c r="C6">
        <f>SUM('Player Stats'!$G$6:$G$7)/100*'Dealer Stats'!B$6/100</f>
        <v>0</v>
      </c>
      <c r="D6">
        <f>SUM('Player Stats'!$G$6:$G$7)/100*'Dealer Stats'!C$6/100</f>
        <v>0</v>
      </c>
      <c r="E6">
        <f>SUM('Player Stats'!$G$6:$G$7)/100*'Dealer Stats'!D$6/100</f>
        <v>0</v>
      </c>
      <c r="F6">
        <f>SUM('Player Stats'!$G$6:$G$7)/100*'Dealer Stats'!E$6/100</f>
        <v>0</v>
      </c>
      <c r="G6">
        <f>SUM('Player Stats'!$G$6:$G$7)/100*'Dealer Stats'!F$6/100</f>
        <v>0</v>
      </c>
      <c r="H6">
        <f>SUM('Player Stats'!$G$6:$G$7)/100*'Dealer Stats'!G$6/100</f>
        <v>0</v>
      </c>
      <c r="I6">
        <f>SUM('Player Stats'!$G$6:$G$7)/100*'Dealer Stats'!H$6/100</f>
        <v>0</v>
      </c>
      <c r="J6">
        <f>SUM('Player Stats'!$G$6:$G$7)/100*'Dealer Stats'!I$6/100</f>
        <v>0</v>
      </c>
      <c r="K6">
        <f>SUM('Player Stats'!$G$6:$G$7)/100*'Dealer Stats'!J$6/100</f>
        <v>0</v>
      </c>
      <c r="L6">
        <f>SUM('Player Stats'!$G$6:$G$7)/100*'Dealer Stats'!K$6/100</f>
        <v>0</v>
      </c>
      <c r="P6">
        <v>8</v>
      </c>
      <c r="Q6">
        <f>SUM(C17:C20)+'Dealer Stats'!B$8/100*(1-'Player Stats'!$AF$3/100)</f>
        <v>0.49038103862939175</v>
      </c>
      <c r="R6">
        <f>SUM(D17:D20)+'Dealer Stats'!C$8/100*(1-'Player Stats'!$AF$3/100)</f>
        <v>0.50515401827994988</v>
      </c>
      <c r="S6">
        <f>SUM(E17:E20)+'Dealer Stats'!D$8/100*(1-'Player Stats'!$AF$3/100)</f>
        <v>0.51990287124413448</v>
      </c>
      <c r="T6">
        <f>SUM(F17:F20)+'Dealer Stats'!E$8/100*(1-'Player Stats'!$AF$3/100)</f>
        <v>0.53687126146229114</v>
      </c>
      <c r="U6">
        <f>SUM(G17:G20)+'Dealer Stats'!F$8/100*(1-'Player Stats'!$AF$3/100)</f>
        <v>0.54872627263916463</v>
      </c>
      <c r="V6">
        <f>SUM(H17:H20)+'Dealer Stats'!G$8/100*(1-'Player Stats'!$AF$3/100)</f>
        <v>0.49234076774115654</v>
      </c>
      <c r="W6">
        <f>SUM(I17:I20)+'Dealer Stats'!H$8/100*(1-'Player Stats'!$AF$3/100)</f>
        <v>0.45274733261498895</v>
      </c>
      <c r="X6">
        <f>SUM(J17:J20)+'Dealer Stats'!I$8/100*(1-'Player Stats'!$AF$3/100)</f>
        <v>0.35758974079200784</v>
      </c>
      <c r="Y6">
        <f>SUM(K17:K20)+'Dealer Stats'!J$8/100*(1-'Player Stats'!$AF$3/100)</f>
        <v>0.31633371641744945</v>
      </c>
      <c r="Z6">
        <f>SUM(L17:L20)+'Dealer Stats'!K$8/100*(1-'Player Stats'!$AF$3/100)</f>
        <v>0.34879051624586588</v>
      </c>
    </row>
    <row r="7" spans="1:26" x14ac:dyDescent="0.3">
      <c r="P7">
        <v>9</v>
      </c>
      <c r="Q7">
        <f>SUM(C24:C27)+'Dealer Stats'!B$8/100*(1-'Player Stats'!$AG$3/100)</f>
        <v>0.56057365110081492</v>
      </c>
      <c r="R7">
        <f>SUM(D24:D27)+'Dealer Stats'!C$8/100*(1-'Player Stats'!$AG$3/100)</f>
        <v>0.57307163996209154</v>
      </c>
      <c r="S7">
        <f>SUM(E24:E27)+'Dealer Stats'!D$8/100*(1-'Player Stats'!$AG$3/100)</f>
        <v>0.58581758410262486</v>
      </c>
      <c r="T7">
        <f>SUM(F24:F27)+'Dealer Stats'!E$8/100*(1-'Player Stats'!$AG$3/100)</f>
        <v>0.6004707768308466</v>
      </c>
      <c r="U7">
        <f>SUM(G24:G27)+'Dealer Stats'!F$8/100*(1-'Player Stats'!$AG$3/100)</f>
        <v>0.61094671603957551</v>
      </c>
      <c r="V7">
        <f>SUM(H24:H27)+'Dealer Stats'!G$8/100*(1-'Player Stats'!$AG$3/100)</f>
        <v>0.56257145140011944</v>
      </c>
      <c r="W7">
        <f>SUM(I24:I27)+'Dealer Stats'!H$8/100*(1-'Player Stats'!$AG$3/100)</f>
        <v>0.53622059249326082</v>
      </c>
      <c r="X7">
        <f>SUM(J24:J27)+'Dealer Stats'!I$8/100*(1-'Player Stats'!$AG$3/100)</f>
        <v>0.49454369024300637</v>
      </c>
      <c r="Y7">
        <f>SUM(K24:K27)+'Dealer Stats'!J$8/100*(1-'Player Stats'!$AG$3/100)</f>
        <v>0.39489984831784936</v>
      </c>
      <c r="Z7">
        <f>SUM(L24:L27)+'Dealer Stats'!K$8/100*(1-'Player Stats'!$AG$3/100)</f>
        <v>0.4045389748219167</v>
      </c>
    </row>
    <row r="8" spans="1:26" x14ac:dyDescent="0.3">
      <c r="A8" s="22" t="s">
        <v>42</v>
      </c>
      <c r="B8" s="22"/>
      <c r="C8" s="22"/>
      <c r="P8">
        <v>10</v>
      </c>
      <c r="Q8">
        <f>SUM(C31:C34)+'Dealer Stats'!B$8/100*(1-'Player Stats'!$AH$3/100)</f>
        <v>0.6290832687076251</v>
      </c>
      <c r="R8">
        <f>SUM(D31:D34)+'Dealer Stats'!C$8/100*(1-'Player Stats'!$AH$3/100)</f>
        <v>0.63971651406904972</v>
      </c>
      <c r="S8">
        <f>SUM(E31:E34)+'Dealer Stats'!D$8/100*(1-'Player Stats'!$AH$3/100)</f>
        <v>0.65031490757884258</v>
      </c>
      <c r="T8">
        <f>SUM(F31:F34)+'Dealer Stats'!E$8/100*(1-'Player Stats'!$AH$3/100)</f>
        <v>0.66251174175972494</v>
      </c>
      <c r="U8">
        <f>SUM(G31:G34)+'Dealer Stats'!F$8/100*(1-'Player Stats'!$AH$3/100)</f>
        <v>0.6718129009817011</v>
      </c>
      <c r="V8">
        <f>SUM(H31:H34)+'Dealer Stats'!G$8/100*(1-'Player Stats'!$AH$3/100)</f>
        <v>0.63219446915015887</v>
      </c>
      <c r="W8">
        <f>SUM(I31:I34)+'Dealer Stats'!H$8/100*(1-'Player Stats'!$AH$3/100)</f>
        <v>0.60559452170393746</v>
      </c>
      <c r="X8">
        <f>SUM(J31:J34)+'Dealer Stats'!I$8/100*(1-'Player Stats'!$AH$3/100)</f>
        <v>0.57782347573466986</v>
      </c>
      <c r="Y8">
        <f>SUM(K31:K34)+'Dealer Stats'!J$8/100*(1-'Player Stats'!$AH$3/100)</f>
        <v>0.52630910447355572</v>
      </c>
      <c r="Z8">
        <f>SUM(L31:L34)+'Dealer Stats'!K$8/100*(1-'Player Stats'!$AH$3/100)</f>
        <v>0.46035334954208967</v>
      </c>
    </row>
    <row r="9" spans="1:26" x14ac:dyDescent="0.3">
      <c r="A9" s="22" t="s">
        <v>10</v>
      </c>
      <c r="B9" s="22"/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P9">
        <v>11</v>
      </c>
      <c r="Q9">
        <f>SUM(C38:C41)+'Dealer Stats'!B$8/100*(1-'Player Stats'!$AI$3/100)</f>
        <v>0.62761191151580376</v>
      </c>
      <c r="R9">
        <f>SUM(D38:D41)+'Dealer Stats'!C$8/100*(1-'Player Stats'!$AI$3/100)</f>
        <v>0.63829171935418016</v>
      </c>
      <c r="S9">
        <f>SUM(E38:E41)+'Dealer Stats'!D$8/100*(1-'Player Stats'!$AI$3/100)</f>
        <v>0.64893623071185624</v>
      </c>
      <c r="T9">
        <f>SUM(F38:F41)+'Dealer Stats'!E$8/100*(1-'Player Stats'!$AI$3/100)</f>
        <v>0.66118755326000844</v>
      </c>
      <c r="U9">
        <f>SUM(G38:G41)+'Dealer Stats'!F$8/100*(1-'Player Stats'!$AI$3/100)</f>
        <v>0.67040482893055064</v>
      </c>
      <c r="V9">
        <f>SUM(H38:H41)+'Dealer Stats'!G$8/100*(1-'Player Stats'!$AI$3/100)</f>
        <v>0.63000844323156802</v>
      </c>
      <c r="W9">
        <f>SUM(I38:I41)+'Dealer Stats'!H$8/100*(1-'Player Stats'!$AI$3/100)</f>
        <v>0.60346644423201168</v>
      </c>
      <c r="X9">
        <f>SUM(J38:J41)+'Dealer Stats'!I$8/100*(1-'Player Stats'!$AI$3/100)</f>
        <v>0.5758395668216828</v>
      </c>
      <c r="Y9">
        <f>SUM(K38:K41)+'Dealer Stats'!J$8/100*(1-'Player Stats'!$AI$3/100)</f>
        <v>0.52479556200045674</v>
      </c>
      <c r="Z9">
        <f>SUM(L38:L41)+'Dealer Stats'!K$8/100*(1-'Player Stats'!$AI$3/100)</f>
        <v>0.45932710309265717</v>
      </c>
    </row>
    <row r="10" spans="1:26" x14ac:dyDescent="0.3">
      <c r="B10">
        <v>17</v>
      </c>
      <c r="C10">
        <f>SUM('Player Stats'!$H$3:$H$7)/100*'Dealer Stats'!B$3/100</f>
        <v>5.3499651204923053E-2</v>
      </c>
      <c r="D10">
        <f>SUM('Player Stats'!$H$3:$H$7)/100*'Dealer Stats'!C$3/100</f>
        <v>5.1578647989267805E-2</v>
      </c>
      <c r="E10">
        <f>SUM('Player Stats'!$H$3:$H$7)/100*'Dealer Stats'!D$3/100</f>
        <v>5.0230609757316802E-2</v>
      </c>
      <c r="F10">
        <f>SUM('Player Stats'!$H$3:$H$7)/100*'Dealer Stats'!E$3/100</f>
        <v>4.6900879262262517E-2</v>
      </c>
      <c r="G10">
        <f>SUM('Player Stats'!$H$3:$H$7)/100*'Dealer Stats'!F$3/100</f>
        <v>6.4160073701789999E-2</v>
      </c>
      <c r="H10">
        <f>SUM('Player Stats'!$H$3:$H$7)/100*'Dealer Stats'!G$3/100</f>
        <v>0.14269087067117189</v>
      </c>
      <c r="I10">
        <f>SUM('Player Stats'!$H$3:$H$7)/100*'Dealer Stats'!H$3/100</f>
        <v>4.9917629636761891E-2</v>
      </c>
      <c r="J10">
        <f>SUM('Player Stats'!$H$3:$H$7)/100*'Dealer Stats'!I$3/100</f>
        <v>4.652804862060439E-2</v>
      </c>
      <c r="K10">
        <f>SUM('Player Stats'!$H$3:$H$7)/100*'Dealer Stats'!J$3/100</f>
        <v>4.3325680971184333E-2</v>
      </c>
      <c r="L10">
        <f>SUM('Player Stats'!$H$3:$H$7)/100*'Dealer Stats'!K$3/100</f>
        <v>2.1144383984421592E-2</v>
      </c>
      <c r="P10">
        <v>12</v>
      </c>
      <c r="Q10">
        <f>SUM(C45:C48)+'Dealer Stats'!B$8/100*(1-'Player Stats'!$AJ$3/100)</f>
        <v>0.39501059291999396</v>
      </c>
      <c r="R10">
        <f>SUM(D45:D48)+'Dealer Stats'!C$8/100*(1-'Player Stats'!$AJ$3/100)</f>
        <v>0.40353276581386588</v>
      </c>
      <c r="S10">
        <f>SUM(E45:E48)+'Dealer Stats'!D$8/100*(1-'Player Stats'!$AJ$3/100)</f>
        <v>0.41211975777140009</v>
      </c>
      <c r="T10">
        <f>SUM(F45:F48)+'Dealer Stats'!E$8/100*(1-'Player Stats'!$AJ$3/100)</f>
        <v>0.42187903801736165</v>
      </c>
      <c r="U10">
        <f>SUM(G45:G48)+'Dealer Stats'!F$8/100*(1-'Player Stats'!$AJ$3/100)</f>
        <v>0.42926877509627825</v>
      </c>
      <c r="V10">
        <f>SUM(H45:H48)+'Dealer Stats'!G$8/100*(1-'Player Stats'!$AJ$3/100)</f>
        <v>0.39619841963049707</v>
      </c>
      <c r="W10">
        <f>SUM(I45:I48)+'Dealer Stats'!H$8/100*(1-'Player Stats'!$AJ$3/100)</f>
        <v>0.36983971396695214</v>
      </c>
      <c r="X10">
        <f>SUM(J45:J48)+'Dealer Stats'!I$8/100*(1-'Player Stats'!$AJ$3/100)</f>
        <v>0.34114086912830865</v>
      </c>
      <c r="Y10">
        <f>SUM(K45:K48)+'Dealer Stats'!J$8/100*(1-'Player Stats'!$AJ$3/100)</f>
        <v>0.30304643964827976</v>
      </c>
      <c r="Z10">
        <f>SUM(L45:L48)+'Dealer Stats'!K$8/100*(1-'Player Stats'!$AJ$3/100)</f>
        <v>0.28599930500940046</v>
      </c>
    </row>
    <row r="11" spans="1:26" x14ac:dyDescent="0.3">
      <c r="B11">
        <v>18</v>
      </c>
      <c r="C11">
        <f>SUM('Player Stats'!$H$4:$H$7)/100*'Dealer Stats'!B$4/100</f>
        <v>1.0258790902571573E-2</v>
      </c>
      <c r="D11">
        <f>SUM('Player Stats'!$H$4:$H$7)/100*'Dealer Stats'!C$4/100</f>
        <v>9.9887964470300027E-3</v>
      </c>
      <c r="E11">
        <f>SUM('Player Stats'!$H$4:$H$7)/100*'Dealer Stats'!D$4/100</f>
        <v>9.5344361725245384E-3</v>
      </c>
      <c r="F11">
        <f>SUM('Player Stats'!$H$4:$H$7)/100*'Dealer Stats'!E$4/100</f>
        <v>9.4008157358639495E-3</v>
      </c>
      <c r="G11">
        <f>SUM('Player Stats'!$H$4:$H$7)/100*'Dealer Stats'!F$4/100</f>
        <v>8.2431627094742364E-3</v>
      </c>
      <c r="H11">
        <f>SUM('Player Stats'!$H$4:$H$7)/100*'Dealer Stats'!G$4/100</f>
        <v>1.0691507997526691E-2</v>
      </c>
      <c r="I11">
        <f>SUM('Player Stats'!$H$4:$H$7)/100*'Dealer Stats'!H$4/100</f>
        <v>2.7830585998954726E-2</v>
      </c>
      <c r="J11">
        <f>SUM('Player Stats'!$H$4:$H$7)/100*'Dealer Stats'!I$4/100</f>
        <v>9.0948265655572628E-3</v>
      </c>
      <c r="K11">
        <f>SUM('Player Stats'!$H$4:$H$7)/100*'Dealer Stats'!J$4/100</f>
        <v>8.6521518038872262E-3</v>
      </c>
      <c r="L11">
        <f>SUM('Player Stats'!$H$4:$H$7)/100*'Dealer Stats'!K$4/100</f>
        <v>8.8472227379416419E-3</v>
      </c>
      <c r="P11">
        <v>13</v>
      </c>
      <c r="Q11">
        <f>SUM(C52:C55)+'Dealer Stats'!B$8/100*(1-'Player Stats'!$AK$3/100)</f>
        <v>0.36677481413807822</v>
      </c>
      <c r="R11">
        <f>SUM(D52:D55)+'Dealer Stats'!C$8/100*(1-'Player Stats'!$AK$3/100)</f>
        <v>0.37387844122937319</v>
      </c>
      <c r="S11">
        <f>SUM(E52:E55)+'Dealer Stats'!D$8/100*(1-'Player Stats'!$AK$3/100)</f>
        <v>0.38103854811837989</v>
      </c>
      <c r="T11">
        <f>SUM(F52:F55)+'Dealer Stats'!E$8/100*(1-'Player Stats'!$AK$3/100)</f>
        <v>0.38914176167873882</v>
      </c>
      <c r="U11">
        <f>SUM(G52:G55)+'Dealer Stats'!F$8/100*(1-'Player Stats'!$AK$3/100)</f>
        <v>0.39669259686590591</v>
      </c>
      <c r="V11">
        <f>SUM(H52:H55)+'Dealer Stats'!G$8/100*(1-'Player Stats'!$AK$3/100)</f>
        <v>0.37571006101618898</v>
      </c>
      <c r="W11">
        <f>SUM(I52:I55)+'Dealer Stats'!H$8/100*(1-'Player Stats'!$AK$3/100)</f>
        <v>0.35072639393411131</v>
      </c>
      <c r="X11">
        <f>SUM(J52:J55)+'Dealer Stats'!I$8/100*(1-'Player Stats'!$AK$3/100)</f>
        <v>0.3230799207152929</v>
      </c>
      <c r="Y11">
        <f>SUM(K52:K55)+'Dealer Stats'!J$8/100*(1-'Player Stats'!$AK$3/100)</f>
        <v>0.28636667995496307</v>
      </c>
      <c r="Z11">
        <f>SUM(L52:L55)+'Dealer Stats'!K$8/100*(1-'Player Stats'!$AK$3/100)</f>
        <v>0.26506430892275706</v>
      </c>
    </row>
    <row r="12" spans="1:26" x14ac:dyDescent="0.3">
      <c r="B12">
        <v>19</v>
      </c>
      <c r="C12">
        <f>SUM('Player Stats'!$H$5:$H$7)/100*'Dealer Stats'!B$5/100</f>
        <v>0</v>
      </c>
      <c r="D12">
        <f>SUM('Player Stats'!$H$5:$H$7)/100*'Dealer Stats'!C$5/100</f>
        <v>0</v>
      </c>
      <c r="E12">
        <f>SUM('Player Stats'!$H$5:$H$7)/100*'Dealer Stats'!D$5/100</f>
        <v>0</v>
      </c>
      <c r="F12">
        <f>SUM('Player Stats'!$H$5:$H$7)/100*'Dealer Stats'!E$5/100</f>
        <v>0</v>
      </c>
      <c r="G12">
        <f>SUM('Player Stats'!$H$5:$H$7)/100*'Dealer Stats'!F$5/100</f>
        <v>0</v>
      </c>
      <c r="H12">
        <f>SUM('Player Stats'!$H$5:$H$7)/100*'Dealer Stats'!G$5/100</f>
        <v>0</v>
      </c>
      <c r="I12">
        <f>SUM('Player Stats'!$H$5:$H$7)/100*'Dealer Stats'!H$5/100</f>
        <v>0</v>
      </c>
      <c r="J12">
        <f>SUM('Player Stats'!$H$5:$H$7)/100*'Dealer Stats'!I$5/100</f>
        <v>0</v>
      </c>
      <c r="K12">
        <f>SUM('Player Stats'!$H$5:$H$7)/100*'Dealer Stats'!J$5/100</f>
        <v>0</v>
      </c>
      <c r="L12">
        <f>SUM('Player Stats'!$H$5:$H$7)/100*'Dealer Stats'!K$5/100</f>
        <v>0</v>
      </c>
      <c r="P12">
        <v>14</v>
      </c>
      <c r="Q12">
        <f>SUM(C59:C62)+'Dealer Stats'!B$8/100*(1-'Player Stats'!$AL$3/100)</f>
        <v>0.33797879734329361</v>
      </c>
      <c r="R12">
        <f>SUM(D59:D62)+'Dealer Stats'!C$8/100*(1-'Player Stats'!$AL$3/100)</f>
        <v>0.34362498318199058</v>
      </c>
      <c r="S12">
        <f>SUM(E59:E62)+'Dealer Stats'!D$8/100*(1-'Player Stats'!$AL$3/100)</f>
        <v>0.34932024416934299</v>
      </c>
      <c r="T12">
        <f>SUM(F59:F62)+'Dealer Stats'!E$8/100*(1-'Player Stats'!$AL$3/100)</f>
        <v>0.3557242197421418</v>
      </c>
      <c r="U12">
        <f>SUM(G59:G62)+'Dealer Stats'!F$8/100*(1-'Player Stats'!$AL$3/100)</f>
        <v>0.36339605927867635</v>
      </c>
      <c r="V12">
        <f>SUM(H59:H62)+'Dealer Stats'!G$8/100*(1-'Player Stats'!$AL$3/100)</f>
        <v>0.35459647039991388</v>
      </c>
      <c r="W12">
        <f>SUM(I59:I62)+'Dealer Stats'!H$8/100*(1-'Player Stats'!$AL$3/100)</f>
        <v>0.33115834407292466</v>
      </c>
      <c r="X12">
        <f>SUM(J59:J62)+'Dealer Stats'!I$8/100*(1-'Player Stats'!$AL$3/100)</f>
        <v>0.30504926760438295</v>
      </c>
      <c r="Y12">
        <f>SUM(K59:K62)+'Dealer Stats'!J$8/100*(1-'Player Stats'!$AL$3/100)</f>
        <v>0.26957750436482308</v>
      </c>
      <c r="Z12">
        <f>SUM(L59:L62)+'Dealer Stats'!K$8/100*(1-'Player Stats'!$AL$3/100)</f>
        <v>0.24377588491257179</v>
      </c>
    </row>
    <row r="13" spans="1:26" x14ac:dyDescent="0.3">
      <c r="B13">
        <v>20</v>
      </c>
      <c r="C13">
        <f>SUM('Player Stats'!$H$6:$H$7)/100*'Dealer Stats'!B$6/100</f>
        <v>0</v>
      </c>
      <c r="D13">
        <f>SUM('Player Stats'!$H$6:$H$7)/100*'Dealer Stats'!C$6/100</f>
        <v>0</v>
      </c>
      <c r="E13">
        <f>SUM('Player Stats'!$H$6:$H$7)/100*'Dealer Stats'!D$6/100</f>
        <v>0</v>
      </c>
      <c r="F13">
        <f>SUM('Player Stats'!$H$6:$H$7)/100*'Dealer Stats'!E$6/100</f>
        <v>0</v>
      </c>
      <c r="G13">
        <f>SUM('Player Stats'!$H$6:$H$7)/100*'Dealer Stats'!F$6/100</f>
        <v>0</v>
      </c>
      <c r="H13">
        <f>SUM('Player Stats'!$H$6:$H$7)/100*'Dealer Stats'!G$6/100</f>
        <v>0</v>
      </c>
      <c r="I13">
        <f>SUM('Player Stats'!$H$6:$H$7)/100*'Dealer Stats'!H$6/100</f>
        <v>0</v>
      </c>
      <c r="J13">
        <f>SUM('Player Stats'!$H$6:$H$7)/100*'Dealer Stats'!I$6/100</f>
        <v>0</v>
      </c>
      <c r="K13">
        <f>SUM('Player Stats'!$H$6:$H$7)/100*'Dealer Stats'!J$6/100</f>
        <v>0</v>
      </c>
      <c r="L13">
        <f>SUM('Player Stats'!$H$6:$H$7)/100*'Dealer Stats'!K$6/100</f>
        <v>0</v>
      </c>
      <c r="P13">
        <v>15</v>
      </c>
      <c r="Q13">
        <f>SUM(C66:C69)+'Dealer Stats'!B$8/100*(1-'Player Stats'!$AM$3/100)</f>
        <v>0.30986823346610204</v>
      </c>
      <c r="R13">
        <f>SUM(D66:D69)+'Dealer Stats'!C$8/100*(1-'Player Stats'!$AM$3/100)</f>
        <v>0.31409340650230011</v>
      </c>
      <c r="S13">
        <f>SUM(E66:E69)+'Dealer Stats'!D$8/100*(1-'Player Stats'!$AM$3/100)</f>
        <v>0.31836127471690862</v>
      </c>
      <c r="T13">
        <f>SUM(F66:F69)+'Dealer Stats'!E$8/100*(1-'Player Stats'!$AM$3/100)</f>
        <v>0.32310182539803656</v>
      </c>
      <c r="U13">
        <f>SUM(G66:G69)+'Dealer Stats'!F$8/100*(1-'Player Stats'!$AM$3/100)</f>
        <v>0.33103304488659879</v>
      </c>
      <c r="V13">
        <f>SUM(H66:H69)+'Dealer Stats'!G$8/100*(1-'Player Stats'!$AM$3/100)</f>
        <v>0.33476178732824474</v>
      </c>
      <c r="W13">
        <f>SUM(I66:I69)+'Dealer Stats'!H$8/100*(1-'Player Stats'!$AM$3/100)</f>
        <v>0.31228796364737621</v>
      </c>
      <c r="X13">
        <f>SUM(J66:J69)+'Dealer Stats'!I$8/100*(1-'Player Stats'!$AM$3/100)</f>
        <v>0.28687707042658916</v>
      </c>
      <c r="Y13">
        <f>SUM(K66:K69)+'Dealer Stats'!J$8/100*(1-'Player Stats'!$AM$3/100)</f>
        <v>0.25272036890200006</v>
      </c>
      <c r="Z13">
        <f>SUM(L66:L69)+'Dealer Stats'!K$8/100*(1-'Player Stats'!$AM$3/100)</f>
        <v>0.22281232684197944</v>
      </c>
    </row>
    <row r="14" spans="1:26" x14ac:dyDescent="0.3">
      <c r="P14">
        <v>16</v>
      </c>
      <c r="Q14">
        <f>SUM(C73:C76)+'Dealer Stats'!B$8/100*(1-'Player Stats'!$AN$3/100)</f>
        <v>0.28335568959807578</v>
      </c>
      <c r="R14">
        <f>SUM(D73:D76)+'Dealer Stats'!C$8/100*(1-'Player Stats'!$AN$3/100)</f>
        <v>0.28613132328162422</v>
      </c>
      <c r="S14">
        <f>SUM(E73:E76)+'Dealer Stats'!D$8/100*(1-'Player Stats'!$AN$3/100)</f>
        <v>0.28894029552424993</v>
      </c>
      <c r="T14">
        <f>SUM(F73:F76)+'Dealer Stats'!E$8/100*(1-'Player Stats'!$AN$3/100)</f>
        <v>0.29199066380796634</v>
      </c>
      <c r="U14">
        <f>SUM(G73:G76)+'Dealer Stats'!F$8/100*(1-'Player Stats'!$AN$3/100)</f>
        <v>0.30008964808083938</v>
      </c>
      <c r="V14">
        <f>SUM(H73:H76)+'Dealer Stats'!G$8/100*(1-'Player Stats'!$AN$3/100)</f>
        <v>0.31620918162891926</v>
      </c>
      <c r="W14">
        <f>SUM(I73:I76)+'Dealer Stats'!H$8/100*(1-'Player Stats'!$AN$3/100)</f>
        <v>0.29529455760798196</v>
      </c>
      <c r="X14">
        <f>SUM(J73:J76)+'Dealer Stats'!I$8/100*(1-'Player Stats'!$AN$3/100)</f>
        <v>0.2711308640129747</v>
      </c>
      <c r="Y14">
        <f>SUM(K73:K76)+'Dealer Stats'!J$8/100*(1-'Player Stats'!$AN$3/100)</f>
        <v>0.23804512426413402</v>
      </c>
      <c r="Z14">
        <f>SUM(L73:L76)+'Dealer Stats'!K$8/100*(1-'Player Stats'!$AN$3/100)</f>
        <v>0.20318997597914551</v>
      </c>
    </row>
    <row r="15" spans="1:26" x14ac:dyDescent="0.3">
      <c r="A15" s="22" t="s">
        <v>43</v>
      </c>
      <c r="B15" s="22"/>
      <c r="C15" s="22"/>
      <c r="P15">
        <v>17</v>
      </c>
      <c r="Q15">
        <f>SUM(C80:C83)+'Dealer Stats'!B$8/100*(1-'Player Stats'!$AO$3/100)</f>
        <v>0.24537120531058665</v>
      </c>
      <c r="R15">
        <f>SUM(D80:D83)+'Dealer Stats'!C$8/100*(1-'Player Stats'!$AO$3/100)</f>
        <v>0.24708583558028796</v>
      </c>
      <c r="S15">
        <f>SUM(E80:E83)+'Dealer Stats'!D$8/100*(1-'Player Stats'!$AO$3/100)</f>
        <v>0.2487112785437624</v>
      </c>
      <c r="T15">
        <f>SUM(F80:F83)+'Dealer Stats'!E$8/100*(1-'Player Stats'!$AO$3/100)</f>
        <v>0.2507397538657401</v>
      </c>
      <c r="U15">
        <f>SUM(G80:G83)+'Dealer Stats'!F$8/100*(1-'Player Stats'!$AO$3/100)</f>
        <v>0.25558542866807937</v>
      </c>
      <c r="V15">
        <f>SUM(H80:H83)+'Dealer Stats'!G$8/100*(1-'Player Stats'!$AO$3/100)</f>
        <v>0.268460819657662</v>
      </c>
      <c r="W15">
        <f>SUM(I80:I83)+'Dealer Stats'!H$8/100*(1-'Player Stats'!$AO$3/100)</f>
        <v>0.26742341007355086</v>
      </c>
      <c r="X15">
        <f>SUM(J80:J83)+'Dealer Stats'!I$8/100*(1-'Player Stats'!$AO$3/100)</f>
        <v>0.24507042522084782</v>
      </c>
      <c r="Y15">
        <f>SUM(K80:K83)+'Dealer Stats'!J$8/100*(1-'Player Stats'!$AO$3/100)</f>
        <v>0.2138117795186783</v>
      </c>
      <c r="Z15">
        <f>SUM(L80:L83)+'Dealer Stats'!K$8/100*(1-'Player Stats'!$AO$3/100)</f>
        <v>0.17871430825926515</v>
      </c>
    </row>
    <row r="16" spans="1:26" x14ac:dyDescent="0.3">
      <c r="A16" s="22" t="s">
        <v>10</v>
      </c>
      <c r="B16" s="22"/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P16">
        <v>18</v>
      </c>
      <c r="Q16">
        <f>SUM(C87:C90)+'Dealer Stats'!B$8/100*(1-'Player Stats'!$AP$3/100)</f>
        <v>0.1953606292913932</v>
      </c>
      <c r="R16">
        <f>SUM(D87:D90)+'Dealer Stats'!C$8/100*(1-'Player Stats'!$AP$3/100)</f>
        <v>0.19627661108106439</v>
      </c>
      <c r="S16">
        <f>SUM(E87:E90)+'Dealer Stats'!D$8/100*(1-'Player Stats'!$AP$3/100)</f>
        <v>0.19716423201843325</v>
      </c>
      <c r="T16">
        <f>SUM(F87:F90)+'Dealer Stats'!E$8/100*(1-'Player Stats'!$AP$3/100)</f>
        <v>0.19829533330282889</v>
      </c>
      <c r="U16">
        <f>SUM(G87:G90)+'Dealer Stats'!F$8/100*(1-'Player Stats'!$AP$3/100)</f>
        <v>0.20101972309153027</v>
      </c>
      <c r="V16">
        <f>SUM(H87:H90)+'Dealer Stats'!G$8/100*(1-'Player Stats'!$AP$3/100)</f>
        <v>0.20816151842224326</v>
      </c>
      <c r="W16">
        <f>SUM(I87:I90)+'Dealer Stats'!H$8/100*(1-'Player Stats'!$AP$3/100)</f>
        <v>0.20990798385001461</v>
      </c>
      <c r="X16">
        <f>SUM(J87:J90)+'Dealer Stats'!I$8/100*(1-'Player Stats'!$AP$3/100)</f>
        <v>0.20794752864235644</v>
      </c>
      <c r="Y16">
        <f>SUM(K87:K90)+'Dealer Stats'!J$8/100*(1-'Player Stats'!$AP$3/100)</f>
        <v>0.17928561657931893</v>
      </c>
      <c r="Z16">
        <f>SUM(L87:L90)+'Dealer Stats'!K$8/100*(1-'Player Stats'!$AP$3/100)</f>
        <v>0.14408665656288655</v>
      </c>
    </row>
    <row r="17" spans="1:26" x14ac:dyDescent="0.3">
      <c r="B17">
        <v>17</v>
      </c>
      <c r="C17">
        <f>SUM('Player Stats'!$I$3:$I$7)/100*'Dealer Stats'!B$3/100</f>
        <v>6.4152760428190916E-2</v>
      </c>
      <c r="D17">
        <f>SUM('Player Stats'!$I$3:$I$7)/100*'Dealer Stats'!C$3/100</f>
        <v>6.1849237764021202E-2</v>
      </c>
      <c r="E17">
        <f>SUM('Player Stats'!$I$3:$I$7)/100*'Dealer Stats'!D$3/100</f>
        <v>6.0232771641445124E-2</v>
      </c>
      <c r="F17">
        <f>SUM('Player Stats'!$I$3:$I$7)/100*'Dealer Stats'!E$3/100</f>
        <v>5.6240009110686738E-2</v>
      </c>
      <c r="G17">
        <f>SUM('Player Stats'!$I$3:$I$7)/100*'Dealer Stats'!F$3/100</f>
        <v>7.6935937796679441E-2</v>
      </c>
      <c r="H17">
        <f>SUM('Player Stats'!$I$3:$I$7)/100*'Dealer Stats'!G$3/100</f>
        <v>0.17110416676165752</v>
      </c>
      <c r="I17">
        <f>SUM('Player Stats'!$I$3:$I$7)/100*'Dealer Stats'!H$3/100</f>
        <v>5.9857469405999925E-2</v>
      </c>
      <c r="J17">
        <f>SUM('Player Stats'!$I$3:$I$7)/100*'Dealer Stats'!I$3/100</f>
        <v>5.5792938628993927E-2</v>
      </c>
      <c r="K17">
        <f>SUM('Player Stats'!$I$3:$I$7)/100*'Dealer Stats'!J$3/100</f>
        <v>5.1952900049502607E-2</v>
      </c>
      <c r="L17">
        <f>SUM('Player Stats'!$I$3:$I$7)/100*'Dealer Stats'!K$3/100</f>
        <v>2.5354755958286557E-2</v>
      </c>
      <c r="P17">
        <v>19</v>
      </c>
      <c r="Q17">
        <f>SUM(C94:C97)+'Dealer Stats'!B$8/100*(1-'Player Stats'!$AQ$3/100)</f>
        <v>0.13684323049621133</v>
      </c>
      <c r="R17">
        <f>SUM(D94:D97)+'Dealer Stats'!C$8/100*(1-'Player Stats'!$AQ$3/100)</f>
        <v>0.13731335251190233</v>
      </c>
      <c r="S17">
        <f>SUM(E94:E97)+'Dealer Stats'!D$8/100*(1-'Player Stats'!$AQ$3/100)</f>
        <v>0.13771177752404554</v>
      </c>
      <c r="T17">
        <f>SUM(F94:F97)+'Dealer Stats'!E$8/100*(1-'Player Stats'!$AQ$3/100)</f>
        <v>0.13824157837263504</v>
      </c>
      <c r="U17">
        <f>SUM(G94:G97)+'Dealer Stats'!F$8/100*(1-'Player Stats'!$AQ$3/100)</f>
        <v>0.13962119974690348</v>
      </c>
      <c r="V17">
        <f>SUM(H94:H97)+'Dealer Stats'!G$8/100*(1-'Player Stats'!$AQ$3/100)</f>
        <v>0.14322143219888955</v>
      </c>
      <c r="W17">
        <f>SUM(I94:I97)+'Dealer Stats'!H$8/100*(1-'Player Stats'!$AQ$3/100)</f>
        <v>0.1439033496369102</v>
      </c>
      <c r="X17">
        <f>SUM(J94:J97)+'Dealer Stats'!I$8/100*(1-'Player Stats'!$AQ$3/100)</f>
        <v>0.1452178227433967</v>
      </c>
      <c r="Y17">
        <f>SUM(K94:K97)+'Dealer Stats'!J$8/100*(1-'Player Stats'!$AQ$3/100)</f>
        <v>0.13731578842327052</v>
      </c>
      <c r="Z17">
        <f>SUM(L94:L97)+'Dealer Stats'!K$8/100*(1-'Player Stats'!$AQ$3/100)</f>
        <v>0.10199103972504653</v>
      </c>
    </row>
    <row r="18" spans="1:26" x14ac:dyDescent="0.3">
      <c r="B18">
        <v>18</v>
      </c>
      <c r="C18">
        <f>SUM('Player Stats'!$I$4:$I$7)/100*'Dealer Stats'!B$4/100</f>
        <v>5.1283296613286337E-2</v>
      </c>
      <c r="D18">
        <f>SUM('Player Stats'!$I$4:$I$7)/100*'Dealer Stats'!C$4/100</f>
        <v>4.9933604833915901E-2</v>
      </c>
      <c r="E18">
        <f>SUM('Player Stats'!$I$4:$I$7)/100*'Dealer Stats'!D$4/100</f>
        <v>4.7662275498124768E-2</v>
      </c>
      <c r="F18">
        <f>SUM('Player Stats'!$I$4:$I$7)/100*'Dealer Stats'!E$4/100</f>
        <v>4.6994312133636654E-2</v>
      </c>
      <c r="G18">
        <f>SUM('Player Stats'!$I$4:$I$7)/100*'Dealer Stats'!F$4/100</f>
        <v>4.1207249692123159E-2</v>
      </c>
      <c r="H18">
        <f>SUM('Player Stats'!$I$4:$I$7)/100*'Dealer Stats'!G$4/100</f>
        <v>5.3446432536512954E-2</v>
      </c>
      <c r="I18">
        <f>SUM('Player Stats'!$I$4:$I$7)/100*'Dealer Stats'!H$4/100</f>
        <v>0.13912401668584565</v>
      </c>
      <c r="J18">
        <f>SUM('Player Stats'!$I$4:$I$7)/100*'Dealer Stats'!I$4/100</f>
        <v>4.5464684175496116E-2</v>
      </c>
      <c r="K18">
        <f>SUM('Player Stats'!$I$4:$I$7)/100*'Dealer Stats'!J$4/100</f>
        <v>4.3251770263755353E-2</v>
      </c>
      <c r="L18">
        <f>SUM('Player Stats'!$I$4:$I$7)/100*'Dealer Stats'!K$4/100</f>
        <v>4.4226922274041056E-2</v>
      </c>
      <c r="P18">
        <v>20</v>
      </c>
      <c r="Q18">
        <f>SUM(C101:C104)+'Dealer Stats'!B$8/100*(1-'Player Stats'!$AR$3/100)</f>
        <v>6.805502423922459E-2</v>
      </c>
      <c r="R18">
        <f>SUM(D101:D104)+'Dealer Stats'!C$8/100*(1-'Player Stats'!$AR$3/100)</f>
        <v>6.8288825831435099E-2</v>
      </c>
      <c r="S18">
        <f>SUM(E101:E104)+'Dealer Stats'!D$8/100*(1-'Player Stats'!$AR$3/100)</f>
        <v>6.8486970991854051E-2</v>
      </c>
      <c r="T18">
        <f>SUM(F101:F104)+'Dealer Stats'!E$8/100*(1-'Player Stats'!$AR$3/100)</f>
        <v>6.875045212615627E-2</v>
      </c>
      <c r="U18">
        <f>SUM(G101:G104)+'Dealer Stats'!F$8/100*(1-'Player Stats'!$AR$3/100)</f>
        <v>6.9436566928666649E-2</v>
      </c>
      <c r="V18">
        <f>SUM(H101:H104)+'Dealer Stats'!G$8/100*(1-'Player Stats'!$AR$3/100)</f>
        <v>7.1227038447778737E-2</v>
      </c>
      <c r="W18">
        <f>SUM(I101:I104)+'Dealer Stats'!H$8/100*(1-'Player Stats'!$AR$3/100)</f>
        <v>7.1566170369799023E-2</v>
      </c>
      <c r="X18">
        <f>SUM(J101:J104)+'Dealer Stats'!I$8/100*(1-'Player Stats'!$AR$3/100)</f>
        <v>7.2219885564912198E-2</v>
      </c>
      <c r="Y18">
        <f>SUM(K101:K104)+'Dealer Stats'!J$8/100*(1-'Player Stats'!$AR$3/100)</f>
        <v>6.8290037261526368E-2</v>
      </c>
      <c r="Z18">
        <f>SUM(L101:L104)+'Dealer Stats'!K$8/100*(1-'Player Stats'!$AR$3/100)</f>
        <v>5.0722294815043326E-2</v>
      </c>
    </row>
    <row r="19" spans="1:26" x14ac:dyDescent="0.3">
      <c r="B19">
        <v>19</v>
      </c>
      <c r="C19">
        <f>SUM('Player Stats'!$I$5:$I$7)/100*'Dealer Stats'!B$5/100</f>
        <v>9.8379589499414631E-3</v>
      </c>
      <c r="D19">
        <f>SUM('Player Stats'!$I$5:$I$7)/100*'Dealer Stats'!C$5/100</f>
        <v>9.4906321400311383E-3</v>
      </c>
      <c r="E19">
        <f>SUM('Player Stats'!$I$5:$I$7)/100*'Dealer Stats'!D$5/100</f>
        <v>9.2477917788002309E-3</v>
      </c>
      <c r="F19">
        <f>SUM('Player Stats'!$I$5:$I$7)/100*'Dealer Stats'!E$5/100</f>
        <v>8.9590912006768351E-3</v>
      </c>
      <c r="G19">
        <f>SUM('Player Stats'!$I$5:$I$7)/100*'Dealer Stats'!F$5/100</f>
        <v>8.1997947333568785E-3</v>
      </c>
      <c r="H19">
        <f>SUM('Player Stats'!$I$5:$I$7)/100*'Dealer Stats'!G$5/100</f>
        <v>6.0524292607870723E-3</v>
      </c>
      <c r="I19">
        <f>SUM('Player Stats'!$I$5:$I$7)/100*'Dealer Stats'!H$5/100</f>
        <v>9.9271264047727931E-3</v>
      </c>
      <c r="J19">
        <f>SUM('Player Stats'!$I$5:$I$7)/100*'Dealer Stats'!I$5/100</f>
        <v>2.7080695104232767E-2</v>
      </c>
      <c r="K19">
        <f>SUM('Player Stats'!$I$5:$I$7)/100*'Dealer Stats'!J$5/100</f>
        <v>8.6271367429166732E-3</v>
      </c>
      <c r="L19">
        <f>SUM('Player Stats'!$I$5:$I$7)/100*'Dealer Stats'!K$5/100</f>
        <v>8.4503979258179276E-3</v>
      </c>
    </row>
    <row r="20" spans="1:26" x14ac:dyDescent="0.3">
      <c r="B20">
        <v>20</v>
      </c>
      <c r="C20">
        <f>SUM('Player Stats'!$I$6:$I$7)/100*'Dealer Stats'!B$6/100</f>
        <v>0</v>
      </c>
      <c r="D20">
        <f>SUM('Player Stats'!$I$6:$I$7)/100*'Dealer Stats'!C$6/100</f>
        <v>0</v>
      </c>
      <c r="E20">
        <f>SUM('Player Stats'!$I$6:$I$7)/100*'Dealer Stats'!D$6/100</f>
        <v>0</v>
      </c>
      <c r="F20">
        <f>SUM('Player Stats'!$I$6:$I$7)/100*'Dealer Stats'!E$6/100</f>
        <v>0</v>
      </c>
      <c r="G20">
        <f>SUM('Player Stats'!$I$6:$I$7)/100*'Dealer Stats'!F$6/100</f>
        <v>0</v>
      </c>
      <c r="H20">
        <f>SUM('Player Stats'!$I$6:$I$7)/100*'Dealer Stats'!G$6/100</f>
        <v>0</v>
      </c>
      <c r="I20">
        <f>SUM('Player Stats'!$I$6:$I$7)/100*'Dealer Stats'!H$6/100</f>
        <v>0</v>
      </c>
      <c r="J20">
        <f>SUM('Player Stats'!$I$6:$I$7)/100*'Dealer Stats'!I$6/100</f>
        <v>0</v>
      </c>
      <c r="K20">
        <f>SUM('Player Stats'!$I$6:$I$7)/100*'Dealer Stats'!J$6/100</f>
        <v>0</v>
      </c>
      <c r="L20">
        <f>SUM('Player Stats'!$I$6:$I$7)/100*'Dealer Stats'!K$6/100</f>
        <v>0</v>
      </c>
    </row>
    <row r="22" spans="1:26" x14ac:dyDescent="0.3">
      <c r="A22" s="22" t="s">
        <v>44</v>
      </c>
      <c r="B22" s="22"/>
      <c r="C22" s="22"/>
      <c r="Q22" s="23" t="s">
        <v>56</v>
      </c>
      <c r="R22" s="23"/>
      <c r="S22" s="23"/>
      <c r="T22" s="23"/>
      <c r="U22" s="23"/>
      <c r="V22" s="23"/>
      <c r="W22" s="23"/>
      <c r="X22" s="23"/>
      <c r="Y22" s="23"/>
      <c r="Z22" s="23"/>
    </row>
    <row r="23" spans="1:26" x14ac:dyDescent="0.3">
      <c r="A23" s="22" t="s">
        <v>10</v>
      </c>
      <c r="B23" s="22"/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x14ac:dyDescent="0.3">
      <c r="B24">
        <v>17</v>
      </c>
      <c r="C24">
        <f>SUM('Player Stats'!$J$3:$J$7)/100*'Dealer Stats'!B$3/100</f>
        <v>7.5028871118373211E-2</v>
      </c>
      <c r="D24">
        <f>SUM('Player Stats'!$J$3:$J$7)/100*'Dealer Stats'!C$3/100</f>
        <v>7.2334821728531298E-2</v>
      </c>
      <c r="E24">
        <f>SUM('Player Stats'!$J$3:$J$7)/100*'Dealer Stats'!D$3/100</f>
        <v>7.0444308716020587E-2</v>
      </c>
      <c r="F24">
        <f>SUM('Player Stats'!$J$3:$J$7)/100*'Dealer Stats'!E$3/100</f>
        <v>6.5774634904215326E-2</v>
      </c>
      <c r="G24">
        <f>SUM('Player Stats'!$J$3:$J$7)/100*'Dealer Stats'!F$3/100</f>
        <v>8.9979238972570263E-2</v>
      </c>
      <c r="H24">
        <f>SUM('Player Stats'!$J$3:$J$7)/100*'Dealer Stats'!G$3/100</f>
        <v>0.20011223819662313</v>
      </c>
      <c r="I24">
        <f>SUM('Player Stats'!$J$3:$J$7)/100*'Dealer Stats'!H$3/100</f>
        <v>7.00053797772546E-2</v>
      </c>
      <c r="J24">
        <f>SUM('Player Stats'!$J$3:$J$7)/100*'Dealer Stats'!I$3/100</f>
        <v>6.5251770520393437E-2</v>
      </c>
      <c r="K24">
        <f>SUM('Player Stats'!$J$3:$J$7)/100*'Dealer Stats'!J$3/100</f>
        <v>6.0760712649349305E-2</v>
      </c>
      <c r="L24">
        <f>SUM('Player Stats'!$J$3:$J$7)/100*'Dealer Stats'!K$3/100</f>
        <v>2.9653263621624838E-2</v>
      </c>
      <c r="Q24">
        <v>2</v>
      </c>
      <c r="R24">
        <v>3</v>
      </c>
      <c r="S24">
        <v>4</v>
      </c>
      <c r="T24">
        <v>5</v>
      </c>
      <c r="U24">
        <v>6</v>
      </c>
      <c r="V24">
        <v>7</v>
      </c>
      <c r="W24">
        <v>8</v>
      </c>
      <c r="X24">
        <v>9</v>
      </c>
      <c r="Y24">
        <v>10</v>
      </c>
      <c r="Z24">
        <v>11</v>
      </c>
    </row>
    <row r="25" spans="1:26" x14ac:dyDescent="0.3">
      <c r="B25">
        <v>18</v>
      </c>
      <c r="C25">
        <f>SUM('Player Stats'!$J$4:$J$7)/100*'Dealer Stats'!B$4/100</f>
        <v>6.1601346113817915E-2</v>
      </c>
      <c r="D25">
        <f>SUM('Player Stats'!$J$4:$J$7)/100*'Dealer Stats'!C$4/100</f>
        <v>5.9980100290349683E-2</v>
      </c>
      <c r="E25">
        <f>SUM('Player Stats'!$J$4:$J$7)/100*'Dealer Stats'!D$4/100</f>
        <v>5.7251786125844743E-2</v>
      </c>
      <c r="F25">
        <f>SUM('Player Stats'!$J$4:$J$7)/100*'Dealer Stats'!E$4/100</f>
        <v>5.6449430483276268E-2</v>
      </c>
      <c r="G25">
        <f>SUM('Player Stats'!$J$4:$J$7)/100*'Dealer Stats'!F$4/100</f>
        <v>4.9498027980232229E-2</v>
      </c>
      <c r="H25">
        <f>SUM('Player Stats'!$J$4:$J$7)/100*'Dealer Stats'!G$4/100</f>
        <v>6.4199698667140176E-2</v>
      </c>
      <c r="I25">
        <f>SUM('Player Stats'!$J$4:$J$7)/100*'Dealer Stats'!H$4/100</f>
        <v>0.16711536251725684</v>
      </c>
      <c r="J25">
        <f>SUM('Player Stats'!$J$4:$J$7)/100*'Dealer Stats'!I$4/100</f>
        <v>5.4612045847391232E-2</v>
      </c>
      <c r="K25">
        <f>SUM('Player Stats'!$J$4:$J$7)/100*'Dealer Stats'!J$4/100</f>
        <v>5.1953900119647421E-2</v>
      </c>
      <c r="L25">
        <f>SUM('Player Stats'!$J$4:$J$7)/100*'Dealer Stats'!K$4/100</f>
        <v>5.3125249866372404E-2</v>
      </c>
      <c r="P25">
        <v>6</v>
      </c>
      <c r="Q25">
        <f>'Dealer Stats'!B$8/100</f>
        <v>0.36510702263797301</v>
      </c>
      <c r="R25">
        <f>'Dealer Stats'!C$8/100</f>
        <v>0.38388054354198159</v>
      </c>
      <c r="S25">
        <f>'Dealer Stats'!D$8/100</f>
        <v>0.40276003232576441</v>
      </c>
      <c r="T25">
        <f>'Dealer Stats'!E$8/100</f>
        <v>0.42467784901729094</v>
      </c>
      <c r="U25">
        <f>'Dealer Stats'!F$8/100</f>
        <v>0.42238329041700517</v>
      </c>
      <c r="V25">
        <f>'Dealer Stats'!G$8/100</f>
        <v>0.261737739182199</v>
      </c>
      <c r="W25">
        <f>'Dealer Stats'!H$8/100</f>
        <v>0.2438387201183706</v>
      </c>
      <c r="X25">
        <f>'Dealer Stats'!I$8/100</f>
        <v>0.22925142288328501</v>
      </c>
      <c r="Y25">
        <f>'Dealer Stats'!J$8/100</f>
        <v>0.2125019093612748</v>
      </c>
      <c r="Z25">
        <f>'Dealer Stats'!K$8/100</f>
        <v>0.27075844008772032</v>
      </c>
    </row>
    <row r="26" spans="1:26" x14ac:dyDescent="0.3">
      <c r="B26">
        <v>19</v>
      </c>
      <c r="C26">
        <f>SUM('Player Stats'!$J$5:$J$7)/100*'Dealer Stats'!B$5/100</f>
        <v>4.9440925035044422E-2</v>
      </c>
      <c r="D26">
        <f>SUM('Player Stats'!$J$5:$J$7)/100*'Dealer Stats'!C$5/100</f>
        <v>4.7695424890266958E-2</v>
      </c>
      <c r="E26">
        <f>SUM('Player Stats'!$J$5:$J$7)/100*'Dealer Stats'!D$5/100</f>
        <v>4.6475024179490287E-2</v>
      </c>
      <c r="F26">
        <f>SUM('Player Stats'!$J$5:$J$7)/100*'Dealer Stats'!E$5/100</f>
        <v>4.5024151725844022E-2</v>
      </c>
      <c r="G26">
        <f>SUM('Player Stats'!$J$5:$J$7)/100*'Dealer Stats'!F$5/100</f>
        <v>4.12082870824605E-2</v>
      </c>
      <c r="H26">
        <f>SUM('Player Stats'!$J$5:$J$7)/100*'Dealer Stats'!G$5/100</f>
        <v>3.0416644639919287E-2</v>
      </c>
      <c r="I26">
        <f>SUM('Player Stats'!$J$5:$J$7)/100*'Dealer Stats'!H$5/100</f>
        <v>4.9889038456976086E-2</v>
      </c>
      <c r="J26">
        <f>SUM('Player Stats'!$J$5:$J$7)/100*'Dealer Stats'!I$5/100</f>
        <v>0.13609475536114463</v>
      </c>
      <c r="K26">
        <f>SUM('Player Stats'!$J$5:$J$7)/100*'Dealer Stats'!J$5/100</f>
        <v>4.3355905746705566E-2</v>
      </c>
      <c r="L26">
        <f>SUM('Player Stats'!$J$5:$J$7)/100*'Dealer Stats'!K$5/100</f>
        <v>4.2467700108582473E-2</v>
      </c>
      <c r="P26">
        <v>7</v>
      </c>
      <c r="Q26">
        <f>'Dealer Stats'!B$8/100</f>
        <v>0.36510702263797301</v>
      </c>
      <c r="R26">
        <f>'Dealer Stats'!C$8/100</f>
        <v>0.38388054354198159</v>
      </c>
      <c r="S26">
        <f>'Dealer Stats'!D$8/100</f>
        <v>0.40276003232576441</v>
      </c>
      <c r="T26">
        <f>'Dealer Stats'!E$8/100</f>
        <v>0.42467784901729094</v>
      </c>
      <c r="U26">
        <f>'Dealer Stats'!F$8/100</f>
        <v>0.42238329041700517</v>
      </c>
      <c r="V26">
        <f>'Dealer Stats'!G$8/100</f>
        <v>0.261737739182199</v>
      </c>
      <c r="W26">
        <f>'Dealer Stats'!H$8/100</f>
        <v>0.2438387201183706</v>
      </c>
      <c r="X26">
        <f>'Dealer Stats'!I$8/100</f>
        <v>0.22925142288328501</v>
      </c>
      <c r="Y26">
        <f>'Dealer Stats'!J$8/100</f>
        <v>0.2125019093612748</v>
      </c>
      <c r="Z26">
        <f>'Dealer Stats'!K$8/100</f>
        <v>0.27075844008772032</v>
      </c>
    </row>
    <row r="27" spans="1:26" x14ac:dyDescent="0.3">
      <c r="B27">
        <v>20</v>
      </c>
      <c r="C27">
        <f>SUM('Player Stats'!$J$6:$J$7)/100*'Dealer Stats'!B$6/100</f>
        <v>9.3954861956064041E-3</v>
      </c>
      <c r="D27">
        <f>SUM('Player Stats'!$J$6:$J$7)/100*'Dealer Stats'!C$6/100</f>
        <v>9.180749510962016E-3</v>
      </c>
      <c r="E27">
        <f>SUM('Player Stats'!$J$6:$J$7)/100*'Dealer Stats'!D$6/100</f>
        <v>8.886432755504858E-3</v>
      </c>
      <c r="F27">
        <f>SUM('Player Stats'!$J$6:$J$7)/100*'Dealer Stats'!E$6/100</f>
        <v>8.5447107002200422E-3</v>
      </c>
      <c r="G27">
        <f>SUM('Player Stats'!$J$6:$J$7)/100*'Dealer Stats'!F$6/100</f>
        <v>7.8778715873073727E-3</v>
      </c>
      <c r="H27">
        <f>SUM('Player Stats'!$J$6:$J$7)/100*'Dealer Stats'!G$6/100</f>
        <v>6.1051307142378688E-3</v>
      </c>
      <c r="I27">
        <f>SUM('Player Stats'!$J$6:$J$7)/100*'Dealer Stats'!H$6/100</f>
        <v>5.3720916234026627E-3</v>
      </c>
      <c r="J27">
        <f>SUM('Player Stats'!$J$6:$J$7)/100*'Dealer Stats'!I$6/100</f>
        <v>9.333695630791991E-3</v>
      </c>
      <c r="K27">
        <f>SUM('Player Stats'!$J$6:$J$7)/100*'Dealer Stats'!J$6/100</f>
        <v>2.6327420440872266E-2</v>
      </c>
      <c r="L27">
        <f>SUM('Player Stats'!$J$6:$J$7)/100*'Dealer Stats'!K$6/100</f>
        <v>8.5343211376166517E-3</v>
      </c>
      <c r="P27">
        <v>8</v>
      </c>
      <c r="Q27">
        <f>'Dealer Stats'!B$8/100</f>
        <v>0.36510702263797301</v>
      </c>
      <c r="R27">
        <f>'Dealer Stats'!C$8/100</f>
        <v>0.38388054354198159</v>
      </c>
      <c r="S27">
        <f>'Dealer Stats'!D$8/100</f>
        <v>0.40276003232576441</v>
      </c>
      <c r="T27">
        <f>'Dealer Stats'!E$8/100</f>
        <v>0.42467784901729094</v>
      </c>
      <c r="U27">
        <f>'Dealer Stats'!F$8/100</f>
        <v>0.42238329041700517</v>
      </c>
      <c r="V27">
        <f>'Dealer Stats'!G$8/100</f>
        <v>0.261737739182199</v>
      </c>
      <c r="W27">
        <f>'Dealer Stats'!H$8/100</f>
        <v>0.2438387201183706</v>
      </c>
      <c r="X27">
        <f>'Dealer Stats'!I$8/100</f>
        <v>0.22925142288328501</v>
      </c>
      <c r="Y27">
        <f>'Dealer Stats'!J$8/100</f>
        <v>0.2125019093612748</v>
      </c>
      <c r="Z27">
        <f>'Dealer Stats'!K$8/100</f>
        <v>0.27075844008772032</v>
      </c>
    </row>
    <row r="28" spans="1:26" x14ac:dyDescent="0.3">
      <c r="P28">
        <v>9</v>
      </c>
      <c r="Q28">
        <f>'Dealer Stats'!B$8/100</f>
        <v>0.36510702263797301</v>
      </c>
      <c r="R28">
        <f>'Dealer Stats'!C$8/100</f>
        <v>0.38388054354198159</v>
      </c>
      <c r="S28">
        <f>'Dealer Stats'!D$8/100</f>
        <v>0.40276003232576441</v>
      </c>
      <c r="T28">
        <f>'Dealer Stats'!E$8/100</f>
        <v>0.42467784901729094</v>
      </c>
      <c r="U28">
        <f>'Dealer Stats'!F$8/100</f>
        <v>0.42238329041700517</v>
      </c>
      <c r="V28">
        <f>'Dealer Stats'!G$8/100</f>
        <v>0.261737739182199</v>
      </c>
      <c r="W28">
        <f>'Dealer Stats'!H$8/100</f>
        <v>0.2438387201183706</v>
      </c>
      <c r="X28">
        <f>'Dealer Stats'!I$8/100</f>
        <v>0.22925142288328501</v>
      </c>
      <c r="Y28">
        <f>'Dealer Stats'!J$8/100</f>
        <v>0.2125019093612748</v>
      </c>
      <c r="Z28">
        <f>'Dealer Stats'!K$8/100</f>
        <v>0.27075844008772032</v>
      </c>
    </row>
    <row r="29" spans="1:26" x14ac:dyDescent="0.3">
      <c r="A29" s="22" t="s">
        <v>45</v>
      </c>
      <c r="B29" s="22"/>
      <c r="C29" s="22"/>
      <c r="P29">
        <v>10</v>
      </c>
      <c r="Q29">
        <f>'Dealer Stats'!B$8/100</f>
        <v>0.36510702263797301</v>
      </c>
      <c r="R29">
        <f>'Dealer Stats'!C$8/100</f>
        <v>0.38388054354198159</v>
      </c>
      <c r="S29">
        <f>'Dealer Stats'!D$8/100</f>
        <v>0.40276003232576441</v>
      </c>
      <c r="T29">
        <f>'Dealer Stats'!E$8/100</f>
        <v>0.42467784901729094</v>
      </c>
      <c r="U29">
        <f>'Dealer Stats'!F$8/100</f>
        <v>0.42238329041700517</v>
      </c>
      <c r="V29">
        <f>'Dealer Stats'!G$8/100</f>
        <v>0.261737739182199</v>
      </c>
      <c r="W29">
        <f>'Dealer Stats'!H$8/100</f>
        <v>0.2438387201183706</v>
      </c>
      <c r="X29">
        <f>'Dealer Stats'!I$8/100</f>
        <v>0.22925142288328501</v>
      </c>
      <c r="Y29">
        <f>'Dealer Stats'!J$8/100</f>
        <v>0.2125019093612748</v>
      </c>
      <c r="Z29">
        <f>'Dealer Stats'!K$8/100</f>
        <v>0.27075844008772032</v>
      </c>
    </row>
    <row r="30" spans="1:26" x14ac:dyDescent="0.3">
      <c r="A30" s="22" t="s">
        <v>10</v>
      </c>
      <c r="B30" s="22"/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P30">
        <v>11</v>
      </c>
      <c r="Q30">
        <f>'Dealer Stats'!B$8/100</f>
        <v>0.36510702263797301</v>
      </c>
      <c r="R30">
        <f>'Dealer Stats'!C$8/100</f>
        <v>0.38388054354198159</v>
      </c>
      <c r="S30">
        <f>'Dealer Stats'!D$8/100</f>
        <v>0.40276003232576441</v>
      </c>
      <c r="T30">
        <f>'Dealer Stats'!E$8/100</f>
        <v>0.42467784901729094</v>
      </c>
      <c r="U30">
        <f>'Dealer Stats'!F$8/100</f>
        <v>0.42238329041700517</v>
      </c>
      <c r="V30">
        <f>'Dealer Stats'!G$8/100</f>
        <v>0.261737739182199</v>
      </c>
      <c r="W30">
        <f>'Dealer Stats'!H$8/100</f>
        <v>0.2438387201183706</v>
      </c>
      <c r="X30">
        <f>'Dealer Stats'!I$8/100</f>
        <v>0.22925142288328501</v>
      </c>
      <c r="Y30">
        <f>'Dealer Stats'!J$8/100</f>
        <v>0.2125019093612748</v>
      </c>
      <c r="Z30">
        <f>'Dealer Stats'!K$8/100</f>
        <v>0.27075844008772032</v>
      </c>
    </row>
    <row r="31" spans="1:26" x14ac:dyDescent="0.3">
      <c r="B31">
        <v>17</v>
      </c>
      <c r="C31">
        <f>SUM('Player Stats'!$K$3:$K$7)/100*'Dealer Stats'!B$3/100</f>
        <v>8.5648702512488337E-2</v>
      </c>
      <c r="D31">
        <f>SUM('Player Stats'!$K$3:$K$7)/100*'Dealer Stats'!C$3/100</f>
        <v>8.2573328575694355E-2</v>
      </c>
      <c r="E31">
        <f>SUM('Player Stats'!$K$3:$K$7)/100*'Dealer Stats'!D$3/100</f>
        <v>8.041522617869766E-2</v>
      </c>
      <c r="F31">
        <f>SUM('Player Stats'!$K$3:$K$7)/100*'Dealer Stats'!E$3/100</f>
        <v>7.5084591488663963E-2</v>
      </c>
      <c r="G31">
        <f>SUM('Player Stats'!$K$3:$K$7)/100*'Dealer Stats'!F$3/100</f>
        <v>0.10271519424706579</v>
      </c>
      <c r="H31">
        <f>SUM('Player Stats'!$K$3:$K$7)/100*'Dealer Stats'!G$3/100</f>
        <v>0.22843677777545107</v>
      </c>
      <c r="I31">
        <f>SUM('Player Stats'!$K$3:$K$7)/100*'Dealer Stats'!H$3/100</f>
        <v>7.9914169804796223E-2</v>
      </c>
      <c r="J31">
        <f>SUM('Player Stats'!$K$3:$K$7)/100*'Dealer Stats'!I$3/100</f>
        <v>7.4487719172756636E-2</v>
      </c>
      <c r="K31">
        <f>SUM('Player Stats'!$K$3:$K$7)/100*'Dealer Stats'!J$3/100</f>
        <v>6.9360982306936547E-2</v>
      </c>
      <c r="L31">
        <f>SUM('Player Stats'!$K$3:$K$7)/100*'Dealer Stats'!K$3/100</f>
        <v>3.3850483375205638E-2</v>
      </c>
      <c r="P31">
        <v>12</v>
      </c>
      <c r="Q31">
        <f>'Dealer Stats'!B$8/100</f>
        <v>0.36510702263797301</v>
      </c>
      <c r="R31">
        <f>'Dealer Stats'!C$8/100</f>
        <v>0.38388054354198159</v>
      </c>
      <c r="S31">
        <f>'Dealer Stats'!D$8/100</f>
        <v>0.40276003232576441</v>
      </c>
      <c r="T31">
        <f>'Dealer Stats'!E$8/100</f>
        <v>0.42467784901729094</v>
      </c>
      <c r="U31">
        <f>'Dealer Stats'!F$8/100</f>
        <v>0.42238329041700517</v>
      </c>
      <c r="V31">
        <f>'Dealer Stats'!G$8/100</f>
        <v>0.261737739182199</v>
      </c>
      <c r="W31">
        <f>'Dealer Stats'!H$8/100</f>
        <v>0.2438387201183706</v>
      </c>
      <c r="X31">
        <f>'Dealer Stats'!I$8/100</f>
        <v>0.22925142288328501</v>
      </c>
      <c r="Y31">
        <f>'Dealer Stats'!J$8/100</f>
        <v>0.2125019093612748</v>
      </c>
      <c r="Z31">
        <f>'Dealer Stats'!K$8/100</f>
        <v>0.27075844008772032</v>
      </c>
    </row>
    <row r="32" spans="1:26" x14ac:dyDescent="0.3">
      <c r="B32">
        <v>18</v>
      </c>
      <c r="C32">
        <f>SUM('Player Stats'!$K$4:$K$7)/100*'Dealer Stats'!B$4/100</f>
        <v>7.1868381309673518E-2</v>
      </c>
      <c r="D32">
        <f>SUM('Player Stats'!$K$4:$K$7)/100*'Dealer Stats'!C$4/100</f>
        <v>6.9976924054462736E-2</v>
      </c>
      <c r="E32">
        <f>SUM('Player Stats'!$K$4:$K$7)/100*'Dealer Stats'!D$4/100</f>
        <v>6.6793884476968157E-2</v>
      </c>
      <c r="F32">
        <f>SUM('Player Stats'!$K$4:$K$7)/100*'Dealer Stats'!E$4/100</f>
        <v>6.5857801016072096E-2</v>
      </c>
      <c r="G32">
        <f>SUM('Player Stats'!$K$4:$K$7)/100*'Dealer Stats'!F$4/100</f>
        <v>5.7747815159549951E-2</v>
      </c>
      <c r="H32">
        <f>SUM('Player Stats'!$K$4:$K$7)/100*'Dealer Stats'!G$4/100</f>
        <v>7.4899798703282061E-2</v>
      </c>
      <c r="I32">
        <f>SUM('Player Stats'!$K$4:$K$7)/100*'Dealer Stats'!H$4/100</f>
        <v>0.19496831406741741</v>
      </c>
      <c r="J32">
        <f>SUM('Player Stats'!$K$4:$K$7)/100*'Dealer Stats'!I$4/100</f>
        <v>6.371418130717256E-2</v>
      </c>
      <c r="K32">
        <f>SUM('Player Stats'!$K$4:$K$7)/100*'Dealer Stats'!J$4/100</f>
        <v>6.0613005070127318E-2</v>
      </c>
      <c r="L32">
        <f>SUM('Player Stats'!$K$4:$K$7)/100*'Dealer Stats'!K$4/100</f>
        <v>6.1979582516163631E-2</v>
      </c>
      <c r="P32">
        <v>13</v>
      </c>
      <c r="Q32">
        <f>'Dealer Stats'!B$8/100</f>
        <v>0.36510702263797301</v>
      </c>
      <c r="R32">
        <f>'Dealer Stats'!C$8/100</f>
        <v>0.38388054354198159</v>
      </c>
      <c r="S32">
        <f>'Dealer Stats'!D$8/100</f>
        <v>0.40276003232576441</v>
      </c>
      <c r="T32">
        <f>'Dealer Stats'!E$8/100</f>
        <v>0.42467784901729094</v>
      </c>
      <c r="U32">
        <f>'Dealer Stats'!F$8/100</f>
        <v>0.42238329041700517</v>
      </c>
      <c r="V32">
        <f>'Dealer Stats'!G$8/100</f>
        <v>0.261737739182199</v>
      </c>
      <c r="W32">
        <f>'Dealer Stats'!H$8/100</f>
        <v>0.2438387201183706</v>
      </c>
      <c r="X32">
        <f>'Dealer Stats'!I$8/100</f>
        <v>0.22925142288328501</v>
      </c>
      <c r="Y32">
        <f>'Dealer Stats'!J$8/100</f>
        <v>0.2125019093612748</v>
      </c>
      <c r="Z32">
        <f>'Dealer Stats'!K$8/100</f>
        <v>0.27075844008772032</v>
      </c>
    </row>
    <row r="33" spans="1:30" x14ac:dyDescent="0.3">
      <c r="B33">
        <v>19</v>
      </c>
      <c r="C33">
        <f>SUM('Player Stats'!$K$5:$K$7)/100*'Dealer Stats'!B$5/100</f>
        <v>5.9463457171608808E-2</v>
      </c>
      <c r="D33">
        <f>SUM('Player Stats'!$K$5:$K$7)/100*'Dealer Stats'!C$5/100</f>
        <v>5.7364113904296535E-2</v>
      </c>
      <c r="E33">
        <f>SUM('Player Stats'!$K$5:$K$7)/100*'Dealer Stats'!D$5/100</f>
        <v>5.5896316824326206E-2</v>
      </c>
      <c r="F33">
        <f>SUM('Player Stats'!$K$5:$K$7)/100*'Dealer Stats'!E$5/100</f>
        <v>5.4151327385967007E-2</v>
      </c>
      <c r="G33">
        <f>SUM('Player Stats'!$K$5:$K$7)/100*'Dealer Stats'!F$5/100</f>
        <v>4.9561920864271476E-2</v>
      </c>
      <c r="H33">
        <f>SUM('Player Stats'!$K$5:$K$7)/100*'Dealer Stats'!G$5/100</f>
        <v>3.6582625518593516E-2</v>
      </c>
      <c r="I33">
        <f>SUM('Player Stats'!$K$5:$K$7)/100*'Dealer Stats'!H$5/100</f>
        <v>6.0002410948346789E-2</v>
      </c>
      <c r="J33">
        <f>SUM('Player Stats'!$K$5:$K$7)/100*'Dealer Stats'!I$5/100</f>
        <v>0.16368352030148725</v>
      </c>
      <c r="K33">
        <f>SUM('Player Stats'!$K$5:$K$7)/100*'Dealer Stats'!J$5/100</f>
        <v>5.2144899042203326E-2</v>
      </c>
      <c r="L33">
        <f>SUM('Player Stats'!$K$5:$K$7)/100*'Dealer Stats'!K$5/100</f>
        <v>5.1076638731849568E-2</v>
      </c>
      <c r="P33">
        <v>14</v>
      </c>
      <c r="Q33">
        <f>'Dealer Stats'!B$8/100</f>
        <v>0.36510702263797301</v>
      </c>
      <c r="R33">
        <f>'Dealer Stats'!C$8/100</f>
        <v>0.38388054354198159</v>
      </c>
      <c r="S33">
        <f>'Dealer Stats'!D$8/100</f>
        <v>0.40276003232576441</v>
      </c>
      <c r="T33">
        <f>'Dealer Stats'!E$8/100</f>
        <v>0.42467784901729094</v>
      </c>
      <c r="U33">
        <f>'Dealer Stats'!F$8/100</f>
        <v>0.42238329041700517</v>
      </c>
      <c r="V33">
        <f>'Dealer Stats'!G$8/100</f>
        <v>0.261737739182199</v>
      </c>
      <c r="W33">
        <f>'Dealer Stats'!H$8/100</f>
        <v>0.2438387201183706</v>
      </c>
      <c r="X33">
        <f>'Dealer Stats'!I$8/100</f>
        <v>0.22925142288328501</v>
      </c>
      <c r="Y33">
        <f>'Dealer Stats'!J$8/100</f>
        <v>0.2125019093612748</v>
      </c>
      <c r="Z33">
        <f>'Dealer Stats'!K$8/100</f>
        <v>0.27075844008772032</v>
      </c>
    </row>
    <row r="34" spans="1:30" x14ac:dyDescent="0.3">
      <c r="B34">
        <v>20</v>
      </c>
      <c r="C34">
        <f>SUM('Player Stats'!$K$6:$K$7)/100*'Dealer Stats'!B$6/100</f>
        <v>4.6995705075881453E-2</v>
      </c>
      <c r="D34">
        <f>SUM('Player Stats'!$K$6:$K$7)/100*'Dealer Stats'!C$6/100</f>
        <v>4.5921603992614531E-2</v>
      </c>
      <c r="E34">
        <f>SUM('Player Stats'!$K$6:$K$7)/100*'Dealer Stats'!D$6/100</f>
        <v>4.4449447773086161E-2</v>
      </c>
      <c r="F34">
        <f>SUM('Player Stats'!$K$6:$K$7)/100*'Dealer Stats'!E$6/100</f>
        <v>4.274017285173095E-2</v>
      </c>
      <c r="G34">
        <f>SUM('Player Stats'!$K$6:$K$7)/100*'Dealer Stats'!F$6/100</f>
        <v>3.9404680293808704E-2</v>
      </c>
      <c r="H34">
        <f>SUM('Player Stats'!$K$6:$K$7)/100*'Dealer Stats'!G$6/100</f>
        <v>3.0537527970633169E-2</v>
      </c>
      <c r="I34">
        <f>SUM('Player Stats'!$K$6:$K$7)/100*'Dealer Stats'!H$6/100</f>
        <v>2.687090676500644E-2</v>
      </c>
      <c r="J34">
        <f>SUM('Player Stats'!$K$6:$K$7)/100*'Dealer Stats'!I$6/100</f>
        <v>4.668663206996844E-2</v>
      </c>
      <c r="K34">
        <f>SUM('Player Stats'!$K$6:$K$7)/100*'Dealer Stats'!J$6/100</f>
        <v>0.13168830869301379</v>
      </c>
      <c r="L34">
        <f>SUM('Player Stats'!$K$6:$K$7)/100*'Dealer Stats'!K$6/100</f>
        <v>4.268820483115051E-2</v>
      </c>
      <c r="P34">
        <v>15</v>
      </c>
      <c r="Q34">
        <f>'Dealer Stats'!B$8/100</f>
        <v>0.36510702263797301</v>
      </c>
      <c r="R34">
        <f>'Dealer Stats'!C$8/100</f>
        <v>0.38388054354198159</v>
      </c>
      <c r="S34">
        <f>'Dealer Stats'!D$8/100</f>
        <v>0.40276003232576441</v>
      </c>
      <c r="T34">
        <f>'Dealer Stats'!E$8/100</f>
        <v>0.42467784901729094</v>
      </c>
      <c r="U34">
        <f>'Dealer Stats'!F$8/100</f>
        <v>0.42238329041700517</v>
      </c>
      <c r="V34">
        <f>'Dealer Stats'!G$8/100</f>
        <v>0.261737739182199</v>
      </c>
      <c r="W34">
        <f>'Dealer Stats'!H$8/100</f>
        <v>0.2438387201183706</v>
      </c>
      <c r="X34">
        <f>'Dealer Stats'!I$8/100</f>
        <v>0.22925142288328501</v>
      </c>
      <c r="Y34">
        <f>'Dealer Stats'!J$8/100</f>
        <v>0.2125019093612748</v>
      </c>
      <c r="Z34">
        <f>'Dealer Stats'!K$8/100</f>
        <v>0.27075844008772032</v>
      </c>
    </row>
    <row r="35" spans="1:30" x14ac:dyDescent="0.3">
      <c r="P35">
        <v>16</v>
      </c>
      <c r="Q35">
        <f>'Dealer Stats'!B$8/100</f>
        <v>0.36510702263797301</v>
      </c>
      <c r="R35">
        <f>'Dealer Stats'!C$8/100</f>
        <v>0.38388054354198159</v>
      </c>
      <c r="S35">
        <f>'Dealer Stats'!D$8/100</f>
        <v>0.40276003232576441</v>
      </c>
      <c r="T35">
        <f>'Dealer Stats'!E$8/100</f>
        <v>0.42467784901729094</v>
      </c>
      <c r="U35">
        <f>'Dealer Stats'!F$8/100</f>
        <v>0.42238329041700517</v>
      </c>
      <c r="V35">
        <f>'Dealer Stats'!G$8/100</f>
        <v>0.261737739182199</v>
      </c>
      <c r="W35">
        <f>'Dealer Stats'!H$8/100</f>
        <v>0.2438387201183706</v>
      </c>
      <c r="X35">
        <f>'Dealer Stats'!I$8/100</f>
        <v>0.22925142288328501</v>
      </c>
      <c r="Y35">
        <f>'Dealer Stats'!J$8/100</f>
        <v>0.2125019093612748</v>
      </c>
      <c r="Z35">
        <f>'Dealer Stats'!K$8/100</f>
        <v>0.27075844008772032</v>
      </c>
    </row>
    <row r="36" spans="1:30" x14ac:dyDescent="0.3">
      <c r="A36" s="22" t="s">
        <v>9</v>
      </c>
      <c r="B36" s="22"/>
      <c r="C36" s="22"/>
      <c r="P36">
        <v>17</v>
      </c>
      <c r="Q36">
        <f>SUM('Dealer Stats'!B$3,'Dealer Stats'!B$8)/100</f>
        <v>0.50344015944207254</v>
      </c>
      <c r="R36">
        <f>SUM('Dealer Stats'!C$3,'Dealer Stats'!C$8)/100</f>
        <v>0.51724657505385263</v>
      </c>
      <c r="S36">
        <f>SUM('Dealer Stats'!D$3,'Dealer Stats'!D$8)/100</f>
        <v>0.53264046434384893</v>
      </c>
      <c r="T36">
        <f>SUM('Dealer Stats'!E$3,'Dealer Stats'!E$8)/100</f>
        <v>0.54594865361315514</v>
      </c>
      <c r="U36">
        <f>SUM('Dealer Stats'!F$3,'Dealer Stats'!F$8)/100</f>
        <v>0.58828090008093692</v>
      </c>
      <c r="V36">
        <f>SUM('Dealer Stats'!G$3,'Dealer Stats'!G$8)/100</f>
        <v>0.63069109287125846</v>
      </c>
      <c r="W36">
        <f>SUM('Dealer Stats'!H$3,'Dealer Stats'!H$8)/100</f>
        <v>0.3729098847700596</v>
      </c>
      <c r="X36">
        <f>SUM('Dealer Stats'!I$3,'Dealer Stats'!I$8)/100</f>
        <v>0.34955820563983475</v>
      </c>
      <c r="Y36">
        <f>SUM('Dealer Stats'!J$3,'Dealer Stats'!J$8)/100</f>
        <v>0.32452838463605382</v>
      </c>
      <c r="Z36">
        <f>SUM('Dealer Stats'!K$3,'Dealer Stats'!K$8)/100</f>
        <v>0.32543111358145416</v>
      </c>
    </row>
    <row r="37" spans="1:30" x14ac:dyDescent="0.3">
      <c r="A37" s="22" t="s">
        <v>10</v>
      </c>
      <c r="B37" s="22"/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P37">
        <v>18</v>
      </c>
      <c r="Q37">
        <f>SUM('Dealer Stats'!B3:B4,'Dealer Stats'!B8)/100</f>
        <v>0.63592700046309081</v>
      </c>
      <c r="R37">
        <f>SUM('Dealer Stats'!C3:C4,'Dealer Stats'!C8)/100</f>
        <v>0.64624658094511644</v>
      </c>
      <c r="S37">
        <f>SUM('Dealer Stats'!D3:D4,'Dealer Stats'!D8)/100</f>
        <v>0.65577264838102056</v>
      </c>
      <c r="T37">
        <f>SUM('Dealer Stats'!E3:E4,'Dealer Stats'!E8)/100</f>
        <v>0.66735520061208942</v>
      </c>
      <c r="U37">
        <f>SUM('Dealer Stats'!F3:F4,'Dealer Stats'!F8)/100</f>
        <v>0.69473697251406752</v>
      </c>
      <c r="V37">
        <f>SUM('Dealer Stats'!G3:G4,'Dealer Stats'!G8)/100</f>
        <v>0.76876624556670858</v>
      </c>
      <c r="W37">
        <f>SUM('Dealer Stats'!H3:H4,'Dealer Stats'!H8)/100</f>
        <v>0.73232713557307816</v>
      </c>
      <c r="X37">
        <f>SUM('Dealer Stats'!I3:I4,'Dealer Stats'!I8)/100</f>
        <v>0.46701306486721939</v>
      </c>
      <c r="Y37">
        <f>SUM('Dealer Stats'!J3:J4,'Dealer Stats'!J8)/100</f>
        <v>0.43626633420708771</v>
      </c>
      <c r="Z37">
        <f>SUM('Dealer Stats'!K3:K4,'Dealer Stats'!K8)/100</f>
        <v>0.43968830075790705</v>
      </c>
    </row>
    <row r="38" spans="1:30" x14ac:dyDescent="0.3">
      <c r="B38">
        <v>17</v>
      </c>
      <c r="C38">
        <f>SUM('Player Stats'!$L$3:$L$7)/100*'Dealer Stats'!B$3/100</f>
        <v>8.5117980171372634E-2</v>
      </c>
      <c r="D38">
        <f>SUM('Player Stats'!$L$3:$L$7)/100*'Dealer Stats'!C$3/100</f>
        <v>8.2061662794779361E-2</v>
      </c>
      <c r="E38">
        <f>SUM('Player Stats'!$L$3:$L$7)/100*'Dealer Stats'!D$3/100</f>
        <v>7.9916933083216332E-2</v>
      </c>
      <c r="F38">
        <f>SUM('Player Stats'!$L$3:$L$7)/100*'Dealer Stats'!E$3/100</f>
        <v>7.4619329680748428E-2</v>
      </c>
      <c r="G38">
        <f>SUM('Player Stats'!$L$3:$L$7)/100*'Dealer Stats'!F$3/100</f>
        <v>0.10207871935883256</v>
      </c>
      <c r="H38">
        <f>SUM('Player Stats'!$L$3:$L$7)/100*'Dealer Stats'!G$3/100</f>
        <v>0.22702126886590002</v>
      </c>
      <c r="I38">
        <f>SUM('Player Stats'!$L$3:$L$7)/100*'Dealer Stats'!H$3/100</f>
        <v>7.9418981506048369E-2</v>
      </c>
      <c r="J38">
        <f>SUM('Player Stats'!$L$3:$L$7)/100*'Dealer Stats'!I$3/100</f>
        <v>7.4026155885233744E-2</v>
      </c>
      <c r="K38">
        <f>SUM('Player Stats'!$L$3:$L$7)/100*'Dealer Stats'!J$3/100</f>
        <v>6.8931186853740334E-2</v>
      </c>
      <c r="L38">
        <f>SUM('Player Stats'!$L$3:$L$7)/100*'Dealer Stats'!K$3/100</f>
        <v>3.3640728793317275E-2</v>
      </c>
      <c r="P38">
        <v>19</v>
      </c>
      <c r="Q38">
        <f>SUM('Dealer Stats'!B3:B5,'Dealer Stats'!B8)/100</f>
        <v>0.76365374382204876</v>
      </c>
      <c r="R38">
        <f>SUM('Dealer Stats'!C3:C5,'Dealer Stats'!C8)/100</f>
        <v>0.76946396189091193</v>
      </c>
      <c r="S38">
        <f>SUM('Dealer Stats'!D3:D5,'Dealer Stats'!D8)/100</f>
        <v>0.7758372200241993</v>
      </c>
      <c r="T38">
        <f>SUM('Dealer Stats'!E3:E5,'Dealer Stats'!E8)/100</f>
        <v>0.78367155732194915</v>
      </c>
      <c r="U38">
        <f>SUM('Dealer Stats'!F3:F5,'Dealer Stats'!F8)/100</f>
        <v>0.80119534287653382</v>
      </c>
      <c r="V38">
        <f>SUM('Dealer Stats'!G3:G5,'Dealer Stats'!G8)/100</f>
        <v>0.84734525599197552</v>
      </c>
      <c r="W38">
        <f>SUM('Dealer Stats'!H3:H5,'Dealer Stats'!H8)/100</f>
        <v>0.86121154473214401</v>
      </c>
      <c r="X38">
        <f>SUM('Dealer Stats'!I3:I5,'Dealer Stats'!I8)/100</f>
        <v>0.81860316715984083</v>
      </c>
      <c r="Y38">
        <f>SUM('Dealer Stats'!J3:J5,'Dealer Stats'!J8)/100</f>
        <v>0.54827290856789157</v>
      </c>
      <c r="Z38">
        <f>SUM('Dealer Stats'!K3:K5,'Dealer Stats'!K8)/100</f>
        <v>0.54940026567299138</v>
      </c>
    </row>
    <row r="39" spans="1:30" x14ac:dyDescent="0.3">
      <c r="B39">
        <v>18</v>
      </c>
      <c r="C39">
        <f>SUM('Player Stats'!$L$4:$L$7)/100*'Dealer Stats'!B$4/100</f>
        <v>7.1430612618699194E-2</v>
      </c>
      <c r="D39">
        <f>SUM('Player Stats'!$L$4:$L$7)/100*'Dealer Stats'!C$4/100</f>
        <v>6.9550676713372173E-2</v>
      </c>
      <c r="E39">
        <f>SUM('Player Stats'!$L$4:$L$7)/100*'Dealer Stats'!D$4/100</f>
        <v>6.6387025844009975E-2</v>
      </c>
      <c r="F39">
        <f>SUM('Player Stats'!$L$4:$L$7)/100*'Dealer Stats'!E$4/100</f>
        <v>6.5456644306878586E-2</v>
      </c>
      <c r="G39">
        <f>SUM('Player Stats'!$L$4:$L$7)/100*'Dealer Stats'!F$4/100</f>
        <v>5.739605844834627E-2</v>
      </c>
      <c r="H39">
        <f>SUM('Player Stats'!$L$4:$L$7)/100*'Dealer Stats'!G$4/100</f>
        <v>7.4443564873674969E-2</v>
      </c>
      <c r="I39">
        <f>SUM('Player Stats'!$L$4:$L$7)/100*'Dealer Stats'!H$4/100</f>
        <v>0.1937807122030733</v>
      </c>
      <c r="J39">
        <f>SUM('Player Stats'!$L$4:$L$7)/100*'Dealer Stats'!I$4/100</f>
        <v>6.3326081933859052E-2</v>
      </c>
      <c r="K39">
        <f>SUM('Player Stats'!$L$4:$L$7)/100*'Dealer Stats'!J$4/100</f>
        <v>6.0243795754402855E-2</v>
      </c>
      <c r="L39">
        <f>SUM('Player Stats'!$L$4:$L$7)/100*'Dealer Stats'!K$4/100</f>
        <v>6.1602049027711693E-2</v>
      </c>
      <c r="P39">
        <v>20</v>
      </c>
      <c r="Q39">
        <f>SUM('Dealer Stats'!B3:B6,'Dealer Stats'!B8)</f>
        <v>88.486359773797858</v>
      </c>
      <c r="R39">
        <f>SUM('Dealer Stats'!C3:C6,'Dealer Stats'!C8)</f>
        <v>88.790352785853855</v>
      </c>
      <c r="S39">
        <f>SUM('Dealer Stats'!D3:D6,'Dealer Stats'!D8)</f>
        <v>89.047984667530017</v>
      </c>
      <c r="T39">
        <f>SUM('Dealer Stats'!E3:E6,'Dealer Stats'!E8)</f>
        <v>89.39056755107319</v>
      </c>
      <c r="U39">
        <f>SUM('Dealer Stats'!F3:F6,'Dealer Stats'!F8)</f>
        <v>90.282666289406606</v>
      </c>
      <c r="V39">
        <f>SUM('Dealer Stats'!G3:G6,'Dealer Stats'!G8)</f>
        <v>92.610669383608354</v>
      </c>
      <c r="W39">
        <f>SUM('Dealer Stats'!H3:H6,'Dealer Stats'!H8)</f>
        <v>93.051614774461228</v>
      </c>
      <c r="X39">
        <f>SUM('Dealer Stats'!I3:I6,'Dealer Stats'!I8)</f>
        <v>93.901586963745117</v>
      </c>
      <c r="Y39">
        <f>SUM('Dealer Stats'!J3:J6,'Dealer Stats'!J8)</f>
        <v>88.79192790892661</v>
      </c>
      <c r="Z39">
        <f>SUM('Dealer Stats'!K3:K6,'Dealer Stats'!K8)</f>
        <v>65.950034956709374</v>
      </c>
    </row>
    <row r="40" spans="1:30" x14ac:dyDescent="0.3">
      <c r="B40">
        <v>19</v>
      </c>
      <c r="C40">
        <f>SUM('Player Stats'!$L$5:$L$7)/100*'Dealer Stats'!B$5/100</f>
        <v>5.9102685830736537E-2</v>
      </c>
      <c r="D40">
        <f>SUM('Player Stats'!$L$5:$L$7)/100*'Dealer Stats'!C$5/100</f>
        <v>5.7016079510139511E-2</v>
      </c>
      <c r="E40">
        <f>SUM('Player Stats'!$L$5:$L$7)/100*'Dealer Stats'!D$5/100</f>
        <v>5.5557187716640186E-2</v>
      </c>
      <c r="F40">
        <f>SUM('Player Stats'!$L$5:$L$7)/100*'Dealer Stats'!E$5/100</f>
        <v>5.3822785321305883E-2</v>
      </c>
      <c r="G40">
        <f>SUM('Player Stats'!$L$5:$L$7)/100*'Dealer Stats'!F$5/100</f>
        <v>4.9261223234215994E-2</v>
      </c>
      <c r="H40">
        <f>SUM('Player Stats'!$L$5:$L$7)/100*'Dealer Stats'!G$5/100</f>
        <v>3.6360674702264714E-2</v>
      </c>
      <c r="I40">
        <f>SUM('Player Stats'!$L$5:$L$7)/100*'Dealer Stats'!H$5/100</f>
        <v>5.9638369715578704E-2</v>
      </c>
      <c r="J40">
        <f>SUM('Player Stats'!$L$5:$L$7)/100*'Dealer Stats'!I$5/100</f>
        <v>0.16269043436422934</v>
      </c>
      <c r="K40">
        <f>SUM('Player Stats'!$L$5:$L$7)/100*'Dealer Stats'!J$5/100</f>
        <v>5.1828530199187463E-2</v>
      </c>
      <c r="L40">
        <f>SUM('Player Stats'!$L$5:$L$7)/100*'Dealer Stats'!K$5/100</f>
        <v>5.0766751141739244E-2</v>
      </c>
    </row>
    <row r="41" spans="1:30" x14ac:dyDescent="0.3">
      <c r="B41">
        <v>20</v>
      </c>
      <c r="C41">
        <f>SUM('Player Stats'!$L$6:$L$7)/100*'Dealer Stats'!B$6/100</f>
        <v>4.6853610257022366E-2</v>
      </c>
      <c r="D41">
        <f>SUM('Player Stats'!$L$6:$L$7)/100*'Dealer Stats'!C$6/100</f>
        <v>4.5782756793907461E-2</v>
      </c>
      <c r="E41">
        <f>SUM('Player Stats'!$L$6:$L$7)/100*'Dealer Stats'!D$6/100</f>
        <v>4.4315051742225359E-2</v>
      </c>
      <c r="F41">
        <f>SUM('Player Stats'!$L$6:$L$7)/100*'Dealer Stats'!E$6/100</f>
        <v>4.2610944933784672E-2</v>
      </c>
      <c r="G41">
        <f>SUM('Player Stats'!$L$6:$L$7)/100*'Dealer Stats'!F$6/100</f>
        <v>3.9285537472150668E-2</v>
      </c>
      <c r="H41">
        <f>SUM('Player Stats'!$L$6:$L$7)/100*'Dealer Stats'!G$6/100</f>
        <v>3.0445195607529233E-2</v>
      </c>
      <c r="I41">
        <f>SUM('Player Stats'!$L$6:$L$7)/100*'Dealer Stats'!H$6/100</f>
        <v>2.6789660688940807E-2</v>
      </c>
      <c r="J41">
        <f>SUM('Player Stats'!$L$6:$L$7)/100*'Dealer Stats'!I$6/100</f>
        <v>4.654547175507559E-2</v>
      </c>
      <c r="K41">
        <f>SUM('Player Stats'!$L$6:$L$7)/100*'Dealer Stats'!J$6/100</f>
        <v>0.13129013983185125</v>
      </c>
      <c r="L41">
        <f>SUM('Player Stats'!$L$6:$L$7)/100*'Dealer Stats'!K$6/100</f>
        <v>4.255913404216867E-2</v>
      </c>
    </row>
    <row r="43" spans="1:30" x14ac:dyDescent="0.3">
      <c r="A43" s="22" t="s">
        <v>46</v>
      </c>
      <c r="B43" s="22"/>
      <c r="C43" s="22"/>
      <c r="Q43" s="23" t="s">
        <v>57</v>
      </c>
      <c r="R43" s="23"/>
      <c r="S43" s="23"/>
      <c r="T43" s="23"/>
      <c r="U43" s="23"/>
      <c r="V43" s="23"/>
      <c r="W43" s="23"/>
      <c r="X43" s="23"/>
      <c r="Y43" s="23"/>
      <c r="Z43" s="23"/>
      <c r="AB43" s="24" t="s">
        <v>60</v>
      </c>
      <c r="AC43" s="24"/>
      <c r="AD43" s="24"/>
    </row>
    <row r="44" spans="1:30" x14ac:dyDescent="0.3">
      <c r="A44" s="22" t="s">
        <v>10</v>
      </c>
      <c r="B44" s="22"/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  <c r="L44">
        <v>11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B44" s="24" t="s">
        <v>58</v>
      </c>
      <c r="AC44" s="24"/>
      <c r="AD44" s="24"/>
    </row>
    <row r="45" spans="1:30" x14ac:dyDescent="0.3">
      <c r="B45">
        <v>17</v>
      </c>
      <c r="C45">
        <f>SUM('Player Stats'!$M$3:$M$7)/100*'Dealer Stats'!B$3/100</f>
        <v>5.3319062375177584E-2</v>
      </c>
      <c r="D45">
        <f>SUM('Player Stats'!$M$3:$M$7)/100*'Dealer Stats'!C$3/100</f>
        <v>5.1404543533061967E-2</v>
      </c>
      <c r="E45">
        <f>SUM('Player Stats'!$M$3:$M$7)/100*'Dealer Stats'!D$3/100</f>
        <v>5.0061055623239759E-2</v>
      </c>
      <c r="F45">
        <f>SUM('Player Stats'!$M$3:$M$7)/100*'Dealer Stats'!E$3/100</f>
        <v>4.6742564680592381E-2</v>
      </c>
      <c r="G45">
        <f>SUM('Player Stats'!$M$3:$M$7)/100*'Dealer Stats'!F$3/100</f>
        <v>6.3943500465044809E-2</v>
      </c>
      <c r="H45">
        <f>SUM('Player Stats'!$M$3:$M$7)/100*'Dealer Stats'!G$3/100</f>
        <v>0.14220921561792368</v>
      </c>
      <c r="I45">
        <f>SUM('Player Stats'!$M$3:$M$7)/100*'Dealer Stats'!H$3/100</f>
        <v>4.9749131971510929E-2</v>
      </c>
      <c r="J45">
        <f>SUM('Player Stats'!$M$3:$M$7)/100*'Dealer Stats'!I$3/100</f>
        <v>4.6370992534041318E-2</v>
      </c>
      <c r="K45">
        <f>SUM('Player Stats'!$M$3:$M$7)/100*'Dealer Stats'!J$3/100</f>
        <v>4.3179434521940348E-2</v>
      </c>
      <c r="L45">
        <f>SUM('Player Stats'!$M$3:$M$7)/100*'Dealer Stats'!K$3/100</f>
        <v>2.107301081705627E-2</v>
      </c>
      <c r="Q45">
        <v>2</v>
      </c>
      <c r="R45">
        <v>3</v>
      </c>
      <c r="S45">
        <v>4</v>
      </c>
      <c r="T45">
        <v>5</v>
      </c>
      <c r="U45">
        <v>6</v>
      </c>
      <c r="V45">
        <v>7</v>
      </c>
      <c r="W45">
        <v>8</v>
      </c>
      <c r="X45">
        <v>9</v>
      </c>
      <c r="Y45">
        <v>10</v>
      </c>
      <c r="Z45">
        <v>11</v>
      </c>
      <c r="AB45" s="24" t="s">
        <v>59</v>
      </c>
      <c r="AC45" s="24"/>
      <c r="AD45" s="24"/>
    </row>
    <row r="46" spans="1:30" x14ac:dyDescent="0.3">
      <c r="B46">
        <v>18</v>
      </c>
      <c r="C46">
        <f>SUM('Player Stats'!$M$4:$M$7)/100*'Dealer Stats'!B$4/100</f>
        <v>4.0882880214359485E-2</v>
      </c>
      <c r="D46">
        <f>SUM('Player Stats'!$M$4:$M$7)/100*'Dealer Stats'!C$4/100</f>
        <v>3.9806910239995316E-2</v>
      </c>
      <c r="E46">
        <f>SUM('Player Stats'!$M$4:$M$7)/100*'Dealer Stats'!D$4/100</f>
        <v>3.7996213750205857E-2</v>
      </c>
      <c r="F46">
        <f>SUM('Player Stats'!$M$4:$M$7)/100*'Dealer Stats'!E$4/100</f>
        <v>3.7463715490121827E-2</v>
      </c>
      <c r="G46">
        <f>SUM('Player Stats'!$M$4:$M$7)/100*'Dealer Stats'!F$4/100</f>
        <v>3.2850287800917477E-2</v>
      </c>
      <c r="H46">
        <f>SUM('Player Stats'!$M$4:$M$7)/100*'Dealer Stats'!G$4/100</f>
        <v>4.2607325261321216E-2</v>
      </c>
      <c r="I46">
        <f>SUM('Player Stats'!$M$4:$M$7)/100*'Dealer Stats'!H$4/100</f>
        <v>0.11090922161260591</v>
      </c>
      <c r="J46">
        <f>SUM('Player Stats'!$M$4:$M$7)/100*'Dealer Stats'!I$4/100</f>
        <v>3.6244300968922866E-2</v>
      </c>
      <c r="K46">
        <f>SUM('Player Stats'!$M$4:$M$7)/100*'Dealer Stats'!J$4/100</f>
        <v>3.4480173068554068E-2</v>
      </c>
      <c r="L46">
        <f>SUM('Player Stats'!$M$4:$M$7)/100*'Dealer Stats'!K$4/100</f>
        <v>3.5257561135626447E-2</v>
      </c>
      <c r="P46">
        <v>6</v>
      </c>
      <c r="Q46">
        <f>Q4-Q25</f>
        <v>1.0737746982695862E-2</v>
      </c>
      <c r="R46">
        <f t="shared" ref="R46:Z46" si="0">R4-R25</f>
        <v>1.0352188460012346E-2</v>
      </c>
      <c r="S46">
        <f t="shared" si="0"/>
        <v>1.0081627939865279E-2</v>
      </c>
      <c r="T46">
        <f t="shared" si="0"/>
        <v>9.4133281889097198E-3</v>
      </c>
      <c r="U46">
        <f t="shared" si="0"/>
        <v>1.28773669039835E-2</v>
      </c>
      <c r="V46">
        <f t="shared" si="0"/>
        <v>2.8639036545094809E-2</v>
      </c>
      <c r="W46">
        <f t="shared" si="0"/>
        <v>1.001881068275351E-2</v>
      </c>
      <c r="X46">
        <f t="shared" si="0"/>
        <v>9.3384985216622418E-3</v>
      </c>
      <c r="Y46">
        <f t="shared" si="0"/>
        <v>8.695761367482846E-3</v>
      </c>
      <c r="Z46">
        <f t="shared" si="0"/>
        <v>4.2438229075555389E-3</v>
      </c>
    </row>
    <row r="47" spans="1:30" x14ac:dyDescent="0.3">
      <c r="B47">
        <v>19</v>
      </c>
      <c r="C47">
        <f>SUM('Player Stats'!$M$5:$M$7)/100*'Dealer Stats'!B$5/100</f>
        <v>2.9555834639394662E-2</v>
      </c>
      <c r="D47">
        <f>SUM('Player Stats'!$M$5:$M$7)/100*'Dealer Stats'!C$5/100</f>
        <v>2.8512372899843583E-2</v>
      </c>
      <c r="E47">
        <f>SUM('Player Stats'!$M$5:$M$7)/100*'Dealer Stats'!D$5/100</f>
        <v>2.7782816129294723E-2</v>
      </c>
      <c r="F47">
        <f>SUM('Player Stats'!$M$5:$M$7)/100*'Dealer Stats'!E$5/100</f>
        <v>2.6915483119396007E-2</v>
      </c>
      <c r="G47">
        <f>SUM('Player Stats'!$M$5:$M$7)/100*'Dealer Stats'!F$5/100</f>
        <v>2.4634355403314333E-2</v>
      </c>
      <c r="H47">
        <f>SUM('Player Stats'!$M$5:$M$7)/100*'Dealer Stats'!G$5/100</f>
        <v>1.8183100713133261E-2</v>
      </c>
      <c r="I47">
        <f>SUM('Player Stats'!$M$5:$M$7)/100*'Dealer Stats'!H$5/100</f>
        <v>2.9823717293065034E-2</v>
      </c>
      <c r="J47">
        <f>SUM('Player Stats'!$M$5:$M$7)/100*'Dealer Stats'!I$5/100</f>
        <v>8.1357581434646123E-2</v>
      </c>
      <c r="K47">
        <f>SUM('Player Stats'!$M$5:$M$7)/100*'Dealer Stats'!J$5/100</f>
        <v>2.5918203997650165E-2</v>
      </c>
      <c r="L47">
        <f>SUM('Player Stats'!$M$5:$M$7)/100*'Dealer Stats'!K$5/100</f>
        <v>2.5387233775156625E-2</v>
      </c>
      <c r="P47">
        <v>7</v>
      </c>
      <c r="Q47">
        <f t="shared" ref="Q47:Z47" si="1">Q5-Q26</f>
        <v>6.3758442107494595E-2</v>
      </c>
      <c r="R47">
        <f t="shared" si="1"/>
        <v>6.1567444436297802E-2</v>
      </c>
      <c r="S47">
        <f t="shared" si="1"/>
        <v>5.9765045929841332E-2</v>
      </c>
      <c r="T47">
        <f t="shared" si="1"/>
        <v>5.6301694998126484E-2</v>
      </c>
      <c r="U47">
        <f t="shared" si="1"/>
        <v>7.2403236411264227E-2</v>
      </c>
      <c r="V47">
        <f t="shared" si="1"/>
        <v>0.15338237866869858</v>
      </c>
      <c r="W47">
        <f t="shared" si="1"/>
        <v>7.77482156357166E-2</v>
      </c>
      <c r="X47">
        <f t="shared" si="1"/>
        <v>5.562287518616163E-2</v>
      </c>
      <c r="Y47">
        <f t="shared" si="1"/>
        <v>5.1977832775071536E-2</v>
      </c>
      <c r="Z47">
        <f t="shared" si="1"/>
        <v>2.9991606722363229E-2</v>
      </c>
    </row>
    <row r="48" spans="1:30" x14ac:dyDescent="0.3">
      <c r="B48">
        <v>20</v>
      </c>
      <c r="C48">
        <f>SUM('Player Stats'!$M$6:$M$7)/100*'Dealer Stats'!B$6/100</f>
        <v>1.8734371958193333E-2</v>
      </c>
      <c r="D48">
        <f>SUM('Player Stats'!$M$6:$M$7)/100*'Dealer Stats'!C$6/100</f>
        <v>1.8306192208956032E-2</v>
      </c>
      <c r="E48">
        <f>SUM('Player Stats'!$M$6:$M$7)/100*'Dealer Stats'!D$6/100</f>
        <v>1.7719331725584622E-2</v>
      </c>
      <c r="F48">
        <f>SUM('Player Stats'!$M$6:$M$7)/100*'Dealer Stats'!E$6/100</f>
        <v>1.7037946222297123E-2</v>
      </c>
      <c r="G48">
        <f>SUM('Player Stats'!$M$6:$M$7)/100*'Dealer Stats'!F$6/100</f>
        <v>1.5708285178952751E-2</v>
      </c>
      <c r="H48">
        <f>SUM('Player Stats'!$M$6:$M$7)/100*'Dealer Stats'!G$6/100</f>
        <v>1.2173482805754971E-2</v>
      </c>
      <c r="I48">
        <f>SUM('Player Stats'!$M$6:$M$7)/100*'Dealer Stats'!H$6/100</f>
        <v>1.0711820609494754E-2</v>
      </c>
      <c r="J48">
        <f>SUM('Player Stats'!$M$6:$M$7)/100*'Dealer Stats'!I$6/100</f>
        <v>1.8611163068239199E-2</v>
      </c>
      <c r="K48">
        <f>SUM('Player Stats'!$M$6:$M$7)/100*'Dealer Stats'!J$6/100</f>
        <v>5.2496238828991154E-2</v>
      </c>
      <c r="L48">
        <f>SUM('Player Stats'!$M$6:$M$7)/100*'Dealer Stats'!K$6/100</f>
        <v>1.7017229686053802E-2</v>
      </c>
      <c r="P48">
        <v>8</v>
      </c>
      <c r="Q48">
        <f t="shared" ref="Q48:Z48" si="2">Q6-Q27</f>
        <v>0.12527401599141874</v>
      </c>
      <c r="R48">
        <f t="shared" si="2"/>
        <v>0.12127347473796829</v>
      </c>
      <c r="S48">
        <f t="shared" si="2"/>
        <v>0.11714283891837007</v>
      </c>
      <c r="T48">
        <f t="shared" si="2"/>
        <v>0.1121934124450002</v>
      </c>
      <c r="U48">
        <f t="shared" si="2"/>
        <v>0.12634298222215945</v>
      </c>
      <c r="V48">
        <f t="shared" si="2"/>
        <v>0.23060302855895753</v>
      </c>
      <c r="W48">
        <f t="shared" si="2"/>
        <v>0.20890861249661835</v>
      </c>
      <c r="X48">
        <f t="shared" si="2"/>
        <v>0.12833831790872283</v>
      </c>
      <c r="Y48">
        <f t="shared" si="2"/>
        <v>0.10383180705617465</v>
      </c>
      <c r="Z48">
        <f t="shared" si="2"/>
        <v>7.8032076158145558E-2</v>
      </c>
    </row>
    <row r="49" spans="1:26" x14ac:dyDescent="0.3">
      <c r="P49">
        <v>9</v>
      </c>
      <c r="Q49">
        <f t="shared" ref="Q49:Z49" si="3">Q7-Q28</f>
        <v>0.19546662846284191</v>
      </c>
      <c r="R49">
        <f t="shared" si="3"/>
        <v>0.18919109642010995</v>
      </c>
      <c r="S49">
        <f t="shared" si="3"/>
        <v>0.18305755177686045</v>
      </c>
      <c r="T49">
        <f t="shared" si="3"/>
        <v>0.17579292781355566</v>
      </c>
      <c r="U49">
        <f t="shared" si="3"/>
        <v>0.18856342562257034</v>
      </c>
      <c r="V49">
        <f t="shared" si="3"/>
        <v>0.30083371221792043</v>
      </c>
      <c r="W49">
        <f t="shared" si="3"/>
        <v>0.29238187237489022</v>
      </c>
      <c r="X49">
        <f t="shared" si="3"/>
        <v>0.26529226735972133</v>
      </c>
      <c r="Y49">
        <f t="shared" si="3"/>
        <v>0.18239793895657455</v>
      </c>
      <c r="Z49">
        <f t="shared" si="3"/>
        <v>0.13378053473419638</v>
      </c>
    </row>
    <row r="50" spans="1:26" x14ac:dyDescent="0.3">
      <c r="A50" s="22" t="s">
        <v>47</v>
      </c>
      <c r="B50" s="22"/>
      <c r="C50" s="22"/>
      <c r="P50">
        <v>10</v>
      </c>
      <c r="Q50">
        <f t="shared" ref="Q50:Z50" si="4">Q8-Q29</f>
        <v>0.26397624606965209</v>
      </c>
      <c r="R50">
        <f t="shared" si="4"/>
        <v>0.25583597052706814</v>
      </c>
      <c r="S50">
        <f t="shared" si="4"/>
        <v>0.24755487525307818</v>
      </c>
      <c r="T50">
        <f t="shared" si="4"/>
        <v>0.23783389274243399</v>
      </c>
      <c r="U50">
        <f t="shared" si="4"/>
        <v>0.24942961056469592</v>
      </c>
      <c r="V50">
        <f t="shared" si="4"/>
        <v>0.37045672996795986</v>
      </c>
      <c r="W50">
        <f t="shared" si="4"/>
        <v>0.36175580158556686</v>
      </c>
      <c r="X50">
        <f t="shared" si="4"/>
        <v>0.34857205285138482</v>
      </c>
      <c r="Y50">
        <f t="shared" si="4"/>
        <v>0.31380719511228095</v>
      </c>
      <c r="Z50">
        <f t="shared" si="4"/>
        <v>0.18959490945436935</v>
      </c>
    </row>
    <row r="51" spans="1:26" x14ac:dyDescent="0.3">
      <c r="A51" s="22" t="s">
        <v>10</v>
      </c>
      <c r="B51" s="22"/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P51">
        <v>11</v>
      </c>
      <c r="Q51">
        <f t="shared" ref="Q51:Z51" si="5">Q9-Q30</f>
        <v>0.26250488887783074</v>
      </c>
      <c r="R51">
        <f t="shared" si="5"/>
        <v>0.25441117581219858</v>
      </c>
      <c r="S51">
        <f t="shared" si="5"/>
        <v>0.24617619838609184</v>
      </c>
      <c r="T51">
        <f t="shared" si="5"/>
        <v>0.2365097042427175</v>
      </c>
      <c r="U51">
        <f t="shared" si="5"/>
        <v>0.24802153851354547</v>
      </c>
      <c r="V51">
        <f t="shared" si="5"/>
        <v>0.36827070404936901</v>
      </c>
      <c r="W51">
        <f t="shared" si="5"/>
        <v>0.35962772411364108</v>
      </c>
      <c r="X51">
        <f t="shared" si="5"/>
        <v>0.34658814393839776</v>
      </c>
      <c r="Y51">
        <f t="shared" si="5"/>
        <v>0.31229365263918196</v>
      </c>
      <c r="Z51">
        <f t="shared" si="5"/>
        <v>0.18856866300493685</v>
      </c>
    </row>
    <row r="52" spans="1:26" x14ac:dyDescent="0.3">
      <c r="B52">
        <v>17</v>
      </c>
      <c r="C52">
        <f>SUM('Player Stats'!$N$3:$N$7)/100*'Dealer Stats'!B$3/100</f>
        <v>5.3199443774962517E-2</v>
      </c>
      <c r="D52">
        <f>SUM('Player Stats'!$N$3:$N$7)/100*'Dealer Stats'!C$3/100</f>
        <v>5.1289220058338192E-2</v>
      </c>
      <c r="E52">
        <f>SUM('Player Stats'!$N$3:$N$7)/100*'Dealer Stats'!D$3/100</f>
        <v>4.9948746195200594E-2</v>
      </c>
      <c r="F52">
        <f>SUM('Player Stats'!$N$3:$N$7)/100*'Dealer Stats'!E$3/100</f>
        <v>4.6637700117929753E-2</v>
      </c>
      <c r="G52">
        <f>SUM('Player Stats'!$N$3:$N$7)/100*'Dealer Stats'!F$3/100</f>
        <v>6.3800046479214001E-2</v>
      </c>
      <c r="H52">
        <f>SUM('Player Stats'!$N$3:$N$7)/100*'Dealer Stats'!G$3/100</f>
        <v>0.14189017648722399</v>
      </c>
      <c r="I52">
        <f>SUM('Player Stats'!$N$3:$N$7)/100*'Dealer Stats'!H$3/100</f>
        <v>4.9637522328294145E-2</v>
      </c>
      <c r="J52">
        <f>SUM('Player Stats'!$N$3:$N$7)/100*'Dealer Stats'!I$3/100</f>
        <v>4.6266961574560526E-2</v>
      </c>
      <c r="K52">
        <f>SUM('Player Stats'!$N$3:$N$7)/100*'Dealer Stats'!J$3/100</f>
        <v>4.3082563660272737E-2</v>
      </c>
      <c r="L52">
        <f>SUM('Player Stats'!$N$3:$N$7)/100*'Dealer Stats'!K$3/100</f>
        <v>2.1025734590806894E-2</v>
      </c>
      <c r="P52">
        <v>12</v>
      </c>
      <c r="Q52">
        <f t="shared" ref="Q52:Z52" si="6">Q10-Q31</f>
        <v>2.9903570282020953E-2</v>
      </c>
      <c r="R52">
        <f t="shared" si="6"/>
        <v>1.965222227188429E-2</v>
      </c>
      <c r="S52">
        <f t="shared" si="6"/>
        <v>9.3597254456356804E-3</v>
      </c>
      <c r="T52">
        <f t="shared" si="6"/>
        <v>-2.7988109999292909E-3</v>
      </c>
      <c r="U52">
        <f t="shared" si="6"/>
        <v>6.8854846792730795E-3</v>
      </c>
      <c r="V52">
        <f t="shared" si="6"/>
        <v>0.13446068044829806</v>
      </c>
      <c r="W52">
        <f t="shared" si="6"/>
        <v>0.12600099384858154</v>
      </c>
      <c r="X52">
        <f t="shared" si="6"/>
        <v>0.11188944624502364</v>
      </c>
      <c r="Y52">
        <f t="shared" si="6"/>
        <v>9.054453028700496E-2</v>
      </c>
      <c r="Z52">
        <f t="shared" si="6"/>
        <v>1.5240864921680142E-2</v>
      </c>
    </row>
    <row r="53" spans="1:26" x14ac:dyDescent="0.3">
      <c r="B53">
        <v>18</v>
      </c>
      <c r="C53">
        <f>SUM('Player Stats'!$N$4:$N$7)/100*'Dealer Stats'!B$4/100</f>
        <v>4.0789710613602273E-2</v>
      </c>
      <c r="D53">
        <f>SUM('Player Stats'!$N$4:$N$7)/100*'Dealer Stats'!C$4/100</f>
        <v>3.971619270945461E-2</v>
      </c>
      <c r="E53">
        <f>SUM('Player Stats'!$N$4:$N$7)/100*'Dealer Stats'!D$4/100</f>
        <v>3.7909622686982558E-2</v>
      </c>
      <c r="F53">
        <f>SUM('Player Stats'!$N$4:$N$7)/100*'Dealer Stats'!E$4/100</f>
        <v>3.7378337958088988E-2</v>
      </c>
      <c r="G53">
        <f>SUM('Player Stats'!$N$4:$N$7)/100*'Dealer Stats'!F$4/100</f>
        <v>3.2775423990365898E-2</v>
      </c>
      <c r="H53">
        <f>SUM('Player Stats'!$N$4:$N$7)/100*'Dealer Stats'!G$4/100</f>
        <v>4.2510225755045837E-2</v>
      </c>
      <c r="I53">
        <f>SUM('Player Stats'!$N$4:$N$7)/100*'Dealer Stats'!H$4/100</f>
        <v>0.1106564662332452</v>
      </c>
      <c r="J53">
        <f>SUM('Player Stats'!$N$4:$N$7)/100*'Dealer Stats'!I$4/100</f>
        <v>3.616170240851585E-2</v>
      </c>
      <c r="K53">
        <f>SUM('Player Stats'!$N$4:$N$7)/100*'Dealer Stats'!J$4/100</f>
        <v>3.4401594848477768E-2</v>
      </c>
      <c r="L53">
        <f>SUM('Player Stats'!$N$4:$N$7)/100*'Dealer Stats'!K$4/100</f>
        <v>3.5177211295364323E-2</v>
      </c>
      <c r="P53">
        <v>13</v>
      </c>
      <c r="Q53">
        <f t="shared" ref="Q53:Z53" si="7">Q11-Q32</f>
        <v>1.667791500105209E-3</v>
      </c>
      <c r="R53">
        <f t="shared" si="7"/>
        <v>-1.0002102312608396E-2</v>
      </c>
      <c r="S53">
        <f t="shared" si="7"/>
        <v>-2.1721484207384512E-2</v>
      </c>
      <c r="T53">
        <f t="shared" si="7"/>
        <v>-3.5536087338552125E-2</v>
      </c>
      <c r="U53">
        <f t="shared" si="7"/>
        <v>-2.5690693551099264E-2</v>
      </c>
      <c r="V53">
        <f t="shared" si="7"/>
        <v>0.11397232183398998</v>
      </c>
      <c r="W53">
        <f t="shared" si="7"/>
        <v>0.10688767381574071</v>
      </c>
      <c r="X53">
        <f t="shared" si="7"/>
        <v>9.382849783200789E-2</v>
      </c>
      <c r="Y53">
        <f t="shared" si="7"/>
        <v>7.3864770593688261E-2</v>
      </c>
      <c r="Z53">
        <f t="shared" si="7"/>
        <v>-5.6941311649632564E-3</v>
      </c>
    </row>
    <row r="54" spans="1:26" x14ac:dyDescent="0.3">
      <c r="B54">
        <v>19</v>
      </c>
      <c r="C54">
        <f>SUM('Player Stats'!$N$5:$N$7)/100*'Dealer Stats'!B$5/100</f>
        <v>2.9437034291567254E-2</v>
      </c>
      <c r="D54">
        <f>SUM('Player Stats'!$N$5:$N$7)/100*'Dealer Stats'!C$5/100</f>
        <v>2.8397766770149945E-2</v>
      </c>
      <c r="E54">
        <f>SUM('Player Stats'!$N$5:$N$7)/100*'Dealer Stats'!D$5/100</f>
        <v>2.7671142469590803E-2</v>
      </c>
      <c r="F54">
        <f>SUM('Player Stats'!$N$5:$N$7)/100*'Dealer Stats'!E$5/100</f>
        <v>2.6807295724401419E-2</v>
      </c>
      <c r="G54">
        <f>SUM('Player Stats'!$N$5:$N$7)/100*'Dealer Stats'!F$5/100</f>
        <v>2.4535337052923482E-2</v>
      </c>
      <c r="H54">
        <f>SUM('Player Stats'!$N$5:$N$7)/100*'Dealer Stats'!G$5/100</f>
        <v>1.8110013327320724E-2</v>
      </c>
      <c r="I54">
        <f>SUM('Player Stats'!$N$5:$N$7)/100*'Dealer Stats'!H$5/100</f>
        <v>2.9703840184834091E-2</v>
      </c>
      <c r="J54">
        <f>SUM('Player Stats'!$N$5:$N$7)/100*'Dealer Stats'!I$5/100</f>
        <v>8.1030562790417079E-2</v>
      </c>
      <c r="K54">
        <f>SUM('Player Stats'!$N$5:$N$7)/100*'Dealer Stats'!J$5/100</f>
        <v>2.5814025188709393E-2</v>
      </c>
      <c r="L54">
        <f>SUM('Player Stats'!$N$5:$N$7)/100*'Dealer Stats'!K$5/100</f>
        <v>2.5285189213070589E-2</v>
      </c>
      <c r="P54">
        <v>14</v>
      </c>
      <c r="Q54">
        <f t="shared" ref="Q54:Z54" si="8">Q12-Q33</f>
        <v>-2.7128225294679398E-2</v>
      </c>
      <c r="R54">
        <f t="shared" si="8"/>
        <v>-4.0255560359991005E-2</v>
      </c>
      <c r="S54">
        <f t="shared" si="8"/>
        <v>-5.3439788156421419E-2</v>
      </c>
      <c r="T54">
        <f t="shared" si="8"/>
        <v>-6.8953629275149142E-2</v>
      </c>
      <c r="U54">
        <f t="shared" si="8"/>
        <v>-5.8987231138328822E-2</v>
      </c>
      <c r="V54">
        <f t="shared" si="8"/>
        <v>9.2858731217714874E-2</v>
      </c>
      <c r="W54">
        <f t="shared" si="8"/>
        <v>8.731962395455406E-2</v>
      </c>
      <c r="X54">
        <f t="shared" si="8"/>
        <v>7.5797844721097934E-2</v>
      </c>
      <c r="Y54">
        <f t="shared" si="8"/>
        <v>5.707559500354828E-2</v>
      </c>
      <c r="Z54">
        <f t="shared" si="8"/>
        <v>-2.6982555175148526E-2</v>
      </c>
    </row>
    <row r="55" spans="1:26" x14ac:dyDescent="0.3">
      <c r="B55">
        <v>20</v>
      </c>
      <c r="C55">
        <f>SUM('Player Stats'!$N$6:$N$7)/100*'Dealer Stats'!B$6/100</f>
        <v>1.8662682813420657E-2</v>
      </c>
      <c r="D55">
        <f>SUM('Player Stats'!$N$6:$N$7)/100*'Dealer Stats'!C$6/100</f>
        <v>1.8236141541315139E-2</v>
      </c>
      <c r="E55">
        <f>SUM('Player Stats'!$N$6:$N$7)/100*'Dealer Stats'!D$6/100</f>
        <v>1.7651526744441662E-2</v>
      </c>
      <c r="F55">
        <f>SUM('Player Stats'!$N$6:$N$7)/100*'Dealer Stats'!E$6/100</f>
        <v>1.6972748638087468E-2</v>
      </c>
      <c r="G55">
        <f>SUM('Player Stats'!$N$6:$N$7)/100*'Dealer Stats'!F$6/100</f>
        <v>1.5648175689676174E-2</v>
      </c>
      <c r="H55">
        <f>SUM('Player Stats'!$N$6:$N$7)/100*'Dealer Stats'!G$6/100</f>
        <v>1.2126899628416711E-2</v>
      </c>
      <c r="I55">
        <f>SUM('Player Stats'!$N$6:$N$7)/100*'Dealer Stats'!H$6/100</f>
        <v>1.0670830644089633E-2</v>
      </c>
      <c r="J55">
        <f>SUM('Player Stats'!$N$6:$N$7)/100*'Dealer Stats'!I$6/100</f>
        <v>1.8539945395900662E-2</v>
      </c>
      <c r="K55">
        <f>SUM('Player Stats'!$N$6:$N$7)/100*'Dealer Stats'!J$6/100</f>
        <v>5.2295356169362595E-2</v>
      </c>
      <c r="L55">
        <f>SUM('Player Stats'!$N$6:$N$7)/100*'Dealer Stats'!K$6/100</f>
        <v>1.6952111375959623E-2</v>
      </c>
      <c r="P55">
        <v>15</v>
      </c>
      <c r="Q55">
        <f t="shared" ref="Q55:Z55" si="9">Q13-Q34</f>
        <v>-5.5238789171870972E-2</v>
      </c>
      <c r="R55">
        <f t="shared" si="9"/>
        <v>-6.9787137039681479E-2</v>
      </c>
      <c r="S55">
        <f t="shared" si="9"/>
        <v>-8.439875760885579E-2</v>
      </c>
      <c r="T55">
        <f t="shared" si="9"/>
        <v>-0.10157602361925439</v>
      </c>
      <c r="U55">
        <f t="shared" si="9"/>
        <v>-9.1350245530406382E-2</v>
      </c>
      <c r="V55">
        <f t="shared" si="9"/>
        <v>7.3024048146045739E-2</v>
      </c>
      <c r="W55">
        <f t="shared" si="9"/>
        <v>6.844924352900561E-2</v>
      </c>
      <c r="X55">
        <f t="shared" si="9"/>
        <v>5.7625647543304154E-2</v>
      </c>
      <c r="Y55">
        <f t="shared" si="9"/>
        <v>4.0218459540725254E-2</v>
      </c>
      <c r="Z55">
        <f t="shared" si="9"/>
        <v>-4.7946113245740885E-2</v>
      </c>
    </row>
    <row r="56" spans="1:26" x14ac:dyDescent="0.3">
      <c r="P56">
        <v>16</v>
      </c>
      <c r="Q56">
        <f t="shared" ref="Q56:Z56" si="10">Q14-Q35</f>
        <v>-8.1751333039897234E-2</v>
      </c>
      <c r="R56">
        <f t="shared" si="10"/>
        <v>-9.7749220260357372E-2</v>
      </c>
      <c r="S56">
        <f t="shared" si="10"/>
        <v>-0.11381973680151447</v>
      </c>
      <c r="T56">
        <f t="shared" si="10"/>
        <v>-0.1326871852093246</v>
      </c>
      <c r="U56">
        <f t="shared" si="10"/>
        <v>-0.1222936423361658</v>
      </c>
      <c r="V56">
        <f t="shared" si="10"/>
        <v>5.4471442446720253E-2</v>
      </c>
      <c r="W56">
        <f t="shared" si="10"/>
        <v>5.1455837489611356E-2</v>
      </c>
      <c r="X56">
        <f t="shared" si="10"/>
        <v>4.1879441129689693E-2</v>
      </c>
      <c r="Y56">
        <f t="shared" si="10"/>
        <v>2.5543214902859213E-2</v>
      </c>
      <c r="Z56">
        <f t="shared" si="10"/>
        <v>-6.7568464108574811E-2</v>
      </c>
    </row>
    <row r="57" spans="1:26" x14ac:dyDescent="0.3">
      <c r="A57" s="22" t="s">
        <v>48</v>
      </c>
      <c r="B57" s="22"/>
      <c r="C57" s="22"/>
      <c r="P57">
        <v>17</v>
      </c>
      <c r="Q57">
        <f t="shared" ref="Q57:Z57" si="11">Q15-Q36</f>
        <v>-0.25806895413148589</v>
      </c>
      <c r="R57">
        <f t="shared" si="11"/>
        <v>-0.27016073947356467</v>
      </c>
      <c r="S57">
        <f t="shared" si="11"/>
        <v>-0.28392918580008653</v>
      </c>
      <c r="T57">
        <f t="shared" si="11"/>
        <v>-0.29520889974741504</v>
      </c>
      <c r="U57">
        <f t="shared" si="11"/>
        <v>-0.33269547141285755</v>
      </c>
      <c r="V57">
        <f t="shared" si="11"/>
        <v>-0.36223027321359647</v>
      </c>
      <c r="W57">
        <f t="shared" si="11"/>
        <v>-0.10548647469650874</v>
      </c>
      <c r="X57">
        <f t="shared" si="11"/>
        <v>-0.10448778041898693</v>
      </c>
      <c r="Y57">
        <f t="shared" si="11"/>
        <v>-0.11071660511737552</v>
      </c>
      <c r="Z57">
        <f t="shared" si="11"/>
        <v>-0.146716805322189</v>
      </c>
    </row>
    <row r="58" spans="1:26" x14ac:dyDescent="0.3">
      <c r="A58" s="22" t="s">
        <v>10</v>
      </c>
      <c r="B58" s="22"/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>
        <v>8</v>
      </c>
      <c r="J58">
        <v>9</v>
      </c>
      <c r="K58">
        <v>10</v>
      </c>
      <c r="L58">
        <v>11</v>
      </c>
      <c r="P58">
        <v>18</v>
      </c>
      <c r="Q58">
        <f t="shared" ref="Q58:Z58" si="12">Q16-Q37</f>
        <v>-0.44056637117169761</v>
      </c>
      <c r="R58">
        <f t="shared" si="12"/>
        <v>-0.44996996986405202</v>
      </c>
      <c r="S58">
        <f t="shared" si="12"/>
        <v>-0.45860841636258731</v>
      </c>
      <c r="T58">
        <f t="shared" si="12"/>
        <v>-0.46905986730926053</v>
      </c>
      <c r="U58">
        <f t="shared" si="12"/>
        <v>-0.49371724942253725</v>
      </c>
      <c r="V58">
        <f t="shared" si="12"/>
        <v>-0.5606047271444653</v>
      </c>
      <c r="W58">
        <f t="shared" si="12"/>
        <v>-0.52241915172306352</v>
      </c>
      <c r="X58">
        <f t="shared" si="12"/>
        <v>-0.25906553622486295</v>
      </c>
      <c r="Y58">
        <f t="shared" si="12"/>
        <v>-0.25698071762776875</v>
      </c>
      <c r="Z58">
        <f t="shared" si="12"/>
        <v>-0.2956016441950205</v>
      </c>
    </row>
    <row r="59" spans="1:26" x14ac:dyDescent="0.3">
      <c r="B59">
        <v>17</v>
      </c>
      <c r="C59">
        <f>SUM('Player Stats'!$O$3:$O$7)/100*'Dealer Stats'!B$3/100</f>
        <v>5.2986614852743835E-2</v>
      </c>
      <c r="D59">
        <f>SUM('Player Stats'!$O$3:$O$7)/100*'Dealer Stats'!C$3/100</f>
        <v>5.1084033149380502E-2</v>
      </c>
      <c r="E59">
        <f>SUM('Player Stats'!$O$3:$O$7)/100*'Dealer Stats'!D$3/100</f>
        <v>4.9748921966513787E-2</v>
      </c>
      <c r="F59">
        <f>SUM('Player Stats'!$O$3:$O$7)/100*'Dealer Stats'!E$3/100</f>
        <v>4.6451122012097584E-2</v>
      </c>
      <c r="G59">
        <f>SUM('Player Stats'!$O$3:$O$7)/100*'Dealer Stats'!F$3/100</f>
        <v>6.3544808939755684E-2</v>
      </c>
      <c r="H59">
        <f>SUM('Player Stats'!$O$3:$O$7)/100*'Dealer Stats'!G$3/100</f>
        <v>0.14132253270765863</v>
      </c>
      <c r="I59">
        <f>SUM('Player Stats'!$O$3:$O$7)/100*'Dealer Stats'!H$3/100</f>
        <v>4.9438943177289779E-2</v>
      </c>
      <c r="J59">
        <f>SUM('Player Stats'!$O$3:$O$7)/100*'Dealer Stats'!I$3/100</f>
        <v>4.6081866639961201E-2</v>
      </c>
      <c r="K59">
        <f>SUM('Player Stats'!$O$3:$O$7)/100*'Dealer Stats'!J$3/100</f>
        <v>4.2910208181726375E-2</v>
      </c>
      <c r="L59">
        <f>SUM('Player Stats'!$O$3:$O$7)/100*'Dealer Stats'!K$3/100</f>
        <v>2.0941619342332744E-2</v>
      </c>
      <c r="P59">
        <v>19</v>
      </c>
      <c r="Q59">
        <f t="shared" ref="Q59:Z59" si="13">Q17-Q38</f>
        <v>-0.62681051332583748</v>
      </c>
      <c r="R59">
        <f t="shared" si="13"/>
        <v>-0.63215060937900958</v>
      </c>
      <c r="S59">
        <f t="shared" si="13"/>
        <v>-0.63812544250015379</v>
      </c>
      <c r="T59">
        <f t="shared" si="13"/>
        <v>-0.64542997894931409</v>
      </c>
      <c r="U59">
        <f t="shared" si="13"/>
        <v>-0.66157414312963037</v>
      </c>
      <c r="V59">
        <f t="shared" si="13"/>
        <v>-0.70412382379308602</v>
      </c>
      <c r="W59">
        <f t="shared" si="13"/>
        <v>-0.7173081950952338</v>
      </c>
      <c r="X59">
        <f t="shared" si="13"/>
        <v>-0.67338534441644415</v>
      </c>
      <c r="Y59">
        <f t="shared" si="13"/>
        <v>-0.41095712014462105</v>
      </c>
      <c r="Z59">
        <f t="shared" si="13"/>
        <v>-0.44740922594794486</v>
      </c>
    </row>
    <row r="60" spans="1:26" x14ac:dyDescent="0.3">
      <c r="B60">
        <v>18</v>
      </c>
      <c r="C60">
        <f>SUM('Player Stats'!$O$4:$O$7)/100*'Dealer Stats'!B$4/100</f>
        <v>4.0643132542666188E-2</v>
      </c>
      <c r="D60">
        <f>SUM('Player Stats'!$O$4:$O$7)/100*'Dealer Stats'!C$4/100</f>
        <v>3.9573472331577333E-2</v>
      </c>
      <c r="E60">
        <f>SUM('Player Stats'!$O$4:$O$7)/100*'Dealer Stats'!D$4/100</f>
        <v>3.7773394229369525E-2</v>
      </c>
      <c r="F60">
        <f>SUM('Player Stats'!$O$4:$O$7)/100*'Dealer Stats'!E$4/100</f>
        <v>3.7244018675351369E-2</v>
      </c>
      <c r="G60">
        <f>SUM('Player Stats'!$O$4:$O$7)/100*'Dealer Stats'!F$4/100</f>
        <v>3.2657645306713792E-2</v>
      </c>
      <c r="H60">
        <f>SUM('Player Stats'!$O$4:$O$7)/100*'Dealer Stats'!G$4/100</f>
        <v>4.2357465002579149E-2</v>
      </c>
      <c r="I60">
        <f>SUM('Player Stats'!$O$4:$O$7)/100*'Dealer Stats'!H$4/100</f>
        <v>0.11025882155489182</v>
      </c>
      <c r="J60">
        <f>SUM('Player Stats'!$O$4:$O$7)/100*'Dealer Stats'!I$4/100</f>
        <v>3.6031755112958488E-2</v>
      </c>
      <c r="K60">
        <f>SUM('Player Stats'!$O$4:$O$7)/100*'Dealer Stats'!J$4/100</f>
        <v>3.427797251004585E-2</v>
      </c>
      <c r="L60">
        <f>SUM('Player Stats'!$O$4:$O$7)/100*'Dealer Stats'!K$4/100</f>
        <v>3.5050801774555752E-2</v>
      </c>
      <c r="P60">
        <v>20</v>
      </c>
      <c r="Q60">
        <f t="shared" ref="Q60:Z60" si="14">Q18-Q39</f>
        <v>-88.418304749558629</v>
      </c>
      <c r="R60">
        <f t="shared" si="14"/>
        <v>-88.722063960022425</v>
      </c>
      <c r="S60">
        <f t="shared" si="14"/>
        <v>-88.979497696538161</v>
      </c>
      <c r="T60">
        <f t="shared" si="14"/>
        <v>-89.321817098947037</v>
      </c>
      <c r="U60">
        <f t="shared" si="14"/>
        <v>-90.213229722477934</v>
      </c>
      <c r="V60">
        <f t="shared" si="14"/>
        <v>-92.53944234516058</v>
      </c>
      <c r="W60">
        <f t="shared" si="14"/>
        <v>-92.980048604091422</v>
      </c>
      <c r="X60">
        <f t="shared" si="14"/>
        <v>-93.829367078180212</v>
      </c>
      <c r="Y60">
        <f t="shared" si="14"/>
        <v>-88.72363787166509</v>
      </c>
      <c r="Z60">
        <f t="shared" si="14"/>
        <v>-65.899312661894328</v>
      </c>
    </row>
    <row r="61" spans="1:26" x14ac:dyDescent="0.3">
      <c r="B61">
        <v>19</v>
      </c>
      <c r="C61">
        <f>SUM('Player Stats'!$O$5:$O$7)/100*'Dealer Stats'!B$5/100</f>
        <v>2.9499792468343708E-2</v>
      </c>
      <c r="D61">
        <f>SUM('Player Stats'!$O$5:$O$7)/100*'Dealer Stats'!C$5/100</f>
        <v>2.8458309284364023E-2</v>
      </c>
      <c r="E61">
        <f>SUM('Player Stats'!$O$5:$O$7)/100*'Dealer Stats'!D$5/100</f>
        <v>2.773013585980506E-2</v>
      </c>
      <c r="F61">
        <f>SUM('Player Stats'!$O$5:$O$7)/100*'Dealer Stats'!E$5/100</f>
        <v>2.6864447439730724E-2</v>
      </c>
      <c r="G61">
        <f>SUM('Player Stats'!$O$5:$O$7)/100*'Dealer Stats'!F$5/100</f>
        <v>2.4587645074335755E-2</v>
      </c>
      <c r="H61">
        <f>SUM('Player Stats'!$O$5:$O$7)/100*'Dealer Stats'!G$5/100</f>
        <v>1.8148622903494824E-2</v>
      </c>
      <c r="I61">
        <f>SUM('Player Stats'!$O$5:$O$7)/100*'Dealer Stats'!H$5/100</f>
        <v>2.976716717745146E-2</v>
      </c>
      <c r="J61">
        <f>SUM('Player Stats'!$O$5:$O$7)/100*'Dealer Stats'!I$5/100</f>
        <v>8.1203315600144016E-2</v>
      </c>
      <c r="K61">
        <f>SUM('Player Stats'!$O$5:$O$7)/100*'Dealer Stats'!J$5/100</f>
        <v>2.5869059304580531E-2</v>
      </c>
      <c r="L61">
        <f>SUM('Player Stats'!$O$5:$O$7)/100*'Dealer Stats'!K$5/100</f>
        <v>2.5339095879032329E-2</v>
      </c>
    </row>
    <row r="62" spans="1:26" x14ac:dyDescent="0.3">
      <c r="B62">
        <v>20</v>
      </c>
      <c r="C62">
        <f>SUM('Player Stats'!$O$6:$O$7)/100*'Dealer Stats'!B$6/100</f>
        <v>1.8680317697851157E-2</v>
      </c>
      <c r="D62">
        <f>SUM('Player Stats'!$O$6:$O$7)/100*'Dealer Stats'!C$6/100</f>
        <v>1.8253373375117087E-2</v>
      </c>
      <c r="E62">
        <f>SUM('Player Stats'!$O$6:$O$7)/100*'Dealer Stats'!D$6/100</f>
        <v>1.7668206159575709E-2</v>
      </c>
      <c r="F62">
        <f>SUM('Player Stats'!$O$6:$O$7)/100*'Dealer Stats'!E$6/100</f>
        <v>1.6988786657041816E-2</v>
      </c>
      <c r="G62">
        <f>SUM('Player Stats'!$O$6:$O$7)/100*'Dealer Stats'!F$6/100</f>
        <v>1.5662962083068509E-2</v>
      </c>
      <c r="H62">
        <f>SUM('Player Stats'!$O$6:$O$7)/100*'Dealer Stats'!G$6/100</f>
        <v>1.2138358670805496E-2</v>
      </c>
      <c r="I62">
        <f>SUM('Player Stats'!$O$6:$O$7)/100*'Dealer Stats'!H$6/100</f>
        <v>1.0680913806680313E-2</v>
      </c>
      <c r="J62">
        <f>SUM('Player Stats'!$O$6:$O$7)/100*'Dealer Stats'!I$6/100</f>
        <v>1.8557464302355494E-2</v>
      </c>
      <c r="K62">
        <f>SUM('Player Stats'!$O$6:$O$7)/100*'Dealer Stats'!J$6/100</f>
        <v>5.2344771495739753E-2</v>
      </c>
      <c r="L62">
        <f>SUM('Player Stats'!$O$6:$O$7)/100*'Dealer Stats'!K$6/100</f>
        <v>1.6968129894195008E-2</v>
      </c>
    </row>
    <row r="64" spans="1:26" x14ac:dyDescent="0.3">
      <c r="A64" s="22" t="s">
        <v>49</v>
      </c>
      <c r="B64" s="22"/>
      <c r="C64" s="22"/>
    </row>
    <row r="65" spans="1:12" x14ac:dyDescent="0.3">
      <c r="A65" s="22" t="s">
        <v>10</v>
      </c>
      <c r="B65" s="22"/>
      <c r="C65">
        <v>2</v>
      </c>
      <c r="D65">
        <v>3</v>
      </c>
      <c r="E65">
        <v>4</v>
      </c>
      <c r="F65">
        <v>5</v>
      </c>
      <c r="G65">
        <v>6</v>
      </c>
      <c r="H65">
        <v>7</v>
      </c>
      <c r="I65">
        <v>8</v>
      </c>
      <c r="J65">
        <v>9</v>
      </c>
      <c r="K65">
        <v>10</v>
      </c>
      <c r="L65">
        <v>11</v>
      </c>
    </row>
    <row r="66" spans="1:12" x14ac:dyDescent="0.3">
      <c r="B66">
        <v>17</v>
      </c>
      <c r="C66">
        <f>SUM('Player Stats'!$P$3:$P$7)/100*'Dealer Stats'!B$3/100</f>
        <v>5.3137161012946459E-2</v>
      </c>
      <c r="D66">
        <f>SUM('Player Stats'!$P$3:$P$7)/100*'Dealer Stats'!C$3/100</f>
        <v>5.1229173673259513E-2</v>
      </c>
      <c r="E66">
        <f>SUM('Player Stats'!$P$3:$P$7)/100*'Dealer Stats'!D$3/100</f>
        <v>4.9890269157631631E-2</v>
      </c>
      <c r="F66">
        <f>SUM('Player Stats'!$P$3:$P$7)/100*'Dealer Stats'!E$3/100</f>
        <v>4.6583099457259157E-2</v>
      </c>
      <c r="G66">
        <f>SUM('Player Stats'!$P$3:$P$7)/100*'Dealer Stats'!F$3/100</f>
        <v>6.3725353158579162E-2</v>
      </c>
      <c r="H66">
        <f>SUM('Player Stats'!$P$3:$P$7)/100*'Dealer Stats'!G$3/100</f>
        <v>0.14172405986141953</v>
      </c>
      <c r="I66">
        <f>SUM('Player Stats'!$P$3:$P$7)/100*'Dealer Stats'!H$3/100</f>
        <v>4.9579409653219615E-2</v>
      </c>
      <c r="J66">
        <f>SUM('Player Stats'!$P$3:$P$7)/100*'Dealer Stats'!I$3/100</f>
        <v>4.6212794952647254E-2</v>
      </c>
      <c r="K66">
        <f>SUM('Player Stats'!$P$3:$P$7)/100*'Dealer Stats'!J$3/100</f>
        <v>4.3032125143079865E-2</v>
      </c>
      <c r="L66">
        <f>SUM('Player Stats'!$P$3:$P$7)/100*'Dealer Stats'!K$3/100</f>
        <v>2.1001118904423563E-2</v>
      </c>
    </row>
    <row r="67" spans="1:12" x14ac:dyDescent="0.3">
      <c r="B67">
        <v>18</v>
      </c>
      <c r="C67">
        <f>SUM('Player Stats'!$P$4:$P$7)/100*'Dealer Stats'!B$4/100</f>
        <v>4.0603900952378424E-2</v>
      </c>
      <c r="D67">
        <f>SUM('Player Stats'!$P$4:$P$7)/100*'Dealer Stats'!C$4/100</f>
        <v>3.9535273252036741E-2</v>
      </c>
      <c r="E67">
        <f>SUM('Player Stats'!$P$4:$P$7)/100*'Dealer Stats'!D$4/100</f>
        <v>3.7736932710941321E-2</v>
      </c>
      <c r="F67">
        <f>SUM('Player Stats'!$P$4:$P$7)/100*'Dealer Stats'!E$4/100</f>
        <v>3.7208068147182631E-2</v>
      </c>
      <c r="G67">
        <f>SUM('Player Stats'!$P$4:$P$7)/100*'Dealer Stats'!F$4/100</f>
        <v>3.2626121866459995E-2</v>
      </c>
      <c r="H67">
        <f>SUM('Player Stats'!$P$4:$P$7)/100*'Dealer Stats'!G$4/100</f>
        <v>4.2316578618861934E-2</v>
      </c>
      <c r="I67">
        <f>SUM('Player Stats'!$P$4:$P$7)/100*'Dealer Stats'!H$4/100</f>
        <v>0.11015239203919659</v>
      </c>
      <c r="J67">
        <f>SUM('Player Stats'!$P$4:$P$7)/100*'Dealer Stats'!I$4/100</f>
        <v>3.5996974746251846E-2</v>
      </c>
      <c r="K67">
        <f>SUM('Player Stats'!$P$4:$P$7)/100*'Dealer Stats'!J$4/100</f>
        <v>3.4244885016802132E-2</v>
      </c>
      <c r="L67">
        <f>SUM('Player Stats'!$P$4:$P$7)/100*'Dealer Stats'!K$4/100</f>
        <v>3.501696829252695E-2</v>
      </c>
    </row>
    <row r="68" spans="1:12" x14ac:dyDescent="0.3">
      <c r="B68">
        <v>19</v>
      </c>
      <c r="C68">
        <f>SUM('Player Stats'!$P$5:$P$7)/100*'Dealer Stats'!B$5/100</f>
        <v>2.9277203417708241E-2</v>
      </c>
      <c r="D68">
        <f>SUM('Player Stats'!$P$5:$P$7)/100*'Dealer Stats'!C$5/100</f>
        <v>2.8243578687425261E-2</v>
      </c>
      <c r="E68">
        <f>SUM('Player Stats'!$P$5:$P$7)/100*'Dealer Stats'!D$5/100</f>
        <v>2.752089965512158E-2</v>
      </c>
      <c r="F68">
        <f>SUM('Player Stats'!$P$5:$P$7)/100*'Dealer Stats'!E$5/100</f>
        <v>2.6661743239086835E-2</v>
      </c>
      <c r="G68">
        <f>SUM('Player Stats'!$P$5:$P$7)/100*'Dealer Stats'!F$5/100</f>
        <v>2.4402120359871028E-2</v>
      </c>
      <c r="H68">
        <f>SUM('Player Stats'!$P$5:$P$7)/100*'Dealer Stats'!G$5/100</f>
        <v>1.8011683474284772E-2</v>
      </c>
      <c r="I68">
        <f>SUM('Player Stats'!$P$5:$P$7)/100*'Dealer Stats'!H$5/100</f>
        <v>2.954256066575324E-2</v>
      </c>
      <c r="J68">
        <f>SUM('Player Stats'!$P$5:$P$7)/100*'Dealer Stats'!I$5/100</f>
        <v>8.05906004785958E-2</v>
      </c>
      <c r="K68">
        <f>SUM('Player Stats'!$P$5:$P$7)/100*'Dealer Stats'!J$5/100</f>
        <v>2.5673865749994737E-2</v>
      </c>
      <c r="L68">
        <f>SUM('Player Stats'!$P$5:$P$7)/100*'Dealer Stats'!K$5/100</f>
        <v>2.5147901134129378E-2</v>
      </c>
    </row>
    <row r="69" spans="1:12" x14ac:dyDescent="0.3">
      <c r="B69">
        <v>20</v>
      </c>
      <c r="C69">
        <f>SUM('Player Stats'!$P$6:$P$7)/100*'Dealer Stats'!B$6/100</f>
        <v>1.8475621837948816E-2</v>
      </c>
      <c r="D69">
        <f>SUM('Player Stats'!$P$6:$P$7)/100*'Dealer Stats'!C$6/100</f>
        <v>1.8053355901133338E-2</v>
      </c>
      <c r="E69">
        <f>SUM('Player Stats'!$P$6:$P$7)/100*'Dealer Stats'!D$6/100</f>
        <v>1.7474600852039519E-2</v>
      </c>
      <c r="F69">
        <f>SUM('Player Stats'!$P$6:$P$7)/100*'Dealer Stats'!E$6/100</f>
        <v>1.6802626317067474E-2</v>
      </c>
      <c r="G69">
        <f>SUM('Player Stats'!$P$6:$P$7)/100*'Dealer Stats'!F$6/100</f>
        <v>1.5491329911492524E-2</v>
      </c>
      <c r="H69">
        <f>SUM('Player Stats'!$P$6:$P$7)/100*'Dealer Stats'!G$6/100</f>
        <v>1.2005348525790167E-2</v>
      </c>
      <c r="I69">
        <f>SUM('Player Stats'!$P$6:$P$7)/100*'Dealer Stats'!H$6/100</f>
        <v>1.056387410363218E-2</v>
      </c>
      <c r="J69">
        <f>SUM('Player Stats'!$P$6:$P$7)/100*'Dealer Stats'!I$6/100</f>
        <v>1.8354114649827117E-2</v>
      </c>
      <c r="K69">
        <f>SUM('Player Stats'!$P$6:$P$7)/100*'Dealer Stats'!J$6/100</f>
        <v>5.1771186068231494E-2</v>
      </c>
      <c r="L69">
        <f>SUM('Player Stats'!$P$6:$P$7)/100*'Dealer Stats'!K$6/100</f>
        <v>1.6782195907642603E-2</v>
      </c>
    </row>
    <row r="71" spans="1:12" x14ac:dyDescent="0.3">
      <c r="A71" s="22" t="s">
        <v>50</v>
      </c>
      <c r="B71" s="22"/>
      <c r="C71" s="22"/>
    </row>
    <row r="72" spans="1:12" x14ac:dyDescent="0.3">
      <c r="A72" s="22" t="s">
        <v>10</v>
      </c>
      <c r="B72" s="22"/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  <c r="K72">
        <v>10</v>
      </c>
      <c r="L72">
        <v>11</v>
      </c>
    </row>
    <row r="73" spans="1:12" x14ac:dyDescent="0.3">
      <c r="B73">
        <v>17</v>
      </c>
      <c r="C73">
        <f>SUM('Player Stats'!$Q$3:$Q$7)/100*'Dealer Stats'!B$3/100</f>
        <v>5.3348583911941742E-2</v>
      </c>
      <c r="D73">
        <f>SUM('Player Stats'!$Q$3:$Q$7)/100*'Dealer Stats'!C$3/100</f>
        <v>5.1433005044839462E-2</v>
      </c>
      <c r="E73">
        <f>SUM('Player Stats'!$Q$3:$Q$7)/100*'Dealer Stats'!D$3/100</f>
        <v>5.0088773276705509E-2</v>
      </c>
      <c r="F73">
        <f>SUM('Player Stats'!$Q$3:$Q$7)/100*'Dealer Stats'!E$3/100</f>
        <v>4.6768444962056448E-2</v>
      </c>
      <c r="G73">
        <f>SUM('Player Stats'!$Q$3:$Q$7)/100*'Dealer Stats'!F$3/100</f>
        <v>6.3978904508471629E-2</v>
      </c>
      <c r="H73">
        <f>SUM('Player Stats'!$Q$3:$Q$7)/100*'Dealer Stats'!G$3/100</f>
        <v>0.1422879535851731</v>
      </c>
      <c r="I73">
        <f>SUM('Player Stats'!$Q$3:$Q$7)/100*'Dealer Stats'!H$3/100</f>
        <v>4.9776676920035116E-2</v>
      </c>
      <c r="J73">
        <f>SUM('Player Stats'!$Q$3:$Q$7)/100*'Dealer Stats'!I$3/100</f>
        <v>4.6396667084566072E-2</v>
      </c>
      <c r="K73">
        <f>SUM('Player Stats'!$Q$3:$Q$7)/100*'Dealer Stats'!J$3/100</f>
        <v>4.320334198030347E-2</v>
      </c>
      <c r="L73">
        <f>SUM('Player Stats'!$Q$3:$Q$7)/100*'Dealer Stats'!K$3/100</f>
        <v>2.1084678457780885E-2</v>
      </c>
    </row>
    <row r="74" spans="1:12" x14ac:dyDescent="0.3">
      <c r="B74">
        <v>18</v>
      </c>
      <c r="C74">
        <f>SUM('Player Stats'!$Q$4:$Q$7)/100*'Dealer Stats'!B$4/100</f>
        <v>4.0882503549971201E-2</v>
      </c>
      <c r="D74">
        <f>SUM('Player Stats'!$Q$4:$Q$7)/100*'Dealer Stats'!C$4/100</f>
        <v>3.9806543488792465E-2</v>
      </c>
      <c r="E74">
        <f>SUM('Player Stats'!$Q$4:$Q$7)/100*'Dealer Stats'!D$4/100</f>
        <v>3.7995863681410946E-2</v>
      </c>
      <c r="F74">
        <f>SUM('Player Stats'!$Q$4:$Q$7)/100*'Dealer Stats'!E$4/100</f>
        <v>3.746337032736901E-2</v>
      </c>
      <c r="G74">
        <f>SUM('Player Stats'!$Q$4:$Q$7)/100*'Dealer Stats'!F$4/100</f>
        <v>3.2849985142849002E-2</v>
      </c>
      <c r="H74">
        <f>SUM('Player Stats'!$Q$4:$Q$7)/100*'Dealer Stats'!G$4/100</f>
        <v>4.2606932709181505E-2</v>
      </c>
      <c r="I74">
        <f>SUM('Player Stats'!$Q$4:$Q$7)/100*'Dealer Stats'!H$4/100</f>
        <v>0.11090819977769863</v>
      </c>
      <c r="J74">
        <f>SUM('Player Stats'!$Q$4:$Q$7)/100*'Dealer Stats'!I$4/100</f>
        <v>3.6243967040946623E-2</v>
      </c>
      <c r="K74">
        <f>SUM('Player Stats'!$Q$4:$Q$7)/100*'Dealer Stats'!J$4/100</f>
        <v>3.447985539393749E-2</v>
      </c>
      <c r="L74">
        <f>SUM('Player Stats'!$Q$4:$Q$7)/100*'Dealer Stats'!K$4/100</f>
        <v>3.5257236298735603E-2</v>
      </c>
    </row>
    <row r="75" spans="1:12" x14ac:dyDescent="0.3">
      <c r="B75">
        <v>19</v>
      </c>
      <c r="C75">
        <f>SUM('Player Stats'!$Q$5:$Q$7)/100*'Dealer Stats'!B$5/100</f>
        <v>2.9601536015686224E-2</v>
      </c>
      <c r="D75">
        <f>SUM('Player Stats'!$Q$5:$Q$7)/100*'Dealer Stats'!C$5/100</f>
        <v>2.8556460799872778E-2</v>
      </c>
      <c r="E75">
        <f>SUM('Player Stats'!$Q$5:$Q$7)/100*'Dealer Stats'!D$5/100</f>
        <v>2.7825775935703699E-2</v>
      </c>
      <c r="F75">
        <f>SUM('Player Stats'!$Q$5:$Q$7)/100*'Dealer Stats'!E$5/100</f>
        <v>2.6957101792565507E-2</v>
      </c>
      <c r="G75">
        <f>SUM('Player Stats'!$Q$5:$Q$7)/100*'Dealer Stats'!F$5/100</f>
        <v>2.4672446831275105E-2</v>
      </c>
      <c r="H75">
        <f>SUM('Player Stats'!$Q$5:$Q$7)/100*'Dealer Stats'!G$5/100</f>
        <v>1.8211216742945211E-2</v>
      </c>
      <c r="I75">
        <f>SUM('Player Stats'!$Q$5:$Q$7)/100*'Dealer Stats'!H$5/100</f>
        <v>2.9869832888955082E-2</v>
      </c>
      <c r="J75">
        <f>SUM('Player Stats'!$Q$5:$Q$7)/100*'Dealer Stats'!I$5/100</f>
        <v>8.1483382430919113E-2</v>
      </c>
      <c r="K75">
        <f>SUM('Player Stats'!$Q$5:$Q$7)/100*'Dealer Stats'!J$5/100</f>
        <v>2.595828060547227E-2</v>
      </c>
      <c r="L75">
        <f>SUM('Player Stats'!$Q$5:$Q$7)/100*'Dealer Stats'!K$5/100</f>
        <v>2.5426489358289901E-2</v>
      </c>
    </row>
    <row r="76" spans="1:12" x14ac:dyDescent="0.3">
      <c r="B76">
        <v>20</v>
      </c>
      <c r="C76">
        <f>SUM('Player Stats'!$Q$6:$Q$7)/100*'Dealer Stats'!B$6/100</f>
        <v>1.871846149689459E-2</v>
      </c>
      <c r="D76">
        <f>SUM('Player Stats'!$Q$6:$Q$7)/100*'Dealer Stats'!C$6/100</f>
        <v>1.8290645386072519E-2</v>
      </c>
      <c r="E76">
        <f>SUM('Player Stats'!$Q$6:$Q$7)/100*'Dealer Stats'!D$6/100</f>
        <v>1.7704283303236191E-2</v>
      </c>
      <c r="F76">
        <f>SUM('Player Stats'!$Q$6:$Q$7)/100*'Dealer Stats'!E$6/100</f>
        <v>1.7023476477349985E-2</v>
      </c>
      <c r="G76">
        <f>SUM('Player Stats'!$Q$6:$Q$7)/100*'Dealer Stats'!F$6/100</f>
        <v>1.5694944669648939E-2</v>
      </c>
      <c r="H76">
        <f>SUM('Player Stats'!$Q$6:$Q$7)/100*'Dealer Stats'!G$6/100</f>
        <v>1.2163144283199529E-2</v>
      </c>
      <c r="I76">
        <f>SUM('Player Stats'!$Q$6:$Q$7)/100*'Dealer Stats'!H$6/100</f>
        <v>1.0702723426646738E-2</v>
      </c>
      <c r="J76">
        <f>SUM('Player Stats'!$Q$6:$Q$7)/100*'Dealer Stats'!I$6/100</f>
        <v>1.859535724403636E-2</v>
      </c>
      <c r="K76">
        <f>SUM('Player Stats'!$Q$6:$Q$7)/100*'Dealer Stats'!J$6/100</f>
        <v>5.2451655568976775E-2</v>
      </c>
      <c r="L76">
        <f>SUM('Player Stats'!$Q$6:$Q$7)/100*'Dealer Stats'!K$6/100</f>
        <v>1.7002777534952291E-2</v>
      </c>
    </row>
    <row r="78" spans="1:12" x14ac:dyDescent="0.3">
      <c r="A78" s="22" t="s">
        <v>51</v>
      </c>
      <c r="B78" s="22"/>
      <c r="C78" s="22"/>
    </row>
    <row r="79" spans="1:12" x14ac:dyDescent="0.3">
      <c r="A79" s="22" t="s">
        <v>10</v>
      </c>
      <c r="B79" s="22"/>
      <c r="C79">
        <v>2</v>
      </c>
      <c r="D79">
        <v>3</v>
      </c>
      <c r="E79">
        <v>4</v>
      </c>
      <c r="F79">
        <v>5</v>
      </c>
      <c r="G79">
        <v>6</v>
      </c>
      <c r="H79">
        <v>7</v>
      </c>
      <c r="I79">
        <v>8</v>
      </c>
      <c r="J79">
        <v>9</v>
      </c>
      <c r="K79">
        <v>10</v>
      </c>
      <c r="L79">
        <v>11</v>
      </c>
    </row>
    <row r="80" spans="1:12" x14ac:dyDescent="0.3">
      <c r="B80">
        <v>17</v>
      </c>
      <c r="C80">
        <f>SUM('Player Stats'!$R$3:$R$7)/100*'Dealer Stats'!B$3/100</f>
        <v>4.2816863909244302E-2</v>
      </c>
      <c r="D80">
        <f>SUM('Player Stats'!$R$3:$R$7)/100*'Dealer Stats'!C$3/100</f>
        <v>4.1279445787790039E-2</v>
      </c>
      <c r="E80">
        <f>SUM('Player Stats'!$R$3:$R$7)/100*'Dealer Stats'!D$3/100</f>
        <v>4.0200583249026554E-2</v>
      </c>
      <c r="F80">
        <f>SUM('Player Stats'!$R$3:$R$7)/100*'Dealer Stats'!E$3/100</f>
        <v>3.7535731904199822E-2</v>
      </c>
      <c r="G80">
        <f>SUM('Player Stats'!$R$3:$R$7)/100*'Dealer Stats'!F$3/100</f>
        <v>5.1348617836294137E-2</v>
      </c>
      <c r="H80">
        <f>SUM('Player Stats'!$R$3:$R$7)/100*'Dealer Stats'!G$3/100</f>
        <v>0.1141984191115052</v>
      </c>
      <c r="I80">
        <f>SUM('Player Stats'!$R$3:$R$7)/100*'Dealer Stats'!H$3/100</f>
        <v>3.9950098864057974E-2</v>
      </c>
      <c r="J80">
        <f>SUM('Player Stats'!$R$3:$R$7)/100*'Dealer Stats'!I$3/100</f>
        <v>3.7237347924387952E-2</v>
      </c>
      <c r="K80">
        <f>SUM('Player Stats'!$R$3:$R$7)/100*'Dealer Stats'!J$3/100</f>
        <v>3.4674427667069192E-2</v>
      </c>
      <c r="L80">
        <f>SUM('Player Stats'!$R$3:$R$7)/100*'Dealer Stats'!K$3/100</f>
        <v>1.6922282503076858E-2</v>
      </c>
    </row>
    <row r="81" spans="1:12" x14ac:dyDescent="0.3">
      <c r="B81">
        <v>18</v>
      </c>
      <c r="C81">
        <f>SUM('Player Stats'!$R$4:$R$7)/100*'Dealer Stats'!B$4/100</f>
        <v>4.1007318801683651E-2</v>
      </c>
      <c r="D81">
        <f>SUM('Player Stats'!$R$4:$R$7)/100*'Dealer Stats'!C$4/100</f>
        <v>3.9928073808952122E-2</v>
      </c>
      <c r="E81">
        <f>SUM('Player Stats'!$R$4:$R$7)/100*'Dealer Stats'!D$4/100</f>
        <v>3.8111865953229518E-2</v>
      </c>
      <c r="F81">
        <f>SUM('Player Stats'!$R$4:$R$7)/100*'Dealer Stats'!E$4/100</f>
        <v>3.7577746884364639E-2</v>
      </c>
      <c r="G81">
        <f>SUM('Player Stats'!$R$4:$R$7)/100*'Dealer Stats'!F$4/100</f>
        <v>3.2950276925600111E-2</v>
      </c>
      <c r="H81">
        <f>SUM('Player Stats'!$R$4:$R$7)/100*'Dealer Stats'!G$4/100</f>
        <v>4.2737012683963183E-2</v>
      </c>
      <c r="I81">
        <f>SUM('Player Stats'!$R$4:$R$7)/100*'Dealer Stats'!H$4/100</f>
        <v>0.11124680513867678</v>
      </c>
      <c r="J81">
        <f>SUM('Player Stats'!$R$4:$R$7)/100*'Dealer Stats'!I$4/100</f>
        <v>3.6354620730825085E-2</v>
      </c>
      <c r="K81">
        <f>SUM('Player Stats'!$R$4:$R$7)/100*'Dealer Stats'!J$4/100</f>
        <v>3.458512320917153E-2</v>
      </c>
      <c r="L81">
        <f>SUM('Player Stats'!$R$4:$R$7)/100*'Dealer Stats'!K$4/100</f>
        <v>3.5364877476285639E-2</v>
      </c>
    </row>
    <row r="82" spans="1:12" x14ac:dyDescent="0.3">
      <c r="B82">
        <v>19</v>
      </c>
      <c r="C82">
        <f>SUM('Player Stats'!$R$5:$R$7)/100*'Dealer Stats'!B$5/100</f>
        <v>2.9728948030293051E-2</v>
      </c>
      <c r="D82">
        <f>SUM('Player Stats'!$R$5:$R$7)/100*'Dealer Stats'!C$5/100</f>
        <v>2.8679374563490467E-2</v>
      </c>
      <c r="E82">
        <f>SUM('Player Stats'!$R$5:$R$7)/100*'Dealer Stats'!D$5/100</f>
        <v>2.794554465878913E-2</v>
      </c>
      <c r="F82">
        <f>SUM('Player Stats'!$R$5:$R$7)/100*'Dealer Stats'!E$5/100</f>
        <v>2.7073131536614326E-2</v>
      </c>
      <c r="G82">
        <f>SUM('Player Stats'!$R$5:$R$7)/100*'Dealer Stats'!F$5/100</f>
        <v>2.4778642879831055E-2</v>
      </c>
      <c r="H82">
        <f>SUM('Player Stats'!$R$5:$R$7)/100*'Dealer Stats'!G$5/100</f>
        <v>1.8289602128501913E-2</v>
      </c>
      <c r="I82">
        <f>SUM('Player Stats'!$R$5:$R$7)/100*'Dealer Stats'!H$5/100</f>
        <v>2.9998399716782337E-2</v>
      </c>
      <c r="J82">
        <f>SUM('Player Stats'!$R$5:$R$7)/100*'Dealer Stats'!I$5/100</f>
        <v>8.1834106187517436E-2</v>
      </c>
      <c r="K82">
        <f>SUM('Player Stats'!$R$5:$R$7)/100*'Dealer Stats'!J$5/100</f>
        <v>2.6070011186815071E-2</v>
      </c>
      <c r="L82">
        <f>SUM('Player Stats'!$R$5:$R$7)/100*'Dealer Stats'!K$5/100</f>
        <v>2.5535930984285322E-2</v>
      </c>
    </row>
    <row r="83" spans="1:12" x14ac:dyDescent="0.3">
      <c r="B83">
        <v>20</v>
      </c>
      <c r="C83">
        <f>SUM('Player Stats'!$R$6:$R$7)/100*'Dealer Stats'!B$6/100</f>
        <v>1.8810171605827878E-2</v>
      </c>
      <c r="D83">
        <f>SUM('Player Stats'!$R$6:$R$7)/100*'Dealer Stats'!C$6/100</f>
        <v>1.8380259432670052E-2</v>
      </c>
      <c r="E83">
        <f>SUM('Player Stats'!$R$6:$R$7)/100*'Dealer Stats'!D$6/100</f>
        <v>1.7791024499920274E-2</v>
      </c>
      <c r="F83">
        <f>SUM('Player Stats'!$R$6:$R$7)/100*'Dealer Stats'!E$6/100</f>
        <v>1.7106882097113127E-2</v>
      </c>
      <c r="G83">
        <f>SUM('Player Stats'!$R$6:$R$7)/100*'Dealer Stats'!F$6/100</f>
        <v>1.5771841218309962E-2</v>
      </c>
      <c r="H83">
        <f>SUM('Player Stats'!$R$6:$R$7)/100*'Dealer Stats'!G$6/100</f>
        <v>1.2222736963258657E-2</v>
      </c>
      <c r="I83">
        <f>SUM('Player Stats'!$R$6:$R$7)/100*'Dealer Stats'!H$6/100</f>
        <v>1.0755160852206709E-2</v>
      </c>
      <c r="J83">
        <f>SUM('Player Stats'!$R$6:$R$7)/100*'Dealer Stats'!I$6/100</f>
        <v>1.8686464210214478E-2</v>
      </c>
      <c r="K83">
        <f>SUM('Player Stats'!$R$6:$R$7)/100*'Dealer Stats'!J$6/100</f>
        <v>5.2708639672438495E-2</v>
      </c>
      <c r="L83">
        <f>SUM('Player Stats'!$R$6:$R$7)/100*'Dealer Stats'!K$6/100</f>
        <v>1.7086081741345408E-2</v>
      </c>
    </row>
    <row r="85" spans="1:12" x14ac:dyDescent="0.3">
      <c r="A85" s="22" t="s">
        <v>52</v>
      </c>
      <c r="B85" s="22"/>
      <c r="C85" s="22"/>
    </row>
    <row r="86" spans="1:12" x14ac:dyDescent="0.3">
      <c r="A86" s="22" t="s">
        <v>10</v>
      </c>
      <c r="B86" s="22"/>
      <c r="C86">
        <v>2</v>
      </c>
      <c r="D86">
        <v>3</v>
      </c>
      <c r="E86">
        <v>4</v>
      </c>
      <c r="F86">
        <v>5</v>
      </c>
      <c r="G86">
        <v>6</v>
      </c>
      <c r="H86">
        <v>7</v>
      </c>
      <c r="I86">
        <v>8</v>
      </c>
      <c r="J86">
        <v>9</v>
      </c>
      <c r="K86">
        <v>10</v>
      </c>
      <c r="L86">
        <v>11</v>
      </c>
    </row>
    <row r="87" spans="1:12" x14ac:dyDescent="0.3">
      <c r="B87">
        <v>17</v>
      </c>
      <c r="C87">
        <f>SUM('Player Stats'!$S$3:$S$7)/100*'Dealer Stats'!B$3/100</f>
        <v>3.1997057842987668E-2</v>
      </c>
      <c r="D87">
        <f>SUM('Player Stats'!$S$3:$S$7)/100*'Dealer Stats'!C$3/100</f>
        <v>3.0848144726293745E-2</v>
      </c>
      <c r="E87">
        <f>SUM('Player Stats'!$S$3:$S$7)/100*'Dealer Stats'!D$3/100</f>
        <v>3.0041910361940993E-2</v>
      </c>
      <c r="F87">
        <f>SUM('Player Stats'!$S$3:$S$7)/100*'Dealer Stats'!E$3/100</f>
        <v>2.8050465990767073E-2</v>
      </c>
      <c r="G87">
        <f>SUM('Player Stats'!$S$3:$S$7)/100*'Dealer Stats'!F$3/100</f>
        <v>3.8372840629989288E-2</v>
      </c>
      <c r="H87">
        <f>SUM('Player Stats'!$S$3:$S$7)/100*'Dealer Stats'!G$3/100</f>
        <v>8.5340519792241651E-2</v>
      </c>
      <c r="I87">
        <f>SUM('Player Stats'!$S$3:$S$7)/100*'Dealer Stats'!H$3/100</f>
        <v>2.9854723290706792E-2</v>
      </c>
      <c r="J87">
        <f>SUM('Player Stats'!$S$3:$S$7)/100*'Dealer Stats'!I$3/100</f>
        <v>2.7827483535029576E-2</v>
      </c>
      <c r="K87">
        <f>SUM('Player Stats'!$S$3:$S$7)/100*'Dealer Stats'!J$3/100</f>
        <v>2.5912212302315874E-2</v>
      </c>
      <c r="L87">
        <f>SUM('Player Stats'!$S$3:$S$7)/100*'Dealer Stats'!K$3/100</f>
        <v>1.264602781824534E-2</v>
      </c>
    </row>
    <row r="88" spans="1:12" x14ac:dyDescent="0.3">
      <c r="B88">
        <v>18</v>
      </c>
      <c r="C88">
        <f>SUM('Player Stats'!$S$4:$S$7)/100*'Dealer Stats'!B$4/100</f>
        <v>3.0644784131422992E-2</v>
      </c>
      <c r="D88">
        <f>SUM('Player Stats'!$S$4:$S$7)/100*'Dealer Stats'!C$4/100</f>
        <v>2.9838263959081974E-2</v>
      </c>
      <c r="E88">
        <f>SUM('Player Stats'!$S$4:$S$7)/100*'Dealer Stats'!D$4/100</f>
        <v>2.8481011173412684E-2</v>
      </c>
      <c r="F88">
        <f>SUM('Player Stats'!$S$4:$S$7)/100*'Dealer Stats'!E$4/100</f>
        <v>2.8081863800598624E-2</v>
      </c>
      <c r="G88">
        <f>SUM('Player Stats'!$S$4:$S$7)/100*'Dealer Stats'!F$4/100</f>
        <v>2.462375383133231E-2</v>
      </c>
      <c r="H88">
        <f>SUM('Player Stats'!$S$4:$S$7)/100*'Dealer Stats'!G$4/100</f>
        <v>3.193738499353356E-2</v>
      </c>
      <c r="I88">
        <f>SUM('Player Stats'!$S$4:$S$7)/100*'Dealer Stats'!H$4/100</f>
        <v>8.3134777605729682E-2</v>
      </c>
      <c r="J88">
        <f>SUM('Player Stats'!$S$4:$S$7)/100*'Dealer Stats'!I$4/100</f>
        <v>2.7167821184889286E-2</v>
      </c>
      <c r="K88">
        <f>SUM('Player Stats'!$S$4:$S$7)/100*'Dealer Stats'!J$4/100</f>
        <v>2.5845475048717738E-2</v>
      </c>
      <c r="L88">
        <f>SUM('Player Stats'!$S$4:$S$7)/100*'Dealer Stats'!K$4/100</f>
        <v>2.6428185693781584E-2</v>
      </c>
    </row>
    <row r="89" spans="1:12" x14ac:dyDescent="0.3">
      <c r="B89">
        <v>19</v>
      </c>
      <c r="C89">
        <f>SUM('Player Stats'!$S$5:$S$7)/100*'Dealer Stats'!B$5/100</f>
        <v>2.9543752782391228E-2</v>
      </c>
      <c r="D89">
        <f>SUM('Player Stats'!$S$5:$S$7)/100*'Dealer Stats'!C$5/100</f>
        <v>2.8500717589939207E-2</v>
      </c>
      <c r="E89">
        <f>SUM('Player Stats'!$S$5:$S$7)/100*'Dealer Stats'!D$5/100</f>
        <v>2.7771459048172763E-2</v>
      </c>
      <c r="F89">
        <f>SUM('Player Stats'!$S$5:$S$7)/100*'Dealer Stats'!E$5/100</f>
        <v>2.6904480587334422E-2</v>
      </c>
      <c r="G89">
        <f>SUM('Player Stats'!$S$5:$S$7)/100*'Dealer Stats'!F$5/100</f>
        <v>2.4624285352409462E-2</v>
      </c>
      <c r="H89">
        <f>SUM('Player Stats'!$S$5:$S$7)/100*'Dealer Stats'!G$5/100</f>
        <v>1.8175667811123373E-2</v>
      </c>
      <c r="I89">
        <f>SUM('Player Stats'!$S$5:$S$7)/100*'Dealer Stats'!H$5/100</f>
        <v>2.9811525930782692E-2</v>
      </c>
      <c r="J89">
        <f>SUM('Player Stats'!$S$5:$S$7)/100*'Dealer Stats'!I$5/100</f>
        <v>8.1324324019417235E-2</v>
      </c>
      <c r="K89">
        <f>SUM('Player Stats'!$S$5:$S$7)/100*'Dealer Stats'!J$5/100</f>
        <v>2.590760913412132E-2</v>
      </c>
      <c r="L89">
        <f>SUM('Player Stats'!$S$5:$S$7)/100*'Dealer Stats'!K$5/100</f>
        <v>2.5376855962047074E-2</v>
      </c>
    </row>
    <row r="90" spans="1:12" x14ac:dyDescent="0.3">
      <c r="B90">
        <v>20</v>
      </c>
      <c r="C90">
        <f>SUM('Player Stats'!$S$6:$S$7)/100*'Dealer Stats'!B$6/100</f>
        <v>1.8724187889132847E-2</v>
      </c>
      <c r="D90">
        <f>SUM('Player Stats'!$S$6:$S$7)/100*'Dealer Stats'!C$6/100</f>
        <v>1.8296240899880582E-2</v>
      </c>
      <c r="E90">
        <f>SUM('Player Stats'!$S$6:$S$7)/100*'Dealer Stats'!D$6/100</f>
        <v>1.7709699435887283E-2</v>
      </c>
      <c r="F90">
        <f>SUM('Player Stats'!$S$6:$S$7)/100*'Dealer Stats'!E$6/100</f>
        <v>1.7028684336103984E-2</v>
      </c>
      <c r="G90">
        <f>SUM('Player Stats'!$S$6:$S$7)/100*'Dealer Stats'!F$6/100</f>
        <v>1.569974610107807E-2</v>
      </c>
      <c r="H90">
        <f>SUM('Player Stats'!$S$6:$S$7)/100*'Dealer Stats'!G$6/100</f>
        <v>1.2166865258613437E-2</v>
      </c>
      <c r="I90">
        <f>SUM('Player Stats'!$S$6:$S$7)/100*'Dealer Stats'!H$6/100</f>
        <v>1.0705997626952608E-2</v>
      </c>
      <c r="J90">
        <f>SUM('Player Stats'!$S$6:$S$7)/100*'Dealer Stats'!I$6/100</f>
        <v>1.8601045975955247E-2</v>
      </c>
      <c r="K90">
        <f>SUM('Player Stats'!$S$6:$S$7)/100*'Dealer Stats'!J$6/100</f>
        <v>5.246770169292686E-2</v>
      </c>
      <c r="L90">
        <f>SUM('Player Stats'!$S$6:$S$7)/100*'Dealer Stats'!K$6/100</f>
        <v>1.7007979061441053E-2</v>
      </c>
    </row>
    <row r="92" spans="1:12" x14ac:dyDescent="0.3">
      <c r="A92" s="22" t="s">
        <v>53</v>
      </c>
      <c r="B92" s="22"/>
      <c r="C92" s="22"/>
    </row>
    <row r="93" spans="1:12" x14ac:dyDescent="0.3">
      <c r="A93" s="22" t="s">
        <v>10</v>
      </c>
      <c r="B93" s="22"/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>
        <v>8</v>
      </c>
      <c r="J93">
        <v>9</v>
      </c>
      <c r="K93">
        <v>10</v>
      </c>
      <c r="L93">
        <v>11</v>
      </c>
    </row>
    <row r="94" spans="1:12" x14ac:dyDescent="0.3">
      <c r="B94">
        <v>17</v>
      </c>
      <c r="C94">
        <f>SUM('Player Stats'!$T$3:$T$7)/100*'Dealer Stats'!B$3/100</f>
        <v>2.1393075015560491E-2</v>
      </c>
      <c r="D94">
        <f>SUM('Player Stats'!$T$3:$T$7)/100*'Dealer Stats'!C$3/100</f>
        <v>2.0624917373929668E-2</v>
      </c>
      <c r="E94">
        <f>SUM('Player Stats'!$T$3:$T$7)/100*'Dealer Stats'!D$3/100</f>
        <v>2.0085873055500213E-2</v>
      </c>
      <c r="F94">
        <f>SUM('Player Stats'!$T$3:$T$7)/100*'Dealer Stats'!E$3/100</f>
        <v>1.8754403173772444E-2</v>
      </c>
      <c r="G94">
        <f>SUM('Player Stats'!$T$3:$T$7)/100*'Dealer Stats'!F$3/100</f>
        <v>2.565589193187073E-2</v>
      </c>
      <c r="H94">
        <f>SUM('Player Stats'!$T$3:$T$7)/100*'Dealer Stats'!G$3/100</f>
        <v>5.7058250503568157E-2</v>
      </c>
      <c r="I94">
        <f>SUM('Player Stats'!$T$3:$T$7)/100*'Dealer Stats'!H$3/100</f>
        <v>1.9960720703164982E-2</v>
      </c>
      <c r="J94">
        <f>SUM('Player Stats'!$T$3:$T$7)/100*'Dealer Stats'!I$3/100</f>
        <v>1.8605318203955709E-2</v>
      </c>
      <c r="K94">
        <f>SUM('Player Stats'!$T$3:$T$7)/100*'Dealer Stats'!J$3/100</f>
        <v>1.7324777306800414E-2</v>
      </c>
      <c r="L94">
        <f>SUM('Player Stats'!$T$3:$T$7)/100*'Dealer Stats'!K$3/100</f>
        <v>8.455071809793822E-3</v>
      </c>
    </row>
    <row r="95" spans="1:12" x14ac:dyDescent="0.3">
      <c r="B95">
        <v>18</v>
      </c>
      <c r="C95">
        <f>SUM('Player Stats'!$T$4:$T$7)/100*'Dealer Stats'!B$4/100</f>
        <v>2.0488951483483508E-2</v>
      </c>
      <c r="D95">
        <f>SUM('Player Stats'!$T$4:$T$7)/100*'Dealer Stats'!C$4/100</f>
        <v>1.9949716075243141E-2</v>
      </c>
      <c r="E95">
        <f>SUM('Player Stats'!$T$4:$T$7)/100*'Dealer Stats'!D$4/100</f>
        <v>1.9042263558784193E-2</v>
      </c>
      <c r="F95">
        <f>SUM('Player Stats'!$T$4:$T$7)/100*'Dealer Stats'!E$4/100</f>
        <v>1.8775395594523962E-2</v>
      </c>
      <c r="G95">
        <f>SUM('Player Stats'!$T$4:$T$7)/100*'Dealer Stats'!F$4/100</f>
        <v>1.6463320329741925E-2</v>
      </c>
      <c r="H95">
        <f>SUM('Player Stats'!$T$4:$T$7)/100*'Dealer Stats'!G$4/100</f>
        <v>2.1353178042812924E-2</v>
      </c>
      <c r="I95">
        <f>SUM('Player Stats'!$T$4:$T$7)/100*'Dealer Stats'!H$4/100</f>
        <v>5.5583502159748839E-2</v>
      </c>
      <c r="J95">
        <f>SUM('Player Stats'!$T$4:$T$7)/100*'Dealer Stats'!I$4/100</f>
        <v>1.8164271211112117E-2</v>
      </c>
      <c r="K95">
        <f>SUM('Player Stats'!$T$4:$T$7)/100*'Dealer Stats'!J$4/100</f>
        <v>1.7280157108294558E-2</v>
      </c>
      <c r="L95">
        <f>SUM('Player Stats'!$T$4:$T$7)/100*'Dealer Stats'!K$4/100</f>
        <v>1.7669754570767141E-2</v>
      </c>
    </row>
    <row r="96" spans="1:12" x14ac:dyDescent="0.3">
      <c r="B96">
        <v>19</v>
      </c>
      <c r="C96">
        <f>SUM('Player Stats'!$T$5:$T$7)/100*'Dealer Stats'!B$5/100</f>
        <v>1.9752807355485739E-2</v>
      </c>
      <c r="D96">
        <f>SUM('Player Stats'!$T$5:$T$7)/100*'Dealer Stats'!C$5/100</f>
        <v>1.9055439171651745E-2</v>
      </c>
      <c r="E96">
        <f>SUM('Player Stats'!$T$5:$T$7)/100*'Dealer Stats'!D$5/100</f>
        <v>1.8567860508441406E-2</v>
      </c>
      <c r="F96">
        <f>SUM('Player Stats'!$T$5:$T$7)/100*'Dealer Stats'!E$5/100</f>
        <v>1.7988202986784156E-2</v>
      </c>
      <c r="G96">
        <f>SUM('Player Stats'!$T$5:$T$7)/100*'Dealer Stats'!F$5/100</f>
        <v>1.6463675702111838E-2</v>
      </c>
      <c r="H96">
        <f>SUM('Player Stats'!$T$5:$T$7)/100*'Dealer Stats'!G$5/100</f>
        <v>1.2152161828419028E-2</v>
      </c>
      <c r="I96">
        <f>SUM('Player Stats'!$T$5:$T$7)/100*'Dealer Stats'!H$5/100</f>
        <v>1.9931839161434949E-2</v>
      </c>
      <c r="J96">
        <f>SUM('Player Stats'!$T$5:$T$7)/100*'Dealer Stats'!I$5/100</f>
        <v>5.4373041823857014E-2</v>
      </c>
      <c r="K96">
        <f>SUM('Player Stats'!$T$5:$T$7)/100*'Dealer Stats'!J$5/100</f>
        <v>1.7321699651255375E-2</v>
      </c>
      <c r="L96">
        <f>SUM('Player Stats'!$T$5:$T$7)/100*'Dealer Stats'!K$5/100</f>
        <v>1.6966840698890186E-2</v>
      </c>
    </row>
    <row r="97" spans="1:12" x14ac:dyDescent="0.3">
      <c r="B97">
        <v>20</v>
      </c>
      <c r="C97">
        <f>SUM('Player Stats'!$T$6:$T$7)/100*'Dealer Stats'!B$6/100</f>
        <v>1.8744977214828616E-2</v>
      </c>
      <c r="D97">
        <f>SUM('Player Stats'!$T$6:$T$7)/100*'Dealer Stats'!C$6/100</f>
        <v>1.8316555079236609E-2</v>
      </c>
      <c r="E97">
        <f>SUM('Player Stats'!$T$6:$T$7)/100*'Dealer Stats'!D$6/100</f>
        <v>1.772936238264507E-2</v>
      </c>
      <c r="F97">
        <f>SUM('Player Stats'!$T$6:$T$7)/100*'Dealer Stats'!E$6/100</f>
        <v>1.704759115689268E-2</v>
      </c>
      <c r="G97">
        <f>SUM('Player Stats'!$T$6:$T$7)/100*'Dealer Stats'!F$6/100</f>
        <v>1.5717177411689175E-2</v>
      </c>
      <c r="H97">
        <f>SUM('Player Stats'!$T$6:$T$7)/100*'Dealer Stats'!G$6/100</f>
        <v>1.2180374038062538E-2</v>
      </c>
      <c r="I97">
        <f>SUM('Player Stats'!$T$6:$T$7)/100*'Dealer Stats'!H$6/100</f>
        <v>1.0717884416002297E-2</v>
      </c>
      <c r="J97">
        <f>SUM('Player Stats'!$T$6:$T$7)/100*'Dealer Stats'!I$6/100</f>
        <v>1.8621698578106315E-2</v>
      </c>
      <c r="K97">
        <f>SUM('Player Stats'!$T$6:$T$7)/100*'Dealer Stats'!J$6/100</f>
        <v>5.2525956189488271E-2</v>
      </c>
      <c r="L97">
        <f>SUM('Player Stats'!$T$6:$T$7)/100*'Dealer Stats'!K$6/100</f>
        <v>1.7026862893318232E-2</v>
      </c>
    </row>
    <row r="99" spans="1:12" x14ac:dyDescent="0.3">
      <c r="A99" s="22" t="s">
        <v>54</v>
      </c>
      <c r="B99" s="22"/>
      <c r="C99" s="22"/>
    </row>
    <row r="100" spans="1:12" x14ac:dyDescent="0.3">
      <c r="A100" s="22" t="s">
        <v>10</v>
      </c>
      <c r="B100" s="22"/>
      <c r="C100">
        <v>2</v>
      </c>
      <c r="D100">
        <v>3</v>
      </c>
      <c r="E100">
        <v>4</v>
      </c>
      <c r="F100">
        <v>5</v>
      </c>
      <c r="G100">
        <v>6</v>
      </c>
      <c r="H100">
        <v>7</v>
      </c>
      <c r="I100">
        <v>8</v>
      </c>
      <c r="J100">
        <v>9</v>
      </c>
      <c r="K100">
        <v>10</v>
      </c>
      <c r="L100">
        <v>11</v>
      </c>
    </row>
    <row r="101" spans="1:12" x14ac:dyDescent="0.3">
      <c r="B101">
        <v>17</v>
      </c>
      <c r="C101">
        <f>SUM('Player Stats'!$U$3:$U$7)/100*'Dealer Stats'!B$3/100</f>
        <v>1.0639227336684575E-2</v>
      </c>
      <c r="D101">
        <f>SUM('Player Stats'!$U$3:$U$7)/100*'Dealer Stats'!C$3/100</f>
        <v>1.0257206342798591E-2</v>
      </c>
      <c r="E101">
        <f>SUM('Player Stats'!$U$3:$U$7)/100*'Dealer Stats'!D$3/100</f>
        <v>9.9891282360211539E-3</v>
      </c>
      <c r="F101">
        <f>SUM('Player Stats'!$U$3:$U$7)/100*'Dealer Stats'!E$3/100</f>
        <v>9.3269601861570468E-3</v>
      </c>
      <c r="G101">
        <f>SUM('Player Stats'!$U$3:$U$7)/100*'Dealer Stats'!F$3/100</f>
        <v>1.2759216082309096E-2</v>
      </c>
      <c r="H101">
        <f>SUM('Player Stats'!$U$3:$U$7)/100*'Dealer Stats'!G$3/100</f>
        <v>2.8376271204556148E-2</v>
      </c>
      <c r="I101">
        <f>SUM('Player Stats'!$U$3:$U$7)/100*'Dealer Stats'!H$3/100</f>
        <v>9.9268873320254979E-3</v>
      </c>
      <c r="J101">
        <f>SUM('Player Stats'!$U$3:$U$7)/100*'Dealer Stats'!I$3/100</f>
        <v>9.2528170868031983E-3</v>
      </c>
      <c r="K101">
        <f>SUM('Player Stats'!$U$3:$U$7)/100*'Dealer Stats'!J$3/100</f>
        <v>8.6159770949437928E-3</v>
      </c>
      <c r="L101">
        <f>SUM('Player Stats'!$U$3:$U$7)/100*'Dealer Stats'!K$3/100</f>
        <v>4.2048855093042709E-3</v>
      </c>
    </row>
    <row r="102" spans="1:12" x14ac:dyDescent="0.3">
      <c r="B102">
        <v>18</v>
      </c>
      <c r="C102">
        <f>SUM('Player Stats'!$U$4:$U$7)/100*'Dealer Stats'!B$4/100</f>
        <v>1.0189587638267373E-2</v>
      </c>
      <c r="D102">
        <f>SUM('Player Stats'!$U$4:$U$7)/100*'Dealer Stats'!C$4/100</f>
        <v>9.9214144984973145E-3</v>
      </c>
      <c r="E102">
        <f>SUM('Player Stats'!$U$4:$U$7)/100*'Dealer Stats'!D$4/100</f>
        <v>9.4701192259462278E-3</v>
      </c>
      <c r="F102">
        <f>SUM('Player Stats'!$U$4:$U$7)/100*'Dealer Stats'!E$4/100</f>
        <v>9.3374001596793314E-3</v>
      </c>
      <c r="G102">
        <f>SUM('Player Stats'!$U$4:$U$7)/100*'Dealer Stats'!F$4/100</f>
        <v>8.1875563740781924E-3</v>
      </c>
      <c r="H102">
        <f>SUM('Player Stats'!$U$4:$U$7)/100*'Dealer Stats'!G$4/100</f>
        <v>1.0619385730800514E-2</v>
      </c>
      <c r="I102">
        <f>SUM('Player Stats'!$U$4:$U$7)/100*'Dealer Stats'!H$4/100</f>
        <v>2.7642847754076012E-2</v>
      </c>
      <c r="J102">
        <f>SUM('Player Stats'!$U$4:$U$7)/100*'Dealer Stats'!I$4/100</f>
        <v>9.0334751165810131E-3</v>
      </c>
      <c r="K102">
        <f>SUM('Player Stats'!$U$4:$U$7)/100*'Dealer Stats'!J$4/100</f>
        <v>8.5937865292880153E-3</v>
      </c>
      <c r="L102">
        <f>SUM('Player Stats'!$U$4:$U$7)/100*'Dealer Stats'!K$4/100</f>
        <v>8.7875415631027583E-3</v>
      </c>
    </row>
    <row r="103" spans="1:12" x14ac:dyDescent="0.3">
      <c r="B103">
        <v>19</v>
      </c>
      <c r="C103">
        <f>SUM('Player Stats'!$U$5:$U$7)/100*'Dealer Stats'!B$5/100</f>
        <v>9.8234876398035215E-3</v>
      </c>
      <c r="D103">
        <f>SUM('Player Stats'!$U$5:$U$7)/100*'Dealer Stats'!C$5/100</f>
        <v>9.4766717360690624E-3</v>
      </c>
      <c r="E103">
        <f>SUM('Player Stats'!$U$5:$U$7)/100*'Dealer Stats'!D$5/100</f>
        <v>9.2341885849260667E-3</v>
      </c>
      <c r="F103">
        <f>SUM('Player Stats'!$U$5:$U$7)/100*'Dealer Stats'!E$5/100</f>
        <v>8.9459126757430781E-3</v>
      </c>
      <c r="G103">
        <f>SUM('Player Stats'!$U$5:$U$7)/100*'Dealer Stats'!F$5/100</f>
        <v>8.1877331082517452E-3</v>
      </c>
      <c r="H103">
        <f>SUM('Player Stats'!$U$5:$U$7)/100*'Dealer Stats'!G$5/100</f>
        <v>6.0435263388124568E-3</v>
      </c>
      <c r="I103">
        <f>SUM('Player Stats'!$U$5:$U$7)/100*'Dealer Stats'!H$5/100</f>
        <v>9.9125239322769235E-3</v>
      </c>
      <c r="J103">
        <f>SUM('Player Stats'!$U$5:$U$7)/100*'Dealer Stats'!I$5/100</f>
        <v>2.704086030317307E-2</v>
      </c>
      <c r="K103">
        <f>SUM('Player Stats'!$U$5:$U$7)/100*'Dealer Stats'!J$5/100</f>
        <v>8.614446511940467E-3</v>
      </c>
      <c r="L103">
        <f>SUM('Player Stats'!$U$5:$U$7)/100*'Dealer Stats'!K$5/100</f>
        <v>8.4379676717585457E-3</v>
      </c>
    </row>
    <row r="104" spans="1:12" x14ac:dyDescent="0.3">
      <c r="B104">
        <v>20</v>
      </c>
      <c r="C104">
        <f>SUM('Player Stats'!$U$6:$U$7)/100*'Dealer Stats'!B$6/100</f>
        <v>9.3222724580021791E-3</v>
      </c>
      <c r="D104">
        <f>SUM('Player Stats'!$U$6:$U$7)/100*'Dealer Stats'!C$6/100</f>
        <v>9.1092090955208205E-3</v>
      </c>
      <c r="E104">
        <f>SUM('Player Stats'!$U$6:$U$7)/100*'Dealer Stats'!D$6/100</f>
        <v>8.8171857849432527E-3</v>
      </c>
      <c r="F104">
        <f>SUM('Player Stats'!$U$6:$U$7)/100*'Dealer Stats'!E$6/100</f>
        <v>8.4781265773672555E-3</v>
      </c>
      <c r="G104">
        <f>SUM('Player Stats'!$U$6:$U$7)/100*'Dealer Stats'!F$6/100</f>
        <v>7.8164837664681901E-3</v>
      </c>
      <c r="H104">
        <f>SUM('Player Stats'!$U$6:$U$7)/100*'Dealer Stats'!G$6/100</f>
        <v>6.0575568655997078E-3</v>
      </c>
      <c r="I104">
        <f>SUM('Player Stats'!$U$6:$U$7)/100*'Dealer Stats'!H$6/100</f>
        <v>5.330229935959007E-3</v>
      </c>
      <c r="J104">
        <f>SUM('Player Stats'!$U$6:$U$7)/100*'Dealer Stats'!I$6/100</f>
        <v>9.260963392293247E-3</v>
      </c>
      <c r="K104">
        <f>SUM('Player Stats'!$U$6:$U$7)/100*'Dealer Stats'!J$6/100</f>
        <v>2.6122265666353464E-2</v>
      </c>
      <c r="L104">
        <f>SUM('Player Stats'!$U$6:$U$7)/100*'Dealer Stats'!K$6/100</f>
        <v>8.4678179747796015E-3</v>
      </c>
    </row>
    <row r="106" spans="1:12" x14ac:dyDescent="0.3">
      <c r="A106" s="22"/>
      <c r="B106" s="22"/>
      <c r="C106" s="22"/>
    </row>
    <row r="107" spans="1:12" x14ac:dyDescent="0.3">
      <c r="A107" s="22"/>
      <c r="B107" s="22"/>
    </row>
  </sheetData>
  <mergeCells count="38">
    <mergeCell ref="A106:C106"/>
    <mergeCell ref="A107:B107"/>
    <mergeCell ref="Q1:Z2"/>
    <mergeCell ref="Q22:Z23"/>
    <mergeCell ref="Q43:Z44"/>
    <mergeCell ref="AB43:AD43"/>
    <mergeCell ref="AB44:AD44"/>
    <mergeCell ref="AB45:AD45"/>
    <mergeCell ref="A85:C85"/>
    <mergeCell ref="A86:B86"/>
    <mergeCell ref="A92:C92"/>
    <mergeCell ref="A93:B93"/>
    <mergeCell ref="A99:C99"/>
    <mergeCell ref="A100:B100"/>
    <mergeCell ref="A64:C64"/>
    <mergeCell ref="A65:B65"/>
    <mergeCell ref="A71:C71"/>
    <mergeCell ref="A72:B72"/>
    <mergeCell ref="A78:C78"/>
    <mergeCell ref="A79:B79"/>
    <mergeCell ref="A43:C43"/>
    <mergeCell ref="A44:B44"/>
    <mergeCell ref="A50:C50"/>
    <mergeCell ref="A51:B51"/>
    <mergeCell ref="A57:C57"/>
    <mergeCell ref="A58:B58"/>
    <mergeCell ref="A22:C22"/>
    <mergeCell ref="A23:B23"/>
    <mergeCell ref="A29:C29"/>
    <mergeCell ref="A30:B30"/>
    <mergeCell ref="A36:C36"/>
    <mergeCell ref="A37:B37"/>
    <mergeCell ref="A1:C1"/>
    <mergeCell ref="A8:C8"/>
    <mergeCell ref="A2:B2"/>
    <mergeCell ref="A9:B9"/>
    <mergeCell ref="A15:C15"/>
    <mergeCell ref="A16:B16"/>
  </mergeCells>
  <conditionalFormatting sqref="C3:L6 C10:L13 C17:L20 C24:L27 C31:L34 C38:L41 C45:L48 C52:L55 C59:L62 C66:L69 C73:L76 C80:L83 C87:L90 C94:L97 C101:L10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Z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Z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Z60">
    <cfRule type="cellIs" dxfId="5" priority="3" operator="greaterThan">
      <formula>0</formula>
    </cfRule>
    <cfRule type="cellIs" dxfId="4" priority="2" operator="lessThan">
      <formula>0</formula>
    </cfRule>
    <cfRule type="cellIs" dxfId="3" priority="1" operator="between">
      <formula>0.02</formula>
      <formula>-0.02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2"/>
  <sheetViews>
    <sheetView zoomScale="59" workbookViewId="0">
      <selection activeCell="O25" sqref="O25"/>
    </sheetView>
  </sheetViews>
  <sheetFormatPr defaultRowHeight="14.4" x14ac:dyDescent="0.3"/>
  <cols>
    <col min="3" max="12" width="5.77734375" customWidth="1"/>
  </cols>
  <sheetData>
    <row r="1" spans="1:12" x14ac:dyDescent="0.3">
      <c r="C1" s="17" t="s">
        <v>20</v>
      </c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3"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3"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 t="s">
        <v>21</v>
      </c>
    </row>
    <row r="4" spans="1:12" x14ac:dyDescent="0.3">
      <c r="A4" s="21" t="s">
        <v>22</v>
      </c>
      <c r="B4" s="1">
        <v>2</v>
      </c>
    </row>
    <row r="5" spans="1:12" x14ac:dyDescent="0.3">
      <c r="A5" s="16"/>
      <c r="B5" s="1">
        <v>3</v>
      </c>
    </row>
    <row r="6" spans="1:12" x14ac:dyDescent="0.3">
      <c r="A6" s="16"/>
      <c r="B6" s="1">
        <v>4</v>
      </c>
    </row>
    <row r="7" spans="1:12" x14ac:dyDescent="0.3">
      <c r="A7" s="16"/>
      <c r="B7" s="1">
        <v>5</v>
      </c>
    </row>
    <row r="8" spans="1:12" x14ac:dyDescent="0.3">
      <c r="A8" s="16"/>
      <c r="B8" s="1">
        <v>6</v>
      </c>
    </row>
    <row r="9" spans="1:12" x14ac:dyDescent="0.3">
      <c r="A9" s="16"/>
      <c r="B9" s="1">
        <v>7</v>
      </c>
    </row>
    <row r="10" spans="1:12" x14ac:dyDescent="0.3">
      <c r="A10" s="16"/>
      <c r="B10" s="1">
        <v>8</v>
      </c>
    </row>
    <row r="11" spans="1:12" x14ac:dyDescent="0.3">
      <c r="A11" s="16"/>
      <c r="B11" s="1">
        <v>9</v>
      </c>
    </row>
    <row r="12" spans="1:12" x14ac:dyDescent="0.3">
      <c r="A12" s="16"/>
      <c r="B12" s="1">
        <v>10</v>
      </c>
    </row>
    <row r="13" spans="1:12" x14ac:dyDescent="0.3">
      <c r="A13" s="16"/>
      <c r="B13" s="1">
        <v>11</v>
      </c>
    </row>
    <row r="14" spans="1:12" x14ac:dyDescent="0.3">
      <c r="A14" s="16"/>
      <c r="B14" s="1">
        <v>12</v>
      </c>
    </row>
    <row r="15" spans="1:12" x14ac:dyDescent="0.3">
      <c r="A15" s="16"/>
      <c r="B15" s="1">
        <v>13</v>
      </c>
    </row>
    <row r="16" spans="1:12" x14ac:dyDescent="0.3">
      <c r="A16" s="16"/>
      <c r="B16" s="1">
        <v>14</v>
      </c>
    </row>
    <row r="17" spans="1:2" x14ac:dyDescent="0.3">
      <c r="A17" s="16"/>
      <c r="B17" s="1">
        <v>15</v>
      </c>
    </row>
    <row r="18" spans="1:2" x14ac:dyDescent="0.3">
      <c r="A18" s="16"/>
      <c r="B18" s="1">
        <v>16</v>
      </c>
    </row>
    <row r="19" spans="1:2" x14ac:dyDescent="0.3">
      <c r="A19" s="16"/>
      <c r="B19" s="1">
        <v>17</v>
      </c>
    </row>
    <row r="20" spans="1:2" x14ac:dyDescent="0.3">
      <c r="A20" s="16"/>
      <c r="B20" s="1">
        <v>18</v>
      </c>
    </row>
    <row r="21" spans="1:2" x14ac:dyDescent="0.3">
      <c r="A21" s="16"/>
      <c r="B21" s="1">
        <v>19</v>
      </c>
    </row>
    <row r="22" spans="1:2" x14ac:dyDescent="0.3">
      <c r="A22" s="16"/>
      <c r="B22" s="1">
        <v>20</v>
      </c>
    </row>
    <row r="23" spans="1:2" x14ac:dyDescent="0.3">
      <c r="A23" s="16"/>
      <c r="B23" s="1" t="s">
        <v>23</v>
      </c>
    </row>
    <row r="24" spans="1:2" x14ac:dyDescent="0.3">
      <c r="A24" s="16"/>
      <c r="B24" s="1" t="s">
        <v>24</v>
      </c>
    </row>
    <row r="25" spans="1:2" x14ac:dyDescent="0.3">
      <c r="A25" s="16"/>
      <c r="B25" s="1" t="s">
        <v>25</v>
      </c>
    </row>
    <row r="26" spans="1:2" x14ac:dyDescent="0.3">
      <c r="A26" s="16"/>
      <c r="B26" s="1" t="s">
        <v>26</v>
      </c>
    </row>
    <row r="27" spans="1:2" x14ac:dyDescent="0.3">
      <c r="A27" s="16"/>
      <c r="B27" s="1" t="s">
        <v>27</v>
      </c>
    </row>
    <row r="28" spans="1:2" x14ac:dyDescent="0.3">
      <c r="A28" s="16"/>
      <c r="B28" s="1" t="s">
        <v>28</v>
      </c>
    </row>
    <row r="29" spans="1:2" x14ac:dyDescent="0.3">
      <c r="A29" s="16"/>
      <c r="B29" s="1" t="s">
        <v>29</v>
      </c>
    </row>
    <row r="30" spans="1:2" x14ac:dyDescent="0.3">
      <c r="A30" s="16"/>
      <c r="B30" s="1" t="s">
        <v>30</v>
      </c>
    </row>
    <row r="31" spans="1:2" x14ac:dyDescent="0.3">
      <c r="A31" s="16"/>
      <c r="B31" s="14" t="s">
        <v>31</v>
      </c>
    </row>
    <row r="32" spans="1:2" x14ac:dyDescent="0.3">
      <c r="A32" s="16"/>
      <c r="B32" s="14" t="s">
        <v>32</v>
      </c>
    </row>
    <row r="33" spans="1:2" x14ac:dyDescent="0.3">
      <c r="A33" s="16"/>
      <c r="B33" s="14" t="s">
        <v>33</v>
      </c>
    </row>
    <row r="34" spans="1:2" x14ac:dyDescent="0.3">
      <c r="A34" s="16"/>
      <c r="B34" s="14" t="s">
        <v>34</v>
      </c>
    </row>
    <row r="35" spans="1:2" x14ac:dyDescent="0.3">
      <c r="A35" s="16"/>
      <c r="B35" s="14" t="s">
        <v>35</v>
      </c>
    </row>
    <row r="36" spans="1:2" x14ac:dyDescent="0.3">
      <c r="A36" s="16"/>
      <c r="B36" s="14" t="s">
        <v>36</v>
      </c>
    </row>
    <row r="37" spans="1:2" x14ac:dyDescent="0.3">
      <c r="A37" s="16"/>
      <c r="B37" s="14" t="s">
        <v>37</v>
      </c>
    </row>
    <row r="38" spans="1:2" x14ac:dyDescent="0.3">
      <c r="A38" s="16"/>
      <c r="B38" s="14" t="s">
        <v>38</v>
      </c>
    </row>
    <row r="39" spans="1:2" x14ac:dyDescent="0.3">
      <c r="A39" s="16"/>
      <c r="B39" s="14" t="s">
        <v>39</v>
      </c>
    </row>
    <row r="40" spans="1:2" x14ac:dyDescent="0.3">
      <c r="A40" s="16"/>
      <c r="B40" s="14" t="s">
        <v>40</v>
      </c>
    </row>
    <row r="41" spans="1:2" x14ac:dyDescent="0.3">
      <c r="B41" s="13"/>
    </row>
    <row r="42" spans="1:2" x14ac:dyDescent="0.3">
      <c r="B42" s="13"/>
    </row>
  </sheetData>
  <mergeCells count="2">
    <mergeCell ref="A4:A40"/>
    <mergeCell ref="C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Dealer Stats</vt:lpstr>
      <vt:lpstr>Player Stats</vt:lpstr>
      <vt:lpstr>Stat Testing</vt:lpstr>
      <vt:lpstr>Stat Analysis</vt:lpstr>
      <vt:lpstr>Strategies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Sailer, Wyatt M</dc:creator>
  <cp:lastModifiedBy>Sailer, Wyatt M</cp:lastModifiedBy>
  <dcterms:created xsi:type="dcterms:W3CDTF">2025-01-23T16:46:04Z</dcterms:created>
  <dcterms:modified xsi:type="dcterms:W3CDTF">2025-01-27T16:29:15Z</dcterms:modified>
</cp:coreProperties>
</file>